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4" i="2" l="1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P89" i="2" s="1"/>
  <c r="H89" i="2"/>
  <c r="I89" i="2"/>
  <c r="J89" i="2"/>
  <c r="K89" i="2"/>
  <c r="L89" i="2"/>
  <c r="M89" i="2"/>
  <c r="O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74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45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S136" i="4" s="1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T5" i="4" s="1"/>
  <c r="G15" i="5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F15" i="5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66" i="4" l="1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9" i="4" l="1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X123" i="4"/>
  <c r="Y123" i="4" s="1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N128" i="4" s="1"/>
  <c r="AT128" i="4" s="1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767" i="10"/>
  <c r="D753" i="3"/>
  <c r="D500" i="3"/>
  <c r="D766" i="3"/>
  <c r="D609" i="3"/>
  <c r="D638" i="3"/>
  <c r="D719" i="3"/>
  <c r="D551" i="3"/>
  <c r="D511" i="3"/>
  <c r="D437" i="3"/>
  <c r="D57" i="10"/>
  <c r="D542" i="10"/>
  <c r="D558" i="10"/>
  <c r="D698" i="3"/>
  <c r="D785" i="3"/>
  <c r="D743" i="3"/>
  <c r="D807" i="3"/>
  <c r="D859" i="3"/>
  <c r="D973" i="3"/>
  <c r="D596" i="3"/>
  <c r="D490" i="3"/>
  <c r="D419" i="3"/>
  <c r="D961" i="10"/>
  <c r="D861" i="3"/>
  <c r="D796" i="3"/>
  <c r="D402" i="3"/>
  <c r="D492" i="3"/>
  <c r="D442" i="3"/>
  <c r="D715" i="3"/>
  <c r="D771" i="3"/>
  <c r="D731" i="3"/>
  <c r="D363" i="3"/>
  <c r="D902" i="10"/>
  <c r="D646" i="10"/>
  <c r="D823" i="10"/>
  <c r="D520" i="3"/>
  <c r="D783" i="3"/>
  <c r="D536" i="3"/>
  <c r="D550" i="3"/>
  <c r="D784" i="3"/>
  <c r="D554" i="3"/>
  <c r="D541" i="3"/>
  <c r="D976" i="3"/>
  <c r="D705" i="3"/>
  <c r="D458" i="3"/>
  <c r="D666" i="3"/>
  <c r="D539" i="3"/>
  <c r="D530" i="3"/>
  <c r="D744" i="3"/>
  <c r="D760" i="3"/>
  <c r="D388" i="3"/>
  <c r="D974" i="3"/>
  <c r="D826" i="3"/>
  <c r="D792" i="3"/>
  <c r="D737" i="10"/>
  <c r="D937" i="3"/>
  <c r="D779" i="3"/>
  <c r="D703" i="10"/>
  <c r="D818" i="10"/>
  <c r="D589" i="10"/>
  <c r="D928" i="3"/>
  <c r="D875" i="3"/>
  <c r="D949" i="3"/>
  <c r="D694" i="3"/>
  <c r="D485" i="3"/>
  <c r="D689" i="3"/>
  <c r="D891" i="3"/>
  <c r="D479" i="3"/>
  <c r="D667" i="3"/>
  <c r="D994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79" i="3"/>
  <c r="D825" i="3"/>
  <c r="D525" i="3"/>
  <c r="D868" i="3"/>
  <c r="D630" i="3"/>
  <c r="D885" i="3"/>
  <c r="D877" i="3"/>
  <c r="D564" i="3"/>
  <c r="D842" i="10"/>
  <c r="D660" i="3"/>
  <c r="D591" i="3"/>
  <c r="D598" i="3"/>
  <c r="D445" i="3"/>
  <c r="D1001" i="10"/>
  <c r="D764" i="3"/>
  <c r="D549" i="3"/>
  <c r="D995" i="10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781" i="3"/>
  <c r="D589" i="3"/>
  <c r="D934" i="10"/>
  <c r="D818" i="3"/>
  <c r="D584" i="3"/>
  <c r="D910" i="3"/>
  <c r="D477" i="3"/>
  <c r="D563" i="3"/>
  <c r="D664" i="3"/>
  <c r="D540" i="3"/>
  <c r="D621" i="3"/>
  <c r="D544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749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862" i="3"/>
  <c r="D690" i="3"/>
  <c r="D674" i="3"/>
  <c r="D624" i="3"/>
  <c r="D835" i="3"/>
  <c r="D510" i="3"/>
  <c r="D649" i="3"/>
  <c r="D927" i="3"/>
  <c r="D632" i="3"/>
  <c r="D504" i="3"/>
  <c r="D453" i="3"/>
  <c r="D906" i="3"/>
  <c r="D385" i="3"/>
  <c r="D839" i="10"/>
  <c r="D897" i="3"/>
  <c r="D662" i="3"/>
  <c r="D740" i="10"/>
  <c r="D899" i="3"/>
  <c r="D732" i="10"/>
  <c r="D933" i="10"/>
  <c r="D917" i="3"/>
  <c r="D626" i="3"/>
  <c r="D864" i="3"/>
  <c r="D605" i="3"/>
  <c r="D380" i="3"/>
  <c r="D874" i="3"/>
  <c r="D625" i="3"/>
  <c r="D404" i="3"/>
  <c r="D751" i="3"/>
  <c r="D926" i="3"/>
  <c r="D643" i="3"/>
  <c r="D801" i="3"/>
  <c r="D916" i="3"/>
  <c r="D577" i="3"/>
  <c r="D604" i="3"/>
  <c r="D636" i="3"/>
  <c r="D955" i="3"/>
  <c r="D508" i="3"/>
  <c r="D870" i="3"/>
  <c r="D833" i="10"/>
  <c r="D399" i="10"/>
  <c r="D127" i="10"/>
  <c r="D716" i="3"/>
  <c r="D769" i="3"/>
  <c r="D724" i="3"/>
  <c r="D383" i="3"/>
  <c r="D904" i="3"/>
  <c r="D701" i="3"/>
  <c r="D623" i="3"/>
  <c r="D900" i="3"/>
  <c r="D936" i="10"/>
  <c r="D706" i="3"/>
  <c r="D911" i="3"/>
  <c r="D688" i="3"/>
  <c r="D957" i="3"/>
  <c r="D368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513" i="3"/>
  <c r="D640" i="3"/>
  <c r="D680" i="3"/>
  <c r="D655" i="3"/>
  <c r="D710" i="3"/>
  <c r="D717" i="3"/>
  <c r="D941" i="3"/>
  <c r="D569" i="3"/>
  <c r="D983" i="3"/>
  <c r="D464" i="3"/>
  <c r="D984" i="3"/>
  <c r="D553" i="3"/>
  <c r="D443" i="3"/>
  <c r="D817" i="3"/>
  <c r="D436" i="3"/>
  <c r="D967" i="3"/>
  <c r="D754" i="3"/>
  <c r="D488" i="3"/>
  <c r="D971" i="3"/>
  <c r="D573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960" i="3"/>
  <c r="D567" i="3"/>
  <c r="D469" i="3"/>
  <c r="D452" i="3"/>
  <c r="D561" i="3"/>
  <c r="D420" i="3"/>
  <c r="D381" i="3"/>
  <c r="D961" i="3"/>
  <c r="D672" i="3"/>
  <c r="D669" i="3"/>
  <c r="D607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506" i="3"/>
  <c r="D780" i="3"/>
  <c r="D545" i="3"/>
  <c r="D816" i="3"/>
  <c r="D278" i="10"/>
  <c r="D642" i="3"/>
  <c r="D650" i="3"/>
  <c r="D811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700" i="3"/>
  <c r="D930" i="3"/>
  <c r="D880" i="3"/>
  <c r="D936" i="3"/>
  <c r="D597" i="3"/>
  <c r="D435" i="3"/>
  <c r="D468" i="3"/>
  <c r="D827" i="3"/>
  <c r="D68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678" i="3"/>
  <c r="D954" i="3"/>
  <c r="D887" i="3"/>
  <c r="D922" i="3"/>
  <c r="D812" i="3"/>
  <c r="D676" i="3"/>
  <c r="D455" i="3"/>
  <c r="D533" i="3"/>
  <c r="D369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441" i="3"/>
  <c r="D82" i="10"/>
  <c r="D837" i="3"/>
  <c r="D415" i="3"/>
  <c r="D131" i="10"/>
  <c r="D86" i="10"/>
  <c r="D486" i="10"/>
  <c r="D784" i="10"/>
  <c r="D439" i="10"/>
  <c r="D925" i="10"/>
  <c r="D737" i="3"/>
  <c r="D721" i="3"/>
  <c r="D959" i="3"/>
  <c r="D970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353" i="3"/>
  <c r="D972" i="3"/>
  <c r="D438" i="3"/>
  <c r="D448" i="3"/>
  <c r="D981" i="3"/>
  <c r="D595" i="3"/>
  <c r="D370" i="3"/>
  <c r="D969" i="3"/>
  <c r="D361" i="3"/>
  <c r="D685" i="10"/>
  <c r="D144" i="10"/>
  <c r="D815" i="3"/>
  <c r="D373" i="3"/>
  <c r="D516" i="3"/>
  <c r="D938" i="3"/>
  <c r="D507" i="3"/>
  <c r="D392" i="3"/>
  <c r="D867" i="3"/>
  <c r="D583" i="3"/>
  <c r="D400" i="3"/>
  <c r="D879" i="3"/>
  <c r="D617" i="3"/>
  <c r="D474" i="3"/>
  <c r="D450" i="3"/>
  <c r="D620" i="3"/>
  <c r="D999" i="3"/>
  <c r="D628" i="3"/>
  <c r="D942" i="10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14" i="3"/>
  <c r="D935" i="3"/>
  <c r="D980" i="10"/>
  <c r="D521" i="3"/>
  <c r="D865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421" i="3"/>
  <c r="D957" i="10"/>
  <c r="D155" i="10"/>
  <c r="D443" i="10"/>
  <c r="D887" i="10"/>
  <c r="D461" i="10"/>
  <c r="D158" i="10"/>
  <c r="D627" i="3"/>
  <c r="D502" i="3"/>
  <c r="D407" i="3"/>
  <c r="D59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836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425" i="3"/>
  <c r="D132" i="10"/>
  <c r="D723" i="10"/>
  <c r="D129" i="10"/>
  <c r="D752" i="10"/>
  <c r="D80" i="10"/>
  <c r="D600" i="3"/>
  <c r="D741" i="3"/>
  <c r="D858" i="3"/>
  <c r="D418" i="3"/>
  <c r="D797" i="3"/>
  <c r="D542" i="3"/>
  <c r="D844" i="3"/>
  <c r="D951" i="3"/>
  <c r="D797" i="10"/>
  <c r="D354" i="3"/>
  <c r="D918" i="3"/>
  <c r="D362" i="3"/>
  <c r="D465" i="3"/>
  <c r="D696" i="3"/>
  <c r="D390" i="3"/>
  <c r="D673" i="3"/>
  <c r="D934" i="3"/>
  <c r="D795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850" i="3"/>
  <c r="D575" i="3"/>
  <c r="D893" i="10"/>
  <c r="D681" i="3"/>
  <c r="D358" i="3"/>
  <c r="D478" i="3"/>
  <c r="D914" i="3"/>
  <c r="D796" i="10"/>
  <c r="D480" i="3"/>
  <c r="D925" i="3"/>
  <c r="D808" i="3"/>
  <c r="D751" i="10"/>
  <c r="D606" i="3"/>
  <c r="D713" i="3"/>
  <c r="D574" i="3"/>
  <c r="D763" i="3"/>
  <c r="D869" i="3"/>
  <c r="D500" i="10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402" i="10"/>
  <c r="D467" i="10"/>
  <c r="D563" i="10"/>
  <c r="D794" i="10"/>
  <c r="D236" i="10"/>
  <c r="D195" i="10"/>
  <c r="D226" i="10"/>
  <c r="D205" i="10"/>
  <c r="D514" i="10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3" i="10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376" i="3"/>
  <c r="D637" i="3"/>
  <c r="D423" i="3"/>
  <c r="D380" i="10"/>
  <c r="D357" i="3"/>
  <c r="D296" i="10"/>
  <c r="D533" i="10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252" i="10"/>
  <c r="D218" i="10"/>
  <c r="D284" i="10"/>
  <c r="D339" i="10"/>
  <c r="D419" i="10"/>
  <c r="D702" i="10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976" i="10"/>
  <c r="D799" i="10"/>
  <c r="D937" i="10"/>
  <c r="D568" i="10"/>
  <c r="D650" i="10"/>
  <c r="D495" i="10"/>
  <c r="D657" i="10"/>
  <c r="D584" i="10"/>
  <c r="D354" i="10"/>
  <c r="D510" i="10"/>
  <c r="D89" i="10"/>
  <c r="D200" i="10"/>
  <c r="D2" i="3"/>
  <c r="D111" i="3"/>
  <c r="D72" i="3"/>
  <c r="D9" i="3"/>
  <c r="D22" i="3"/>
  <c r="D70" i="3"/>
  <c r="D83" i="3"/>
  <c r="D94" i="3"/>
  <c r="D11" i="3"/>
  <c r="D96" i="3"/>
  <c r="D15" i="3"/>
  <c r="D109" i="3"/>
  <c r="D36" i="3"/>
  <c r="D45" i="3"/>
  <c r="D76" i="3"/>
  <c r="D12" i="3"/>
  <c r="D51" i="3"/>
  <c r="D5" i="3"/>
  <c r="D23" i="3"/>
  <c r="D86" i="3"/>
  <c r="D139" i="3"/>
  <c r="D129" i="3"/>
  <c r="D207" i="3"/>
  <c r="D173" i="3"/>
  <c r="D203" i="3"/>
  <c r="D210" i="3"/>
  <c r="D122" i="3"/>
  <c r="D338" i="3"/>
  <c r="D315" i="3"/>
  <c r="D242" i="3"/>
  <c r="D234" i="3"/>
  <c r="D277" i="3"/>
  <c r="D264" i="3"/>
  <c r="D266" i="3"/>
  <c r="D219" i="3"/>
  <c r="D135" i="3"/>
  <c r="D204" i="3"/>
  <c r="D125" i="3"/>
  <c r="D112" i="3"/>
  <c r="D329" i="3"/>
  <c r="D220" i="3"/>
  <c r="D285" i="3"/>
  <c r="D236" i="3"/>
  <c r="D150" i="3"/>
  <c r="D167" i="3"/>
  <c r="D218" i="3"/>
  <c r="D314" i="3"/>
  <c r="D257" i="3"/>
  <c r="D248" i="3"/>
  <c r="D333" i="3"/>
  <c r="D202" i="3"/>
  <c r="D171" i="3"/>
  <c r="D155" i="3"/>
  <c r="D149" i="3"/>
  <c r="D208" i="3"/>
  <c r="D200" i="3"/>
  <c r="D334" i="3"/>
  <c r="D303" i="3"/>
  <c r="D260" i="3"/>
  <c r="D321" i="3"/>
  <c r="D253" i="3"/>
  <c r="D284" i="3"/>
  <c r="D317" i="3"/>
  <c r="D227" i="3"/>
  <c r="D40" i="3"/>
  <c r="D141" i="3"/>
  <c r="D283" i="3"/>
  <c r="D324" i="3"/>
  <c r="D295" i="3"/>
  <c r="D290" i="3"/>
  <c r="D190" i="3"/>
  <c r="D230" i="3"/>
  <c r="D115" i="3"/>
  <c r="D142" i="3"/>
  <c r="D205" i="3"/>
  <c r="D120" i="3"/>
  <c r="D231" i="3"/>
  <c r="D222" i="3"/>
  <c r="D160" i="3"/>
  <c r="D239" i="3"/>
  <c r="D348" i="3"/>
  <c r="D349" i="3"/>
  <c r="D28" i="3"/>
  <c r="D100" i="3"/>
  <c r="D31" i="3"/>
  <c r="D34" i="3"/>
  <c r="D64" i="3"/>
  <c r="D43" i="3"/>
  <c r="D68" i="3"/>
  <c r="D32" i="3"/>
  <c r="D106" i="3"/>
  <c r="D74" i="3"/>
  <c r="D16" i="3"/>
  <c r="D30" i="3"/>
  <c r="D80" i="3"/>
  <c r="D55" i="3"/>
  <c r="D91" i="3"/>
  <c r="D63" i="3"/>
  <c r="D10" i="3"/>
  <c r="D18" i="3"/>
  <c r="D26" i="3"/>
  <c r="D78" i="3"/>
  <c r="D50" i="3"/>
  <c r="D4" i="3"/>
  <c r="D73" i="3"/>
  <c r="D13" i="3"/>
  <c r="D97" i="3"/>
  <c r="D6" i="3"/>
  <c r="D66" i="3"/>
  <c r="D33" i="3"/>
  <c r="D99" i="3"/>
  <c r="D37" i="3"/>
  <c r="D187" i="3"/>
  <c r="D170" i="3"/>
  <c r="D132" i="3"/>
  <c r="D178" i="3"/>
  <c r="D153" i="3"/>
  <c r="D126" i="3"/>
  <c r="D128" i="3"/>
  <c r="D298" i="3"/>
  <c r="D267" i="3"/>
  <c r="D237" i="3"/>
  <c r="D255" i="3"/>
  <c r="D273" i="3"/>
  <c r="D247" i="3"/>
  <c r="D297" i="3"/>
  <c r="D228" i="3"/>
  <c r="D197" i="3"/>
  <c r="D177" i="3"/>
  <c r="D131" i="3"/>
  <c r="D335" i="3"/>
  <c r="D235" i="3"/>
  <c r="D300" i="3"/>
  <c r="D262" i="3"/>
  <c r="D263" i="3"/>
  <c r="D214" i="3"/>
  <c r="D186" i="3"/>
  <c r="D206" i="3"/>
  <c r="D254" i="3"/>
  <c r="D293" i="3"/>
  <c r="D305" i="3"/>
  <c r="D138" i="3"/>
  <c r="D201" i="3"/>
  <c r="D215" i="3"/>
  <c r="D146" i="3"/>
  <c r="D144" i="3"/>
  <c r="D113" i="3"/>
  <c r="D342" i="3"/>
  <c r="D328" i="3"/>
  <c r="D252" i="3"/>
  <c r="D322" i="3"/>
  <c r="D320" i="3"/>
  <c r="D301" i="3"/>
  <c r="D313" i="3"/>
  <c r="D226" i="3"/>
  <c r="D25" i="3"/>
  <c r="D195" i="3"/>
  <c r="D162" i="3"/>
  <c r="D319" i="3"/>
  <c r="D270" i="3"/>
  <c r="D265" i="3"/>
  <c r="D271" i="3"/>
  <c r="D188" i="3"/>
  <c r="D308" i="3"/>
  <c r="D159" i="3"/>
  <c r="D145" i="3"/>
  <c r="D174" i="3"/>
  <c r="D346" i="3"/>
  <c r="D294" i="3"/>
  <c r="D292" i="3"/>
  <c r="D352" i="3"/>
  <c r="D351" i="3"/>
  <c r="D347" i="3"/>
  <c r="D102" i="3"/>
  <c r="D60" i="3"/>
  <c r="D90" i="3"/>
  <c r="D61" i="3"/>
  <c r="D46" i="3"/>
  <c r="D27" i="3"/>
  <c r="D107" i="3"/>
  <c r="D69" i="3"/>
  <c r="D62" i="3"/>
  <c r="D7" i="3"/>
  <c r="D38" i="3"/>
  <c r="D89" i="3"/>
  <c r="D35" i="3"/>
  <c r="D41" i="3"/>
  <c r="D101" i="3"/>
  <c r="D21" i="3"/>
  <c r="D104" i="3"/>
  <c r="D47" i="3"/>
  <c r="D42" i="3"/>
  <c r="D79" i="3"/>
  <c r="D19" i="3"/>
  <c r="D81" i="3"/>
  <c r="D116" i="3"/>
  <c r="D182" i="3"/>
  <c r="D180" i="3"/>
  <c r="D133" i="3"/>
  <c r="D123" i="3"/>
  <c r="D152" i="3"/>
  <c r="D344" i="3"/>
  <c r="D291" i="3"/>
  <c r="D279" i="3"/>
  <c r="D272" i="3"/>
  <c r="D225" i="3"/>
  <c r="D288" i="3"/>
  <c r="D325" i="3"/>
  <c r="D233" i="3"/>
  <c r="D157" i="3"/>
  <c r="D175" i="3"/>
  <c r="D121" i="3"/>
  <c r="D148" i="3"/>
  <c r="D281" i="3"/>
  <c r="D282" i="3"/>
  <c r="D274" i="3"/>
  <c r="D246" i="3"/>
  <c r="D168" i="3"/>
  <c r="D176" i="3"/>
  <c r="D127" i="3"/>
  <c r="D339" i="3"/>
  <c r="D330" i="3"/>
  <c r="D302" i="3"/>
  <c r="D243" i="3"/>
  <c r="D98" i="3"/>
  <c r="D137" i="3"/>
  <c r="D156" i="3"/>
  <c r="D147" i="3"/>
  <c r="D212" i="3"/>
  <c r="D192" i="3"/>
  <c r="D209" i="3"/>
  <c r="D166" i="3"/>
  <c r="D345" i="3"/>
  <c r="D316" i="3"/>
  <c r="D310" i="3"/>
  <c r="D304" i="3"/>
  <c r="D299" i="3"/>
  <c r="D276" i="3"/>
  <c r="D311" i="3"/>
  <c r="D221" i="3"/>
  <c r="D110" i="3"/>
  <c r="D199" i="3"/>
  <c r="D183" i="3"/>
  <c r="D245" i="3"/>
  <c r="D241" i="3"/>
  <c r="D238" i="3"/>
  <c r="D232" i="3"/>
  <c r="D136" i="3"/>
  <c r="D224" i="3"/>
  <c r="D185" i="3"/>
  <c r="D151" i="3"/>
  <c r="D179" i="3"/>
  <c r="D217" i="3"/>
  <c r="D275" i="3"/>
  <c r="D251" i="3"/>
  <c r="D54" i="3"/>
  <c r="D114" i="3"/>
  <c r="D327" i="3"/>
  <c r="D85" i="3"/>
  <c r="D49" i="3"/>
  <c r="D29" i="3"/>
  <c r="D58" i="3"/>
  <c r="D3" i="3"/>
  <c r="D77" i="3"/>
  <c r="D95" i="3"/>
  <c r="D52" i="3"/>
  <c r="D103" i="3"/>
  <c r="D108" i="3"/>
  <c r="D14" i="3"/>
  <c r="D59" i="3"/>
  <c r="D65" i="3"/>
  <c r="D57" i="3"/>
  <c r="D75" i="3"/>
  <c r="D88" i="3"/>
  <c r="D82" i="3"/>
  <c r="D105" i="3"/>
  <c r="D93" i="3"/>
  <c r="D84" i="3"/>
  <c r="D39" i="3"/>
  <c r="D24" i="3"/>
  <c r="D8" i="3"/>
  <c r="D53" i="3"/>
  <c r="D87" i="3"/>
  <c r="D56" i="3"/>
  <c r="D92" i="3"/>
  <c r="D48" i="3"/>
  <c r="D20" i="3"/>
  <c r="D44" i="3"/>
  <c r="D17" i="3"/>
  <c r="D67" i="3"/>
  <c r="D71" i="3"/>
  <c r="D172" i="3"/>
  <c r="D169" i="3"/>
  <c r="D213" i="3"/>
  <c r="D196" i="3"/>
  <c r="D158" i="3"/>
  <c r="D124" i="3"/>
  <c r="D161" i="3"/>
  <c r="D340" i="3"/>
  <c r="D331" i="3"/>
  <c r="D258" i="3"/>
  <c r="D256" i="3"/>
  <c r="D278" i="3"/>
  <c r="D312" i="3"/>
  <c r="D318" i="3"/>
  <c r="D259" i="3"/>
  <c r="D134" i="3"/>
  <c r="D117" i="3"/>
  <c r="D189" i="3"/>
  <c r="D164" i="3"/>
  <c r="D309" i="3"/>
  <c r="D306" i="3"/>
  <c r="D286" i="3"/>
  <c r="D261" i="3"/>
  <c r="D198" i="3"/>
  <c r="D165" i="3"/>
  <c r="D119" i="3"/>
  <c r="D343" i="3"/>
  <c r="D240" i="3"/>
  <c r="D268" i="3"/>
  <c r="D250" i="3"/>
  <c r="D163" i="3"/>
  <c r="D143" i="3"/>
  <c r="D154" i="3"/>
  <c r="D193" i="3"/>
  <c r="D184" i="3"/>
  <c r="D130" i="3"/>
  <c r="D216" i="3"/>
  <c r="D336" i="3"/>
  <c r="D269" i="3"/>
  <c r="D323" i="3"/>
  <c r="D280" i="3"/>
  <c r="D296" i="3"/>
  <c r="D289" i="3"/>
  <c r="D244" i="3"/>
  <c r="D249" i="3"/>
  <c r="D140" i="3"/>
  <c r="D341" i="3"/>
  <c r="D229" i="3"/>
  <c r="D337" i="3"/>
  <c r="D332" i="3"/>
  <c r="D181" i="3"/>
  <c r="D223" i="3"/>
  <c r="D194" i="3"/>
  <c r="D118" i="3"/>
  <c r="D191" i="3"/>
  <c r="D287" i="3"/>
  <c r="D307" i="3"/>
  <c r="D211" i="3"/>
  <c r="D326" i="3"/>
  <c r="D350" i="3"/>
  <c r="AQ9" i="4" l="1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96" i="4" l="1"/>
  <c r="AR96" i="4" s="1"/>
  <c r="AL336" i="4"/>
  <c r="AR336" i="4" s="1"/>
  <c r="AG144" i="4"/>
  <c r="AN350" i="4"/>
  <c r="AT350" i="4" s="1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50" i="4" l="1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D87" i="4"/>
  <c r="H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4" i="4" l="1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83" i="4" l="1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<sst xmlns="http://schemas.openxmlformats.org/spreadsheetml/2006/main" count="1695" uniqueCount="769">
  <si>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</si>
  <si>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</si>
  <si>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</si>
  <si>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</si>
  <si>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</si>
  <si>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</si>
  <si>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</si>
  <si>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</si>
  <si>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</si>
  <si>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</si>
  <si>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</si>
  <si>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</si>
  <si>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</si>
  <si>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</si>
  <si>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</si>
  <si>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</si>
  <si>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</si>
  <si>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</si>
  <si>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</si>
  <si>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</si>
  <si>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</si>
  <si>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</si>
  <si>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</si>
  <si>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</si>
  <si>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</si>
  <si>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</si>
  <si>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</si>
  <si>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</si>
  <si>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</si>
  <si>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</si>
  <si>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</si>
  <si>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</si>
  <si>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</si>
  <si>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</si>
  <si>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</si>
  <si>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</si>
  <si>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</si>
  <si>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</si>
  <si>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</si>
  <si>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</si>
  <si>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</si>
  <si>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</si>
  <si>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</si>
  <si>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</si>
  <si>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</si>
  <si>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</si>
  <si>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</si>
  <si>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</si>
  <si>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</si>
  <si>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</si>
  <si>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</si>
  <si>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</si>
  <si>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</si>
  <si>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</si>
  <si>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</si>
  <si>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</si>
  <si>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</si>
  <si>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</si>
  <si>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</si>
  <si>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</si>
  <si>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</si>
  <si>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</si>
  <si>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</si>
  <si>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</si>
  <si>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</si>
  <si>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</si>
  <si>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</si>
  <si>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</si>
  <si>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</si>
  <si>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</si>
  <si>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</si>
  <si>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</si>
  <si>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</si>
  <si>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</si>
  <si>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</si>
  <si>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</si>
  <si>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</si>
  <si>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</si>
  <si>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</si>
  <si>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</si>
  <si>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</si>
  <si>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</si>
  <si>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</si>
  <si>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</si>
  <si>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</si>
  <si>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</si>
  <si>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</si>
  <si>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</si>
  <si>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</si>
  <si>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</si>
  <si>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</si>
  <si>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</si>
  <si>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</si>
  <si>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</si>
  <si>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</si>
  <si>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</si>
  <si>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</si>
  <si>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</si>
  <si>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</si>
  <si>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</si>
  <si>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</si>
  <si>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</si>
  <si>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</si>
  <si>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</si>
  <si>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</si>
  <si>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</si>
  <si>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</si>
  <si>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</si>
  <si>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</si>
  <si>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</si>
  <si>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</si>
  <si>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</si>
  <si>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</si>
  <si>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</si>
  <si>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</si>
  <si>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</si>
  <si>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</si>
  <si>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</si>
  <si>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</si>
  <si>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</si>
  <si>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</si>
  <si>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</si>
  <si>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</si>
  <si>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</si>
  <si>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</si>
  <si>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</si>
  <si>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</si>
  <si>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</si>
  <si>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</si>
  <si>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</si>
  <si>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</si>
  <si>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</si>
  <si>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</si>
  <si>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</si>
  <si>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</si>
  <si>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</si>
  <si>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</si>
  <si>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</si>
  <si>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</si>
  <si>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</si>
  <si>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</si>
  <si>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</si>
  <si>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</si>
  <si>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</si>
  <si>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</si>
  <si>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</si>
  <si>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</si>
  <si>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</si>
  <si>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</si>
  <si>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</si>
  <si>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</si>
  <si>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</si>
  <si>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</si>
  <si>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</si>
  <si>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</si>
  <si>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</si>
  <si>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</si>
  <si>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</si>
  <si>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</si>
  <si>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</si>
  <si>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</si>
  <si>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</si>
  <si>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</si>
  <si>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</si>
  <si>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</si>
  <si>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</si>
  <si>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</si>
  <si>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</si>
  <si>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</si>
  <si>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</si>
  <si>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</si>
  <si>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</si>
  <si>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</si>
  <si>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</si>
  <si>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</si>
  <si>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</si>
  <si>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</si>
  <si>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</si>
  <si>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</si>
  <si>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</si>
  <si>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</si>
  <si>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</si>
  <si>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</si>
  <si>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</si>
  <si>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</si>
  <si>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</si>
  <si>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</si>
  <si>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</si>
  <si>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</si>
  <si>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</si>
  <si>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</si>
  <si>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</si>
  <si>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</si>
  <si>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</si>
  <si>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</si>
  <si>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</si>
  <si>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</si>
  <si>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</si>
  <si>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</si>
  <si>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</si>
  <si>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</si>
  <si>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</si>
  <si>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</si>
  <si>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</si>
  <si>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</si>
  <si>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</si>
  <si>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</si>
  <si>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</si>
  <si>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</si>
  <si>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</si>
  <si>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</si>
  <si>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</si>
  <si>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</si>
  <si>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</si>
  <si>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</si>
  <si>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</si>
  <si>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</si>
  <si>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</si>
  <si>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</si>
  <si>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</si>
  <si>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</si>
  <si>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</si>
  <si>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</si>
  <si>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</si>
  <si>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</si>
  <si>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</si>
  <si>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</si>
  <si>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</si>
  <si>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</si>
  <si>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</si>
  <si>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</si>
  <si>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</si>
  <si>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</si>
  <si>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</si>
  <si>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</si>
  <si>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</si>
  <si>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</si>
  <si>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</si>
  <si>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</si>
  <si>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</si>
  <si>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</si>
  <si>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</si>
  <si>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</si>
  <si>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</si>
  <si>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</si>
  <si>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</si>
  <si>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</si>
  <si>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</si>
  <si>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</si>
  <si>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</si>
  <si>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</si>
  <si>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</si>
  <si>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</si>
  <si>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</si>
  <si>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</si>
  <si>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</si>
  <si>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</si>
  <si>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</si>
  <si>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</si>
  <si>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</si>
  <si>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</si>
  <si>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</si>
  <si>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</si>
  <si>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</si>
  <si>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</si>
  <si>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</si>
  <si>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</si>
  <si>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</si>
  <si>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</si>
  <si>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</si>
  <si>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</si>
  <si>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</si>
  <si>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</si>
  <si>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</si>
  <si>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</si>
  <si>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</si>
  <si>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</si>
  <si>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</si>
  <si>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</si>
  <si>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</si>
  <si>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</si>
  <si>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</si>
  <si>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</si>
  <si>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</si>
  <si>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</si>
  <si>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</si>
  <si>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</si>
  <si>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</si>
  <si>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</si>
  <si>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</si>
  <si>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</si>
  <si>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</si>
  <si>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</si>
  <si>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</si>
  <si>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</si>
  <si>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</si>
  <si>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</si>
  <si>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</si>
  <si>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</si>
  <si>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</si>
  <si>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</si>
  <si>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</si>
  <si>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</si>
  <si>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</si>
  <si>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</si>
  <si>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</si>
  <si>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</si>
  <si>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</si>
  <si>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</si>
  <si>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</si>
  <si>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</si>
  <si>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</si>
  <si>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</si>
  <si>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</si>
  <si>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</si>
  <si>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</si>
  <si>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</si>
  <si>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</si>
  <si>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</si>
  <si>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</si>
  <si>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</si>
  <si>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</si>
  <si>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</si>
  <si>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</si>
  <si>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</si>
  <si>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</si>
  <si>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</si>
  <si>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</si>
  <si>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</si>
  <si>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</si>
  <si>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</si>
  <si>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</si>
  <si>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</si>
  <si>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</si>
  <si>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</si>
  <si>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</si>
  <si>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</si>
  <si>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</si>
  <si>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</si>
  <si>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</si>
  <si>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</si>
  <si>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</si>
  <si>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</si>
  <si>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</si>
  <si>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</si>
  <si>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</si>
  <si>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</si>
  <si>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</si>
  <si>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</si>
  <si>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</si>
  <si>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</si>
  <si>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</si>
  <si>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</si>
  <si>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</si>
  <si>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</si>
  <si>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</si>
  <si>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</si>
  <si>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</si>
  <si>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</si>
  <si>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</si>
  <si>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</si>
  <si>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</si>
  <si>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</si>
  <si>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</si>
  <si>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</si>
  <si>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</si>
  <si>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</si>
  <si>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</si>
  <si>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</si>
  <si>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</si>
  <si>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</si>
  <si>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</si>
  <si>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</si>
  <si>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</si>
  <si>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</si>
  <si>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</si>
  <si>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</si>
  <si>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</si>
  <si>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</si>
  <si>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</si>
  <si>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</si>
  <si>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</si>
  <si>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</si>
  <si>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</si>
  <si>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</si>
  <si>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</si>
  <si>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</si>
  <si>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</si>
  <si>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</si>
  <si>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</si>
  <si>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</si>
  <si>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</si>
  <si>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</si>
  <si>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</si>
  <si>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</si>
  <si>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</si>
  <si>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</si>
  <si>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</si>
  <si>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</si>
  <si>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</si>
  <si>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</si>
  <si>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</si>
  <si>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</si>
  <si>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</si>
  <si>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</si>
  <si>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</si>
  <si>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</si>
  <si>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</si>
  <si>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</si>
  <si>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</si>
  <si>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</si>
  <si>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</si>
  <si>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</si>
  <si>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</si>
  <si>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</si>
  <si>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</si>
  <si>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</si>
  <si>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</si>
  <si>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</si>
  <si>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</si>
  <si>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</si>
  <si>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</si>
  <si>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</si>
  <si>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</si>
  <si>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</si>
  <si>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</si>
  <si>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</si>
  <si>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</si>
  <si>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</si>
  <si>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</si>
  <si>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</si>
  <si>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</si>
  <si>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</si>
  <si>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</si>
  <si>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</si>
  <si>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</si>
  <si>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</si>
  <si>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</si>
  <si>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</si>
  <si>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</si>
  <si>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</si>
  <si>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</si>
  <si>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</si>
  <si>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</si>
  <si>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</si>
  <si>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</si>
  <si>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</si>
  <si>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</si>
  <si>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</si>
  <si>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</si>
  <si>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</si>
  <si>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</si>
  <si>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</si>
  <si>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</si>
  <si>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</si>
  <si>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</si>
  <si>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</si>
  <si>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</si>
  <si>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</si>
  <si>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</si>
  <si>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</si>
  <si>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</si>
  <si>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</si>
  <si>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</si>
  <si>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</si>
  <si>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</si>
  <si>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</si>
  <si>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</si>
  <si>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</si>
  <si>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</si>
  <si>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</si>
  <si>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</si>
  <si>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</si>
  <si>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</si>
  <si>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</si>
  <si>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</si>
  <si>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</si>
  <si>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</si>
  <si>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</si>
  <si>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</si>
  <si>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</si>
  <si>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</si>
  <si>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</si>
  <si>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</si>
  <si>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</si>
  <si>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</si>
  <si>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</si>
  <si>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</si>
  <si>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</si>
  <si>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</si>
  <si>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</si>
  <si>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</si>
  <si>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</si>
  <si>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</si>
  <si>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</si>
  <si>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</si>
  <si>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</si>
  <si>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</si>
  <si>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</si>
  <si>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</si>
  <si>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</si>
  <si>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</si>
  <si>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</si>
  <si>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</si>
  <si>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</si>
  <si>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</si>
  <si>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</si>
  <si>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</si>
  <si>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</si>
  <si>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</si>
  <si>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</si>
  <si>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</si>
  <si>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</si>
  <si>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</si>
  <si>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</si>
  <si>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</si>
  <si>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</si>
  <si>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</si>
  <si>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</si>
  <si>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</si>
  <si>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</si>
  <si>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</si>
  <si>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</si>
  <si>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</si>
  <si>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</si>
  <si>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</si>
  <si>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</si>
  <si>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</si>
  <si>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</si>
  <si>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</si>
  <si>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</si>
  <si>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</si>
  <si>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</si>
  <si>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</si>
  <si>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</si>
  <si>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</si>
  <si>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</si>
  <si>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</si>
  <si>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</si>
  <si>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</si>
  <si>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</si>
  <si>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</si>
  <si>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</si>
  <si>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</si>
  <si>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</si>
  <si>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</si>
  <si>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</si>
  <si>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Aalborg</t>
  </si>
  <si>
    <t>Midtjylland</t>
  </si>
  <si>
    <t>HJK</t>
  </si>
  <si>
    <t>Haka</t>
  </si>
  <si>
    <t>AC Oulu</t>
  </si>
  <si>
    <t>Gamba Osaka</t>
  </si>
  <si>
    <t>Kashima Antlers</t>
  </si>
  <si>
    <t>Sagan Tosu</t>
  </si>
  <si>
    <t>Cerezo Osaka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</si>
  <si>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</si>
  <si>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</si>
  <si>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</si>
  <si>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</si>
  <si>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</si>
  <si>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</si>
  <si>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</si>
  <si>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</si>
  <si>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</si>
  <si>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</si>
  <si>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</si>
  <si>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</si>
  <si>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</si>
  <si>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</si>
  <si>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</si>
  <si>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</si>
  <si>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</si>
  <si>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</si>
  <si>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</si>
  <si>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</si>
  <si>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</si>
  <si>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</si>
  <si>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</si>
  <si>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</si>
  <si>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</si>
  <si>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</si>
  <si>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</si>
  <si>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</si>
  <si>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</si>
  <si>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</si>
  <si>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</si>
  <si>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</si>
  <si>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</si>
  <si>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</si>
  <si>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</si>
  <si>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</si>
  <si>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</si>
  <si>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</si>
  <si>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</si>
  <si>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</si>
  <si>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</si>
  <si>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</si>
  <si>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</si>
  <si>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</si>
  <si>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</si>
  <si>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</si>
  <si>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</si>
  <si>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</si>
  <si>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</si>
  <si>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</si>
  <si>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</si>
  <si>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</si>
  <si>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</si>
  <si>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</si>
  <si>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</si>
  <si>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</si>
  <si>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</si>
  <si>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</si>
  <si>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</si>
  <si>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</si>
  <si>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</si>
  <si>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</si>
  <si>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</si>
  <si>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</si>
  <si>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</si>
  <si>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Lahti</t>
  </si>
  <si>
    <t>KuPS</t>
  </si>
  <si>
    <t>Ilves</t>
  </si>
  <si>
    <t>Guadalajara Chivas</t>
  </si>
  <si>
    <t>U.N.A.M.- Pumas</t>
  </si>
  <si>
    <t>Atlas</t>
  </si>
  <si>
    <t>Piast Gliwice</t>
  </si>
  <si>
    <t>Slask Wroclaw</t>
  </si>
  <si>
    <t>Warta Poznan</t>
  </si>
  <si>
    <t>Pogon Szczecin</t>
  </si>
  <si>
    <t>Gornik Z.</t>
  </si>
  <si>
    <t>Farul Constanta</t>
  </si>
  <si>
    <t>Gaz Metan Medias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</si>
  <si>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</si>
  <si>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</si>
  <si>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</si>
  <si>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</si>
  <si>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</si>
  <si>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</si>
  <si>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</si>
  <si>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</si>
  <si>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</si>
  <si>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</si>
  <si>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</si>
  <si>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</si>
  <si>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</si>
  <si>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</si>
  <si>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</si>
  <si>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</si>
  <si>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</si>
  <si>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</si>
  <si>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</si>
  <si>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</si>
  <si>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</si>
  <si>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</si>
  <si>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</si>
  <si>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</si>
  <si>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</si>
  <si>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</si>
  <si>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</si>
  <si>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</si>
  <si>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</si>
  <si>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</si>
  <si>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</si>
  <si>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</si>
  <si>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</si>
  <si>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</si>
  <si>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</si>
  <si>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</si>
  <si>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</si>
  <si>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</si>
  <si>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</si>
  <si>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</si>
  <si>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</si>
  <si>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</si>
  <si>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</si>
  <si>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</si>
  <si>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</si>
  <si>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</si>
  <si>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</si>
  <si>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</si>
  <si>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</si>
  <si>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</si>
  <si>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</si>
  <si>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</si>
  <si>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</si>
  <si>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</si>
  <si>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</si>
  <si>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</si>
  <si>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</si>
  <si>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</si>
  <si>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</si>
  <si>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</si>
  <si>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</si>
  <si>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</si>
  <si>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</si>
  <si>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</si>
  <si>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</si>
  <si>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</si>
  <si>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</si>
  <si>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</si>
  <si>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</si>
  <si>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</si>
  <si>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</si>
  <si>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</si>
  <si>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</si>
  <si>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</si>
  <si>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</si>
  <si>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</si>
  <si>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</si>
  <si>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</si>
  <si>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</si>
  <si>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</si>
  <si>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</si>
  <si>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</si>
  <si>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Club America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</si>
  <si>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</si>
  <si>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</si>
  <si>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</si>
  <si>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</si>
  <si>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</si>
  <si>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</si>
  <si>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</si>
  <si>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</si>
  <si>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</si>
  <si>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</si>
  <si>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</si>
  <si>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</si>
  <si>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</si>
  <si>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</si>
  <si>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</si>
  <si>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</si>
  <si>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</si>
  <si>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</si>
  <si>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</si>
  <si>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</si>
  <si>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</si>
  <si>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</si>
  <si>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</si>
  <si>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</si>
  <si>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</si>
  <si>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</si>
  <si>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</si>
  <si>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</si>
  <si>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</si>
  <si>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</si>
  <si>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</si>
  <si>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</si>
  <si>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</si>
  <si>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</si>
  <si>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</si>
  <si>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</si>
  <si>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</si>
  <si>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</si>
  <si>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</si>
  <si>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</si>
  <si>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</si>
  <si>
    <t>13/08/2021</t>
  </si>
  <si>
    <t>Stromsgodset</t>
  </si>
  <si>
    <t>Bodo/Glimt</t>
  </si>
  <si>
    <t>Rosenborg</t>
  </si>
  <si>
    <t>Odd</t>
  </si>
  <si>
    <t>Valerenga</t>
  </si>
  <si>
    <t>Brann</t>
  </si>
  <si>
    <t>14/08/2021</t>
  </si>
  <si>
    <t>15/08/2021</t>
  </si>
  <si>
    <t>16/08/2021</t>
  </si>
  <si>
    <t>17/08/2021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</si>
</sst>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1.0396172127308718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21.859629075316672</v>
      </c>
      <c r="I2" s="6">
        <f>IF('Log_working_3-way'!$D2="","",'True_Odds_Calculator_3-way'!O3/'True_Odds_Calculator_3-way'!B3-1)</f>
        <v>8.4999793509966253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4.0933771340685432E-2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1.0334198263416976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1.7224595866674353</v>
      </c>
      <c r="I3" s="6">
        <f>IF('Log_working_3-way'!$D3="","",'True_Odds_Calculator_3-way'!O4/'True_Odds_Calculator_3-way'!B4-1)</f>
        <v>4.5006184740620965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3.059942569992824E-2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1.0249803911317585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6.9521946580804457</v>
      </c>
      <c r="I4" s="6">
        <f>IF('Log_working_3-way'!$D4="","",'True_Odds_Calculator_3-way'!O5/'True_Odds_Calculator_3-way'!B5-1)</f>
        <v>7.3285784139979366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2.6542439806541696E-2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1.0262206354085079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13.38893189166062</v>
      </c>
      <c r="I5" s="6">
        <f>IF('Log_working_3-way'!$D5="","",'True_Odds_Calculator_3-way'!O6/'True_Odds_Calculator_3-way'!B6-1)</f>
        <v>5.6657424130112792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2.8074878640403478E-2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1.0261315119369612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16.46543771748896</v>
      </c>
      <c r="I6" s="6">
        <f>IF('Log_working_3-way'!$D6="","",'True_Odds_Calculator_3-way'!O7/'True_Odds_Calculator_3-way'!B7-1)</f>
        <v>8.0418186636792193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2.8008059944600205E-2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1.0374802391846911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47.844522156776677</v>
      </c>
      <c r="I7" s="6">
        <f>IF('Log_working_3-way'!$D7="","",'True_Odds_Calculator_3-way'!O8/'True_Odds_Calculator_3-way'!B8-1)</f>
        <v>3.2500916694336448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2.9783453686775374E-2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1.0259673205698465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14.07755531111237</v>
      </c>
      <c r="I8" s="6">
        <f>IF('Log_working_3-way'!$D8="","",'True_Odds_Calculator_3-way'!O9/'True_Odds_Calculator_3-way'!B9-1)</f>
        <v>7.6162801024989886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2.8020171720959164E-2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1.0281199896197719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3.6157422923269023</v>
      </c>
      <c r="I9" s="6">
        <f>IF('Log_working_3-way'!$D9="","",'True_Odds_Calculator_3-way'!O10/'True_Odds_Calculator_3-way'!B10-1)</f>
        <v>6.545326323428001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2.8331349397724193E-2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1.0254816301743526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8.3318479114337762</v>
      </c>
      <c r="I10" s="6">
        <f>IF('Log_working_3-way'!$D10="","",'True_Odds_Calculator_3-way'!O11/'True_Odds_Calculator_3-way'!B11-1)</f>
        <v>6.4706483279899194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2.7134467830355113E-2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1.0306025845427917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14.366521151676947</v>
      </c>
      <c r="I11" s="6">
        <f>IF('Log_working_3-way'!$D11="","",'True_Odds_Calculator_3-way'!O12/'True_Odds_Calculator_3-way'!B12-1)</f>
        <v>9.7567355452977669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3.2944527112433786E-2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1.0395084439300915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35.311808637603811</v>
      </c>
      <c r="I12" s="6">
        <f>IF('Log_working_3-way'!$D12="","",'True_Odds_Calculator_3-way'!O13/'True_Odds_Calculator_3-way'!B13-1)</f>
        <v>5.4085479573579516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3.6518147476571006E-2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1.0570716104148621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14.453418286419524</v>
      </c>
      <c r="I13" s="6">
        <f>IF('Log_working_3-way'!$D13="","",'True_Odds_Calculator_3-way'!O14/'True_Odds_Calculator_3-way'!B14-1)</f>
        <v>7.5534692647351669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6.0673047950264403E-2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1.0379856866420467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23.057395390467665</v>
      </c>
      <c r="I14" s="6">
        <f>IF('Log_working_3-way'!$D14="","",'True_Odds_Calculator_3-way'!O15/'True_Odds_Calculator_3-way'!B15-1)</f>
        <v>6.1836708741579818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3.9181490524357709E-2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1.037415467108024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16.266254972476474</v>
      </c>
      <c r="I15" s="6">
        <f>IF('Log_working_3-way'!$D15="","",'True_Odds_Calculator_3-way'!O16/'True_Odds_Calculator_3-way'!B16-1)</f>
        <v>9.7567178996549178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3.9867114939509563E-2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1.038297092729237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23.542577139858839</v>
      </c>
      <c r="I16" s="6">
        <f>IF('Log_working_3-way'!$D16="","",'True_Odds_Calculator_3-way'!O17/'True_Odds_Calculator_3-way'!B17-1)</f>
        <v>6.9449662619816506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3.9320407136499202E-2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1.0735908469594919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-0.41791577432607041</v>
      </c>
      <c r="I17" s="6">
        <f>IF('Log_working_3-way'!$D17="","",'True_Odds_Calculator_3-way'!O18/'True_Odds_Calculator_3-way'!B18-1)</f>
        <v>0.85861849488166087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4.3664369689664584E-2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1.0291062247746978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24.018281396085374</v>
      </c>
      <c r="I18" s="6">
        <f>IF('Log_working_3-way'!$D18="","",'True_Odds_Calculator_3-way'!O19/'True_Odds_Calculator_3-way'!B19-1)</f>
        <v>5.4163895473904953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2.9935611328249845E-2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1.0320045416990009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19.735571472343072</v>
      </c>
      <c r="I19" s="6">
        <f>IF('Log_working_3-way'!$D19="","",'True_Odds_Calculator_3-way'!O20/'True_Odds_Calculator_3-way'!B20-1)</f>
        <v>5.5951695260969707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3.3657091926902361E-2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1.0515367851575381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38.303575937418195</v>
      </c>
      <c r="I20" s="6">
        <f>IF('Log_working_3-way'!$D20="","",'True_Odds_Calculator_3-way'!O21/'True_Odds_Calculator_3-way'!B21-1)</f>
        <v>5.7655883885030663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4.5487242958805352E-2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1.0368355525623816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18.181151548071696</v>
      </c>
      <c r="I21" s="6">
        <f>IF('Log_working_3-way'!$D21="","",'True_Odds_Calculator_3-way'!O22/'True_Odds_Calculator_3-way'!B22-1)</f>
        <v>7.3747396914057965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3.9032869785082136E-2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1.0349082772508409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3.4299478805544723</v>
      </c>
      <c r="I22" s="6">
        <f>IF('Log_working_3-way'!$D22="","",'True_Odds_Calculator_3-way'!O23/'True_Odds_Calculator_3-way'!B23-1)</f>
        <v>7.0701234866036646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3.5064996970117557E-2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1.0309036369617488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16.986511639726768</v>
      </c>
      <c r="I23" s="6">
        <f>IF('Log_working_3-way'!$D23="","",'True_Odds_Calculator_3-way'!O24/'True_Odds_Calculator_3-way'!B24-1)</f>
        <v>9.073943834512523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3.2944736858458556E-2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1.0315835956047554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7.3697366125363359</v>
      </c>
      <c r="I24" s="6">
        <f>IF('Log_working_3-way'!$D24="","",'True_Odds_Calculator_3-way'!O25/'True_Odds_Calculator_3-way'!B25-1)</f>
        <v>7.419188419951098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3.3547342240731082E-2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1.0272253353572633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19.082414813517481</v>
      </c>
      <c r="I25" s="6">
        <f>IF('Log_working_3-way'!$D25="","",'True_Odds_Calculator_3-way'!O26/'True_Odds_Calculator_3-way'!B26-1)</f>
        <v>6.2958444509232212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2.8818357585481014E-2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1.0383752831043613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2.1221956855002038</v>
      </c>
      <c r="I26" s="6">
        <f>IF('Log_working_3-way'!$D26="","",'True_Odds_Calculator_3-way'!O27/'True_Odds_Calculator_3-way'!B27-1)</f>
        <v>5.2175209708623695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3.6072860261115336E-2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1.0307594477164048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15.948408301861839</v>
      </c>
      <c r="I27" s="6">
        <f>IF('Log_working_3-way'!$D27="","",'True_Odds_Calculator_3-way'!O28/'True_Odds_Calculator_3-way'!B28-1)</f>
        <v>7.133669654363791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3.2940438980096909E-2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1.0321340277813302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20.524260211548608</v>
      </c>
      <c r="I28" s="6">
        <f>IF('Log_working_3-way'!$D28="","",'True_Odds_Calculator_3-way'!O29/'True_Odds_Calculator_3-way'!B29-1)</f>
        <v>6.9423514663084935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3.3713158160857404E-2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1.0313743564992581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17.946753893348248</v>
      </c>
      <c r="I29" s="6">
        <f>IF('Log_working_3-way'!$D29="","",'True_Odds_Calculator_3-way'!O30/'True_Odds_Calculator_3-way'!B30-1)</f>
        <v>7.5718218701872075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3.335205569005173E-2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1.0259772731279857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13.170219292457615</v>
      </c>
      <c r="I30" s="6">
        <f>IF('Log_working_3-way'!$D30="","",'True_Odds_Calculator_3-way'!O31/'True_Odds_Calculator_3-way'!B31-1)</f>
        <v>7.5648419296767635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2.8065644007837065E-2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1.0248802106045234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11.509064276719506</v>
      </c>
      <c r="I31" s="6">
        <f>IF('Log_working_3-way'!$D31="","",'True_Odds_Calculator_3-way'!O32/'True_Odds_Calculator_3-way'!B32-1)</f>
        <v>8.7512224840182142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2.6991311326969969E-2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1.0319548939064784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15.647099512606644</v>
      </c>
      <c r="I32" s="6">
        <f>IF('Log_working_3-way'!$D32="","",'True_Odds_Calculator_3-way'!O33/'True_Odds_Calculator_3-way'!B33-1)</f>
        <v>9.0611882080302433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3.4254309541900341E-2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1.0375707909523029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32.0048811550379</v>
      </c>
      <c r="I33" s="6">
        <f>IF('Log_working_3-way'!$D33="","",'True_Odds_Calculator_3-way'!O34/'True_Odds_Calculator_3-way'!B34-1)</f>
        <v>4.7412000586226268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3.6166640329866828E-2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1.0315878396513107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17.287824185049043</v>
      </c>
      <c r="I34" s="6">
        <f>IF('Log_working_3-way'!$D34="","",'True_Odds_Calculator_3-way'!O35/'True_Odds_Calculator_3-way'!B35-1)</f>
        <v>7.4680674642790361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3.3670899891635742E-2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1.0364821222171934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26.292725322520635</v>
      </c>
      <c r="I35" s="6">
        <f>IF('Log_working_3-way'!$D35="","",'True_Odds_Calculator_3-way'!O36/'True_Odds_Calculator_3-way'!B36-1)</f>
        <v>6.9653362712971436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3.6662519803927873E-2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1.0329099400891251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21.56428975775906</v>
      </c>
      <c r="I36" s="6">
        <f>IF('Log_working_3-way'!$D36="","",'True_Odds_Calculator_3-way'!O37/'True_Odds_Calculator_3-way'!B37-1)</f>
        <v>7.3638170573548258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3.4278843238797041E-2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1.0313585514283912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9.1330227308531491</v>
      </c>
      <c r="I37" s="6">
        <f>IF('Log_working_3-way'!$D37="","",'True_Odds_Calculator_3-way'!O38/'True_Odds_Calculator_3-way'!B38-1)</f>
        <v>7.2237090274000586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3.3579826814633007E-2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1.0370411290791035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18.884143102217319</v>
      </c>
      <c r="I38" s="6">
        <f>IF('Log_working_3-way'!$D38="","",'True_Odds_Calculator_3-way'!O39/'True_Odds_Calculator_3-way'!B39-1)</f>
        <v>8.2819772206639222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3.9077063496360642E-2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1.0369997880578532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6.9898340560915022</v>
      </c>
      <c r="I39" s="6">
        <f>IF('Log_working_3-way'!$D39="","",'True_Odds_Calculator_3-way'!O40/'True_Odds_Calculator_3-way'!B40-1)</f>
        <v>9.2075133832711415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3.9449251956764186E-2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1.0299288564234192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9.4810589935037548</v>
      </c>
      <c r="I40" s="6">
        <f>IF('Log_working_3-way'!$D40="","",'True_Odds_Calculator_3-way'!O41/'True_Odds_Calculator_3-way'!B41-1)</f>
        <v>9.8345269957119399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3.2399218993070189E-2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1.0507510933279951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47.345278643667434</v>
      </c>
      <c r="I41" s="6">
        <f>IF('Log_working_3-way'!$D41="","",'True_Odds_Calculator_3-way'!O42/'True_Odds_Calculator_3-way'!B42-1)</f>
        <v>3.4451496576008882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4.0417640179931436E-2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1.0324854101079459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7.6662004755787159</v>
      </c>
      <c r="I42" s="6">
        <f>IF('Log_working_3-way'!$D42="","",'True_Odds_Calculator_3-way'!O43/'True_Odds_Calculator_3-way'!B43-1)</f>
        <v>6.714630695630718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3.4375761093810464E-2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1.0313635375810752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8.3908062519322595</v>
      </c>
      <c r="I43" s="6">
        <f>IF('Log_working_3-way'!$D43="","",'True_Odds_Calculator_3-way'!O44/'True_Odds_Calculator_3-way'!B44-1)</f>
        <v>7.0827798039138621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3.3444253691674142E-2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1.0417690328910452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37.59829414293948</v>
      </c>
      <c r="I44" s="6">
        <f>IF('Log_working_3-way'!$D44="","",'True_Odds_Calculator_3-way'!O45/'True_Odds_Calculator_3-way'!B45-1)</f>
        <v>4.5948196544307791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3.7809674056258125E-2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1.0320429534064826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20.126195101216055</v>
      </c>
      <c r="I45" s="6">
        <f>IF('Log_working_3-way'!$D45="","",'True_Odds_Calculator_3-way'!O46/'True_Odds_Calculator_3-way'!B46-1)</f>
        <v>8.4481956138211967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3.359682622515292E-2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1.0311981763755431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29.972559400868086</v>
      </c>
      <c r="I46" s="6">
        <f>IF('Log_working_3-way'!$D46="","",'True_Odds_Calculator_3-way'!O47/'True_Odds_Calculator_3-way'!B47-1)</f>
        <v>5.6149425892179794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3.0567334661667278E-2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1.0296252049248236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29.322334485836997</v>
      </c>
      <c r="I47" s="6">
        <f>IF('Log_working_3-way'!$D47="","",'True_Odds_Calculator_3-way'!O48/'True_Odds_Calculator_3-way'!B48-1)</f>
        <v>5.041989286513787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2.9274714533683577E-2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1.0419359695052282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3.8702162171817536</v>
      </c>
      <c r="I48" s="6">
        <f>IF('Log_working_3-way'!$D48="","",'True_Odds_Calculator_3-way'!O49/'True_Odds_Calculator_3-way'!B49-1)</f>
        <v>5.6839895586242246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4.1563655814592426E-2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1.0418952433543927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16.483107012697303</v>
      </c>
      <c r="I49" s="6">
        <f>IF('Log_working_3-way'!$D49="","",'True_Odds_Calculator_3-way'!O50/'True_Odds_Calculator_3-way'!B50-1)</f>
        <v>8.8342476946422313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4.4599152907758288E-2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1.0451266660134533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10.341690670465088</v>
      </c>
      <c r="I50" s="6">
        <f>IF('Log_working_3-way'!$D50="","",'True_Odds_Calculator_3-way'!O51/'True_Odds_Calculator_3-way'!B51-1)</f>
        <v>8.4323423261155988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4.8398053377686656E-2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1.0358233387673075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12.607664289839082</v>
      </c>
      <c r="I51" s="6">
        <f>IF('Log_working_3-way'!$D51="","",'True_Odds_Calculator_3-way'!O52/'True_Odds_Calculator_3-way'!B52-1)</f>
        <v>8.2861376344648559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3.8611531891578288E-2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1.0366793671533723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3.1917679339932485</v>
      </c>
      <c r="I52" s="6">
        <f>IF('Log_working_3-way'!$D52="","",'True_Odds_Calculator_3-way'!O53/'True_Odds_Calculator_3-way'!B53-1)</f>
        <v>4.8302998025466142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3.5428927870788218E-2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1.0326034360410499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23.67927385537358</v>
      </c>
      <c r="I53" s="6">
        <f>IF('Log_working_3-way'!$D53="","",'True_Odds_Calculator_3-way'!O54/'True_Odds_Calculator_3-way'!B54-1)</f>
        <v>5.9541666527184542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3.3563686462480202E-2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1.0306375087193616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18.302390937554904</v>
      </c>
      <c r="I54" s="6">
        <f>IF('Log_working_3-way'!$D54="","",'True_Odds_Calculator_3-way'!O55/'True_Odds_Calculator_3-way'!B55-1)</f>
        <v>6.5568550270181563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3.2506646624787638E-2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1.0356575259969101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15.722829034007287</v>
      </c>
      <c r="I55" s="6">
        <f>IF('Log_working_3-way'!$D55="","",'True_Odds_Calculator_3-way'!O56/'True_Odds_Calculator_3-way'!B56-1)</f>
        <v>8.76951349303034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3.8168307276587488E-2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1.036653444479636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17.196430630838432</v>
      </c>
      <c r="I56" s="6">
        <f>IF('Log_working_3-way'!$D56="","",'True_Odds_Calculator_3-way'!O57/'True_Odds_Calculator_3-way'!B57-1)</f>
        <v>9.9126186712393576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3.8862624540373814E-2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1.0672074117759205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59.32037904547866</v>
      </c>
      <c r="I57" s="6">
        <f>IF('Log_working_3-way'!$D57="","",'True_Odds_Calculator_3-way'!O58/'True_Odds_Calculator_3-way'!B58-1)</f>
        <v>1.4912755924194041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4.4226830517152926E-2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1.0384947193717313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21.439160337138272</v>
      </c>
      <c r="I58" s="6">
        <f>IF('Log_working_3-way'!$D58="","",'True_Odds_Calculator_3-way'!O59/'True_Odds_Calculator_3-way'!B59-1)</f>
        <v>7.4161582340082433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4.0046381349419402E-2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1.0362543799280639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11.633485888634633</v>
      </c>
      <c r="I59" s="6">
        <f>IF('Log_working_3-way'!$D59="","",'True_Odds_Calculator_3-way'!O60/'True_Odds_Calculator_3-way'!B60-1)</f>
        <v>8.5167163190996327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3.9103089964451776E-2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1.0401013107993535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25.342609436119041</v>
      </c>
      <c r="I60" s="6">
        <f>IF('Log_working_3-way'!$D60="","",'True_Odds_Calculator_3-way'!O61/'True_Odds_Calculator_3-way'!B61-1)</f>
        <v>6.9811703015477127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4.0577599409509668E-2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1.0600221133770837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54.920697819980511</v>
      </c>
      <c r="I61" s="6">
        <f>IF('Log_working_3-way'!$D61="","",'True_Odds_Calculator_3-way'!O62/'True_Odds_Calculator_3-way'!B62-1)</f>
        <v>2.6751356470321639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4.2041046735835419E-2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1.0358598101432595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10.140581948537212</v>
      </c>
      <c r="I62" s="6">
        <f>IF('Log_working_3-way'!$D62="","",'True_Odds_Calculator_3-way'!O63/'True_Odds_Calculator_3-way'!B63-1)</f>
        <v>7.4789629326996128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3.847838516909019E-2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1.0922580702968097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70.071557733662218</v>
      </c>
      <c r="I63" s="6">
        <f>IF('Log_working_3-way'!$D63="","",'True_Odds_Calculator_3-way'!O64/'True_Odds_Calculator_3-way'!B64-1)</f>
        <v>0.94060697734628507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4.565444322036627E-2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1.0322237496215154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20.935923005814725</v>
      </c>
      <c r="I64" s="6">
        <f>IF('Log_working_3-way'!$D64="","",'True_Odds_Calculator_3-way'!O65/'True_Odds_Calculator_3-way'!B65-1)</f>
        <v>6.1046349876721644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3.372613750697484E-2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1.0327975342442997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7.510964141969664</v>
      </c>
      <c r="I65" s="6">
        <f>IF('Log_working_3-way'!$D65="","",'True_Odds_Calculator_3-way'!O66/'True_Odds_Calculator_3-way'!B66-1)</f>
        <v>6.4169296325178067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3.4573708381375523E-2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1.0680470870590992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62.418585133115833</v>
      </c>
      <c r="I66" s="6">
        <f>IF('Log_working_3-way'!$D66="","",'True_Odds_Calculator_3-way'!O67/'True_Odds_Calculator_3-way'!B67-1)</f>
        <v>1.038818380264408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4.225317892363778E-2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1.0579576911974504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58.705097482603776</v>
      </c>
      <c r="I67" s="6">
        <f>IF('Log_working_3-way'!$D67="","",'True_Odds_Calculator_3-way'!O68/'True_Odds_Calculator_3-way'!B68-1)</f>
        <v>1.7570452366344473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3.8439373092270968E-2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1.0323268347462358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18.978388335600187</v>
      </c>
      <c r="I68" s="6">
        <f>IF('Log_working_3-way'!$D68="","",'True_Odds_Calculator_3-way'!O69/'True_Odds_Calculator_3-way'!B69-1)</f>
        <v>7.7200172735172039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3.4175363784302304E-2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1.0321597170153873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7.7712240233570391</v>
      </c>
      <c r="I69" s="6">
        <f>IF('Log_working_3-way'!$D69="","",'True_Odds_Calculator_3-way'!O70/'True_Odds_Calculator_3-way'!B70-1)</f>
        <v>7.9319148635961074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3.4340736414486539E-2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1.0423122128262687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0.85342522890549799</v>
      </c>
      <c r="I70" s="6">
        <f>IF('Log_working_3-way'!$D70="","",'True_Odds_Calculator_3-way'!O71/'True_Odds_Calculator_3-way'!B71-1)</f>
        <v>6.0378847656644492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3.7897343081442658E-2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1.0366676556816281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29.123842369631024</v>
      </c>
      <c r="I71" s="6">
        <f>IF('Log_working_3-way'!$D71="","",'True_Odds_Calculator_3-way'!O72/'True_Odds_Calculator_3-way'!B72-1)</f>
        <v>6.1661236876459693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3.6056814696677764E-2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1.0476880775493911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51.975018191882413</v>
      </c>
      <c r="I72" s="6">
        <f>IF('Log_working_3-way'!$D72="","",'True_Odds_Calculator_3-way'!O73/'True_Odds_Calculator_3-way'!B73-1)</f>
        <v>2.3857597474612393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3.5765279033392217E-2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1.0382413795382677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34.028408377105023</v>
      </c>
      <c r="I73" s="6">
        <f>IF('Log_working_3-way'!$D73="","",'True_Odds_Calculator_3-way'!O74/'True_Odds_Calculator_3-way'!B74-1)</f>
        <v>4.9728894163480239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3.6008741008672907E-2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1.0325910463105168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6.758224440076094</v>
      </c>
      <c r="I74" s="6">
        <f>IF('Log_working_3-way'!$D74="","",'True_Odds_Calculator_3-way'!O75/'True_Odds_Calculator_3-way'!B75-1)</f>
        <v>7.2653174417208888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3.4399376129158554E-2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1.0388420034880248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36.253542299997797</v>
      </c>
      <c r="I75" s="6">
        <f>IF('Log_working_3-way'!$D75="","",'True_Odds_Calculator_3-way'!O76/'True_Odds_Calculator_3-way'!B76-1)</f>
        <v>5.189066303209378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3.5572891965030662E-2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1.0385898208817681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31.602337796164434</v>
      </c>
      <c r="I76" s="6">
        <f>IF('Log_working_3-way'!$D76="","",'True_Odds_Calculator_3-way'!O77/'True_Odds_Calculator_3-way'!B77-1)</f>
        <v>6.7402720619034628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3.6798507404298464E-2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1.0351944187466995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24.12755700193911</v>
      </c>
      <c r="I77" s="6">
        <f>IF('Log_working_3-way'!$D77="","",'True_Odds_Calculator_3-way'!O78/'True_Odds_Calculator_3-way'!B78-1)</f>
        <v>7.4494610639201433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3.5947127269597923E-2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1.030176905188098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13.662939350371303</v>
      </c>
      <c r="I78" s="6">
        <f>IF('Log_working_3-way'!$D78="","",'True_Odds_Calculator_3-way'!O79/'True_Odds_Calculator_3-way'!B79-1)</f>
        <v>8.1128051597037363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3.2553861323764144E-2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1.0314172858548476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12.17206386614663</v>
      </c>
      <c r="I79" s="6">
        <f>IF('Log_working_3-way'!$D79="","",'True_Odds_Calculator_3-way'!O80/'True_Odds_Calculator_3-way'!B80-1)</f>
        <v>6.5902481964838842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3.3731119470212123E-2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1.0341773198859858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5.6187049834418294</v>
      </c>
      <c r="I80" s="6">
        <f>IF('Log_working_3-way'!$D80="","",'True_Odds_Calculator_3-way'!O81/'True_Odds_Calculator_3-way'!B81-1)</f>
        <v>6.4939510556541746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3.538114169596307E-2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1.0313382333181018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14.356659321020354</v>
      </c>
      <c r="I81" s="6">
        <f>IF('Log_working_3-way'!$D81="","",'True_Odds_Calculator_3-way'!O82/'True_Odds_Calculator_3-way'!B82-1)</f>
        <v>6.548803828560307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3.3607869561536052E-2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1.0315018428213791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11.426511900435097</v>
      </c>
      <c r="I82" s="6">
        <f>IF('Log_working_3-way'!$D82="","",'True_Odds_Calculator_3-way'!O83/'True_Odds_Calculator_3-way'!B83-1)</f>
        <v>6.675398633935874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3.3813867314745671E-2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1.031339909046219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9.5462188991656909</v>
      </c>
      <c r="I83" s="6">
        <f>IF('Log_working_3-way'!$D83="","",'True_Odds_Calculator_3-way'!O84/'True_Odds_Calculator_3-way'!B84-1)</f>
        <v>4.5681372077216098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3.2804119740511339E-2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1.0329179306535954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21.563311026655239</v>
      </c>
      <c r="I84" s="6">
        <f>IF('Log_working_3-way'!$D84="","",'True_Odds_Calculator_3-way'!O85/'True_Odds_Calculator_3-way'!B85-1)</f>
        <v>6.0241811246732455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3.4323707260425218E-2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1.035514120774423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30.561733442354868</v>
      </c>
      <c r="I85" s="6">
        <f>IF('Log_working_3-way'!$D85="","",'True_Odds_Calculator_3-way'!O86/'True_Odds_Calculator_3-way'!B86-1)</f>
        <v>5.4872754078775117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3.4577561594586026E-2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1.0320472543584085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7.218703155274552</v>
      </c>
      <c r="I86" s="6">
        <f>IF('Log_working_3-way'!$D86="","",'True_Odds_Calculator_3-way'!O87/'True_Odds_Calculator_3-way'!B87-1)</f>
        <v>8.5018937266231269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3.4209362685047706E-2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1.0533184116856231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33.993814328220466</v>
      </c>
      <c r="I87" s="6">
        <f>IF('Log_working_3-way'!$D87="","",'True_Odds_Calculator_3-way'!O88/'True_Odds_Calculator_3-way'!B88-1)</f>
        <v>5.959142403840775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4.9641101634169349E-2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1.0416163550600843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3.8477961776465248</v>
      </c>
      <c r="I88" s="6">
        <f>IF('Log_working_3-way'!$D88="","",'True_Odds_Calculator_3-way'!O89/'True_Odds_Calculator_3-way'!B89-1)</f>
        <v>6.4902846203181346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4.1683118664293417E-2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1.0366835938206134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3.2414941232029912</v>
      </c>
      <c r="I89" s="6">
        <f>IF('Log_working_3-way'!$D89="","",'True_Odds_Calculator_3-way'!O90/'True_Odds_Calculator_3-way'!B90-1)</f>
        <v>6.0876603165242109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3.6201871452676837E-2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1.0419576385299527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39.650661455220295</v>
      </c>
      <c r="I90" s="6">
        <f>IF('Log_working_3-way'!$D90="","",'True_Odds_Calculator_3-way'!O91/'True_Odds_Calculator_3-way'!B91-1)</f>
        <v>3.8249632752879235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3.7267908362562441E-2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1.0316016699393875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18.992844863509738</v>
      </c>
      <c r="I91" s="6">
        <f>IF('Log_working_3-way'!$D91="","",'True_Odds_Calculator_3-way'!O92/'True_Odds_Calculator_3-way'!B92-1)</f>
        <v>7.0363900654757643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3.3427567004405079E-2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1.0359963215576078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4.4214645317027967</v>
      </c>
      <c r="I92" s="6">
        <f>IF('Log_working_3-way'!$D92="","",'True_Odds_Calculator_3-way'!O93/'True_Odds_Calculator_3-way'!B93-1)</f>
        <v>4.8571919341876839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3.5758431209065522E-2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1.0378991842056284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3.0008460846562706</v>
      </c>
      <c r="I93" s="6">
        <f>IF('Log_working_3-way'!$D93="","",'True_Odds_Calculator_3-way'!O94/'True_Odds_Calculator_3-way'!B94-1)</f>
        <v>5.4401042601273861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3.6776564274739076E-2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1.0308818089719383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18.125632194607345</v>
      </c>
      <c r="I94" s="6">
        <f>IF('Log_working_3-way'!$D94="","",'True_Odds_Calculator_3-way'!O95/'True_Odds_Calculator_3-way'!B95-1)</f>
        <v>7.1347206876874338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3.2806979594779628E-2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1.0400003036115679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2.9943553218836931</v>
      </c>
      <c r="I95" s="6">
        <f>IF('Log_working_3-way'!$D95="","",'True_Odds_Calculator_3-way'!O96/'True_Odds_Calculator_3-way'!B96-1)</f>
        <v>5.018519845969017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3.8461309417467504E-2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1.0304903591751222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14.008183361605184</v>
      </c>
      <c r="I96" s="6">
        <f>IF('Log_working_3-way'!$D96="","",'True_Odds_Calculator_3-way'!O97/'True_Odds_Calculator_3-way'!B97-1)</f>
        <v>6.9042282265903694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3.2771963575224383E-2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1.047276329954854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48.173530015138098</v>
      </c>
      <c r="I97" s="6">
        <f>IF('Log_working_3-way'!$D97="","",'True_Odds_Calculator_3-way'!O98/'True_Odds_Calculator_3-way'!B98-1)</f>
        <v>2.8245471829681548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3.7558380444898898E-2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1.0302912590412678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11.353205504074355</v>
      </c>
      <c r="I98" s="6">
        <f>IF('Log_working_3-way'!$D98="","",'True_Odds_Calculator_3-way'!O99/'True_Odds_Calculator_3-way'!B99-1)</f>
        <v>6.6849141957502836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3.2533785389502246E-2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1.0315185049694948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12.267397032694131</v>
      </c>
      <c r="I99" s="6">
        <f>IF('Log_working_3-way'!$D99="","",'True_Odds_Calculator_3-way'!O100/'True_Odds_Calculator_3-way'!B100-1)</f>
        <v>7.0790641491814146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3.3919546616825391E-2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1.0306113895604796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12.084608828950238</v>
      </c>
      <c r="I100" s="6">
        <f>IF('Log_working_3-way'!$D100="","",'True_Odds_Calculator_3-way'!O101/'True_Odds_Calculator_3-way'!B101-1)</f>
        <v>7.4236275319659111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3.3002679931362966E-2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1.0325967142871715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22.707055992119031</v>
      </c>
      <c r="I101" s="6">
        <f>IF('Log_working_3-way'!$D101="","",'True_Odds_Calculator_3-way'!O102/'True_Odds_Calculator_3-way'!B102-1)</f>
        <v>6.381816128189195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3.375979047419686E-2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1.0298805378678211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11.271116549791159</v>
      </c>
      <c r="I102" s="6">
        <f>IF('Log_working_3-way'!$D102="","",'True_Odds_Calculator_3-way'!O103/'True_Odds_Calculator_3-way'!B103-1)</f>
        <v>6.4763860639510789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3.2056038400766429E-2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1.0315021810434462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18.458947790948116</v>
      </c>
      <c r="I103" s="6">
        <f>IF('Log_working_3-way'!$D103="","",'True_Odds_Calculator_3-way'!O104/'True_Odds_Calculator_3-way'!B104-1)</f>
        <v>6.9904380920205682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3.3405862731670677E-2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1.0382150712871512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19.995212051641715</v>
      </c>
      <c r="I104" s="6">
        <f>IF('Log_working_3-way'!$D104="","",'True_Odds_Calculator_3-way'!O105/'True_Odds_Calculator_3-way'!B105-1)</f>
        <v>8.2160063943580806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4.0045137582824575E-2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1.0445680177226659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22.665708814394453</v>
      </c>
      <c r="I105" s="6">
        <f>IF('Log_working_3-way'!$D105="","",'True_Odds_Calculator_3-way'!O106/'True_Odds_Calculator_3-way'!B106-1)</f>
        <v>7.3690898586389668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4.5895678501878479E-2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1.041443191354994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26.454080082030149</v>
      </c>
      <c r="I106" s="6">
        <f>IF('Log_working_3-way'!$D106="","",'True_Odds_Calculator_3-way'!O107/'True_Odds_Calculator_3-way'!B107-1)</f>
        <v>6.4490555348617153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4.1621392605301288E-2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1.0310579015456571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10.586718464372513</v>
      </c>
      <c r="I107" s="6">
        <f>IF('Log_working_3-way'!$D107="","",'True_Odds_Calculator_3-way'!O108/'True_Odds_Calculator_3-way'!B108-1)</f>
        <v>6.8998719417376071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3.3341472662771654E-2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1.0325630009739961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20.113251311846895</v>
      </c>
      <c r="I108" s="6">
        <f>IF('Log_working_3-way'!$D108="","",'True_Odds_Calculator_3-way'!O109/'True_Odds_Calculator_3-way'!B109-1)</f>
        <v>7.1708225483144652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3.4230487967424894E-2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1.0303794726218192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17.798828767862737</v>
      </c>
      <c r="I109" s="6">
        <f>IF('Log_working_3-way'!$D109="","",'True_Odds_Calculator_3-way'!O110/'True_Odds_Calculator_3-way'!B110-1)</f>
        <v>7.6833953133780248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3.2327492784737455E-2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1.0360469822292806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8.2280991529122893</v>
      </c>
      <c r="I110" s="6">
        <f>IF('Log_working_3-way'!$D110="","",'True_Odds_Calculator_3-way'!O111/'True_Odds_Calculator_3-way'!B111-1)</f>
        <v>9.0182971542579207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3.8682233421754919E-2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1.0374191334331215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16.866830981288903</v>
      </c>
      <c r="I111" s="6">
        <f>IF('Log_working_3-way'!$D111="","",'True_Odds_Calculator_3-way'!O112/'True_Odds_Calculator_3-way'!B112-1)</f>
        <v>7.9387298365639314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3.9863899320263574E-2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1.0346925295704945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27.865825074986141</v>
      </c>
      <c r="I112" s="6">
        <f>IF('Log_working_3-way'!$D112="","",'True_Odds_Calculator_3-way'!O113/'True_Odds_Calculator_3-way'!B113-1)</f>
        <v>6.5848976134470334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3.4460340149828905E-2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1.0366756777243764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3.5986795851355753</v>
      </c>
      <c r="I113" s="6">
        <f>IF('Log_working_3-way'!$D113="","",'True_Odds_Calculator_3-way'!O114/'True_Odds_Calculator_3-way'!B114-1)</f>
        <v>6.4431900038300851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3.6658929672030105E-2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1.0338322962477029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23.157365150931984</v>
      </c>
      <c r="I114" s="6">
        <f>IF('Log_working_3-way'!$D114="","",'True_Odds_Calculator_3-way'!O115/'True_Odds_Calculator_3-way'!B115-1)</f>
        <v>6.9790478104544791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3.4881074314327964E-2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1.0336814857301844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23.161182065870111</v>
      </c>
      <c r="I115" s="6">
        <f>IF('Log_working_3-way'!$D115="","",'True_Odds_Calculator_3-way'!O116/'True_Odds_Calculator_3-way'!B116-1)</f>
        <v>7.0728330601991747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3.4717586740708128E-2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1.0295610023260928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13.672774736004781</v>
      </c>
      <c r="I116" s="6">
        <f>IF('Log_working_3-way'!$D116="","",'True_Odds_Calculator_3-way'!O117/'True_Odds_Calculator_3-way'!B117-1)</f>
        <v>7.5333330269561198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3.1861724655943835E-2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1.0470542357647261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24.625311271862778</v>
      </c>
      <c r="I117" s="6">
        <f>IF('Log_working_3-way'!$D117="","",'True_Odds_Calculator_3-way'!O118/'True_Odds_Calculator_3-way'!B118-1)</f>
        <v>7.6597947775948665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4.7650036586120326E-2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1.0393058938586179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22.324016531956214</v>
      </c>
      <c r="I118" s="6">
        <f>IF('Log_working_3-way'!$D118="","",'True_Odds_Calculator_3-way'!O119/'True_Odds_Calculator_3-way'!B119-1)</f>
        <v>8.8108523845847522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4.0410157612902564E-2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1.0369988387103568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8.2220337509403461</v>
      </c>
      <c r="I119" s="6">
        <f>IF('Log_working_3-way'!$D119="","",'True_Odds_Calculator_3-way'!O120/'True_Odds_Calculator_3-way'!B120-1)</f>
        <v>7.3720604519787951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3.9365382652929437E-2</v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9">
        <f>(K2/(AR2+K2-(AR2*K2)))</f>
        <v>0.47187275809687251</v>
      </c>
      <c r="E2" s="9">
        <f>(L2/(AR2+L2-(AR2*L2)))</f>
        <v>0.30086912502480662</v>
      </c>
      <c r="F2" s="9">
        <f>(M2/(AR2+M2-(AR2*M2)))</f>
        <v>0.22725811687832093</v>
      </c>
      <c r="G2" s="9">
        <f>AR2</f>
        <v>1.0659193966835614</v>
      </c>
      <c r="H2" s="9">
        <f>IF(A2="","",1/D2)</f>
        <v>2.1192153665177389</v>
      </c>
      <c r="I2" s="9">
        <f>IF(B2="","",1/E2)</f>
        <v>3.3237042847701641</v>
      </c>
      <c r="J2" s="9">
        <f>IF(C2="","",1/F2)</f>
        <v>4.4002828754205616</v>
      </c>
      <c r="K2" s="11">
        <f>1/A2</f>
        <v>0.48780487804878053</v>
      </c>
      <c r="L2" s="11">
        <f>1/B2</f>
        <v>0.31446540880503143</v>
      </c>
      <c r="M2" s="11">
        <f>1/C2</f>
        <v>0.2386634844868735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-0.26732616720502322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0.23503905053010088</v>
      </c>
      <c r="Q2" s="11">
        <f>2*'OddsRatio_working_3-way'!K2*'OddsRatio_working_3-way'!L2*'OddsRatio_working_3-way'!M2</f>
        <v>7.3220888015607763E-2</v>
      </c>
      <c r="R2" s="11">
        <f>O2/N2</f>
        <v>0</v>
      </c>
      <c r="S2" s="11">
        <f>P2/N2</f>
        <v>-0.87922201177500126</v>
      </c>
      <c r="T2" s="11">
        <f>Q2/N2</f>
        <v>-0.27390093824766398</v>
      </c>
      <c r="U2" s="11">
        <f>'OddsRatio_working_3-way'!S2-'OddsRatio_working_3-way'!R2^2/3</f>
        <v>-0.87922201177500126</v>
      </c>
      <c r="V2" s="11">
        <f>'OddsRatio_working_3-way'!S2*'OddsRatio_working_3-way'!R2/3-2*'OddsRatio_working_3-way'!R2^3/27-'OddsRatio_working_3-way'!T2</f>
        <v>0.27390093824766398</v>
      </c>
      <c r="W2" s="11">
        <f>'OddsRatio_working_3-way'!V2^2+4*'OddsRatio_working_3-way'!U2^3/27</f>
        <v>-2.5669561239817354E-2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0.15865945072132323</v>
      </c>
      <c r="Y2" s="11">
        <f>IF('OddsRatio_working_3-way'!W2&gt;=0,IF('OddsRatio_working_3-way'!V2+SQRT('OddsRatio_working_3-way'!W2)&gt;0,0,PI()),ACOS('OddsRatio_working_3-way'!V2/(2*'OddsRatio_working_3-way'!X2)))</f>
        <v>0.52927676411982483</v>
      </c>
      <c r="Z2" s="11">
        <f>'OddsRatio_working_3-way'!X2^(1/3)*COS('OddsRatio_working_3-way'!Y2/3)</f>
        <v>0.5329596983417807</v>
      </c>
      <c r="AA2" s="11">
        <f>'OddsRatio_working_3-way'!X2^(1/3)*COS(('OddsRatio_working_3-way'!Y2+2*PI())/3)</f>
        <v>-0.34876577081808902</v>
      </c>
      <c r="AB2" s="11">
        <f>'OddsRatio_working_3-way'!X2^(1/3)*COS(('OddsRatio_working_3-way'!Y2+4*PI())/3)</f>
        <v>-0.18419392752369154</v>
      </c>
      <c r="AC2" s="11">
        <f>'OddsRatio_working_3-way'!X2^(1/3)*SIN('OddsRatio_working_3-way'!Y2/3)</f>
        <v>9.5015598027053297E-2</v>
      </c>
      <c r="AD2" s="11">
        <f>'OddsRatio_working_3-way'!X2^(1/3)*SIN(('OddsRatio_working_3-way'!Y2+2*PI())/3)</f>
        <v>0.41404883894374661</v>
      </c>
      <c r="AE2" s="11">
        <f>'OddsRatio_working_3-way'!X2^(1/3)*SIN(('OddsRatio_working_3-way'!Y2+4*PI())/3)</f>
        <v>-0.50906443697079995</v>
      </c>
      <c r="AF2" s="11">
        <f>-'OddsRatio_working_3-way'!U2/(3*'OddsRatio_working_3-way'!X2^(1/3))*COS(('OddsRatio_working_3-way'!Y2)/3)</f>
        <v>0.5329596983417807</v>
      </c>
      <c r="AG2" s="11">
        <f>-'OddsRatio_working_3-way'!U2/(3*'OddsRatio_working_3-way'!X2^(1/3))*COS(('OddsRatio_working_3-way'!Y2+2*PI())/3)</f>
        <v>-0.34876577081808902</v>
      </c>
      <c r="AH2" s="11">
        <f>-'OddsRatio_working_3-way'!U2/(3*'OddsRatio_working_3-way'!X2^(1/3))*COS(('OddsRatio_working_3-way'!Y2+4*PI())/3)</f>
        <v>-0.18419392752369154</v>
      </c>
      <c r="AI2" s="11">
        <f>'OddsRatio_working_3-way'!U2/(3*'OddsRatio_working_3-way'!X2^(1/3))*SIN(('OddsRatio_working_3-way'!Y2)/3)</f>
        <v>-9.5015598027053297E-2</v>
      </c>
      <c r="AJ2" s="11">
        <f>'OddsRatio_working_3-way'!U2/(3*'OddsRatio_working_3-way'!X2^(1/3))*SIN(('OddsRatio_working_3-way'!Y2+2*PI())/3)</f>
        <v>-0.41404883894374661</v>
      </c>
      <c r="AK2" s="11">
        <f>'OddsRatio_working_3-way'!U2/(3*'OddsRatio_working_3-way'!X2^(1/3))*SIN(('OddsRatio_working_3-way'!Y2+4*PI())/3)</f>
        <v>0.50906443697079995</v>
      </c>
      <c r="AL2" s="11">
        <f>'OddsRatio_working_3-way'!Z2+'OddsRatio_working_3-way'!AF2</f>
        <v>1.0659193966835614</v>
      </c>
      <c r="AM2" s="11">
        <f>'OddsRatio_working_3-way'!AA2+'OddsRatio_working_3-way'!AG2</f>
        <v>-0.69753154163617803</v>
      </c>
      <c r="AN2" s="11">
        <f>'OddsRatio_working_3-way'!AB2+'OddsRatio_working_3-way'!AH2</f>
        <v>-0.36838785504738308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1.0659193966835614</v>
      </c>
      <c r="AS2" s="11">
        <f>IF(('OddsRatio_working_3-way'!X2=0),IF(Q2&gt;0,-Q2^(1/3),(-Q2)^(1/3)),'OddsRatio_working_3-way'!AM2-'OddsRatio_working_3-way'!R2/3)</f>
        <v>-0.69753154163617803</v>
      </c>
      <c r="AT2" s="11">
        <f>IF(('OddsRatio_working_3-way'!X2=0),IF(Q2&gt;0,-Q2^(1/3),(-Q2)^(1/3)),'OddsRatio_working_3-way'!AN2-'OddsRatio_working_3-way'!R2/3)</f>
        <v>-0.36838785504738308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9">
        <f t="shared" ref="D3" si="0">(K3/(AR3+K3-(AR3*K3)))</f>
        <v>0.15991055018028291</v>
      </c>
      <c r="E3" s="9">
        <f t="shared" ref="E3" si="1">(L3/(AR3+L3-(AR3*L3)))</f>
        <v>0.22817856024230943</v>
      </c>
      <c r="F3" s="9">
        <f t="shared" ref="F3" si="2">(M3/(AR3+M3-(AR3*M3)))</f>
        <v>0.61191088957740769</v>
      </c>
      <c r="G3" s="9">
        <f t="shared" ref="G3" si="3">AR3</f>
        <v>1.0570414664206276</v>
      </c>
      <c r="H3" s="9">
        <f t="shared" ref="H3" si="4">IF(A3="","",1/D3)</f>
        <v>6.253496088110519</v>
      </c>
      <c r="I3" s="9">
        <f t="shared" ref="I3" si="5">IF(B3="","",1/E3)</f>
        <v>4.3825326925460084</v>
      </c>
      <c r="J3" s="9">
        <f t="shared" ref="J3" si="6">IF(C3="","",1/F3)</f>
        <v>1.6342248798523766</v>
      </c>
      <c r="K3" s="11">
        <f t="shared" ref="K3" si="7">1/A3</f>
        <v>0.16750418760469013</v>
      </c>
      <c r="L3" s="11">
        <f t="shared" ref="L3" si="8">1/B3</f>
        <v>0.23809523809523808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-0.23785594639866003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0.21860293531147806</v>
      </c>
      <c r="Q3" s="11">
        <f>2*'OddsRatio_working_3-way'!K3*'OddsRatio_working_3-way'!L3*'OddsRatio_working_3-way'!M3</f>
        <v>4.9852436787110155E-2</v>
      </c>
      <c r="R3" s="11">
        <f t="shared" ref="R3" si="10">O3/N3</f>
        <v>0</v>
      </c>
      <c r="S3" s="11">
        <f t="shared" ref="S3" si="11">P3/N3</f>
        <v>-0.91905600268276311</v>
      </c>
      <c r="T3" s="11">
        <f t="shared" ref="T3" si="12">Q3/N3</f>
        <v>-0.20959087860496306</v>
      </c>
      <c r="U3" s="11">
        <f>'OddsRatio_working_3-way'!S3-'OddsRatio_working_3-way'!R3^2/3</f>
        <v>-0.91905600268276311</v>
      </c>
      <c r="V3" s="11">
        <f>'OddsRatio_working_3-way'!S3*'OddsRatio_working_3-way'!R3/3-2*'OddsRatio_working_3-way'!R3^3/27-'OddsRatio_working_3-way'!T3</f>
        <v>0.20959087860496306</v>
      </c>
      <c r="W3" s="11">
        <f>'OddsRatio_working_3-way'!V3^2+4*'OddsRatio_working_3-way'!U3^3/27</f>
        <v>-7.1078102226670353E-2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0.16956299612612322</v>
      </c>
      <c r="Y3" s="11">
        <f>IF('OddsRatio_working_3-way'!W3&gt;=0,IF('OddsRatio_working_3-way'!V3+SQRT('OddsRatio_working_3-way'!W3)&gt;0,0,PI()),ACOS('OddsRatio_working_3-way'!V3/(2*'OddsRatio_working_3-way'!X3)))</f>
        <v>0.90455881128176618</v>
      </c>
      <c r="Z3" s="11">
        <f>'OddsRatio_working_3-way'!X3^(1/3)*COS('OddsRatio_working_3-way'!Y3/3)</f>
        <v>0.52852073321031379</v>
      </c>
      <c r="AA3" s="11">
        <f>'OddsRatio_working_3-way'!X3^(1/3)*COS(('OddsRatio_working_3-way'!Y3+2*PI())/3)</f>
        <v>-0.40660985412026868</v>
      </c>
      <c r="AB3" s="11">
        <f>'OddsRatio_working_3-way'!X3^(1/3)*COS(('OddsRatio_working_3-way'!Y3+4*PI())/3)</f>
        <v>-0.12191087909004525</v>
      </c>
      <c r="AC3" s="11">
        <f>'OddsRatio_working_3-way'!X3^(1/3)*SIN('OddsRatio_working_3-way'!Y3/3)</f>
        <v>0.16437102987171015</v>
      </c>
      <c r="AD3" s="11">
        <f>'OddsRatio_working_3-way'!X3^(1/3)*SIN(('OddsRatio_working_3-way'!Y3+2*PI())/3)</f>
        <v>0.37552686645105454</v>
      </c>
      <c r="AE3" s="11">
        <f>'OddsRatio_working_3-way'!X3^(1/3)*SIN(('OddsRatio_working_3-way'!Y3+4*PI())/3)</f>
        <v>-0.53989789632276464</v>
      </c>
      <c r="AF3" s="11">
        <f>-'OddsRatio_working_3-way'!U3/(3*'OddsRatio_working_3-way'!X3^(1/3))*COS(('OddsRatio_working_3-way'!Y3)/3)</f>
        <v>0.52852073321031379</v>
      </c>
      <c r="AG3" s="11">
        <f>-'OddsRatio_working_3-way'!U3/(3*'OddsRatio_working_3-way'!X3^(1/3))*COS(('OddsRatio_working_3-way'!Y3+2*PI())/3)</f>
        <v>-0.40660985412026868</v>
      </c>
      <c r="AH3" s="11">
        <f>-'OddsRatio_working_3-way'!U3/(3*'OddsRatio_working_3-way'!X3^(1/3))*COS(('OddsRatio_working_3-way'!Y3+4*PI())/3)</f>
        <v>-0.12191087909004525</v>
      </c>
      <c r="AI3" s="11">
        <f>'OddsRatio_working_3-way'!U3/(3*'OddsRatio_working_3-way'!X3^(1/3))*SIN(('OddsRatio_working_3-way'!Y3)/3)</f>
        <v>-0.16437102987171015</v>
      </c>
      <c r="AJ3" s="11">
        <f>'OddsRatio_working_3-way'!U3/(3*'OddsRatio_working_3-way'!X3^(1/3))*SIN(('OddsRatio_working_3-way'!Y3+2*PI())/3)</f>
        <v>-0.37552686645105454</v>
      </c>
      <c r="AK3" s="11">
        <f>'OddsRatio_working_3-way'!U3/(3*'OddsRatio_working_3-way'!X3^(1/3))*SIN(('OddsRatio_working_3-way'!Y3+4*PI())/3)</f>
        <v>0.53989789632276464</v>
      </c>
      <c r="AL3" s="11">
        <f>'OddsRatio_working_3-way'!Z3+'OddsRatio_working_3-way'!AF3</f>
        <v>1.0570414664206276</v>
      </c>
      <c r="AM3" s="11">
        <f>'OddsRatio_working_3-way'!AA3+'OddsRatio_working_3-way'!AG3</f>
        <v>-0.81321970824053735</v>
      </c>
      <c r="AN3" s="11">
        <f>'OddsRatio_working_3-way'!AB3+'OddsRatio_working_3-way'!AH3</f>
        <v>-0.2438217581800905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1.0570414664206276</v>
      </c>
      <c r="AS3" s="11">
        <f>IF(('OddsRatio_working_3-way'!X3=0),IF(Q3&gt;0,-Q3^(1/3),(-Q3)^(1/3)),'OddsRatio_working_3-way'!AM3-'OddsRatio_working_3-way'!R3/3)</f>
        <v>-0.81321970824053735</v>
      </c>
      <c r="AT3" s="11">
        <f>IF(('OddsRatio_working_3-way'!X3=0),IF(Q3&gt;0,-Q3^(1/3),(-Q3)^(1/3)),'OddsRatio_working_3-way'!AN3-'OddsRatio_working_3-way'!R3/3)</f>
        <v>-0.2438217581800905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9">
        <f t="shared" ref="D4:D67" si="13">(K4/(AR4+K4-(AR4*K4)))</f>
        <v>0.27750707904465127</v>
      </c>
      <c r="E4" s="9">
        <f t="shared" ref="E4:E67" si="14">(L4/(AR4+L4-(AR4*L4)))</f>
        <v>0.28407482463899714</v>
      </c>
      <c r="F4" s="9">
        <f t="shared" ref="F4:F67" si="15">(M4/(AR4+M4-(AR4*M4)))</f>
        <v>0.43841809631635181</v>
      </c>
      <c r="G4" s="9">
        <f t="shared" ref="G4:G67" si="16">AR4</f>
        <v>1.0414046711062079</v>
      </c>
      <c r="H4" s="9">
        <f t="shared" ref="H4:H67" si="17">IF(A4="","",1/D4)</f>
        <v>3.6035116777655198</v>
      </c>
      <c r="I4" s="9">
        <f t="shared" ref="I4:I67" si="18">IF(B4="","",1/E4)</f>
        <v>3.520199304077023</v>
      </c>
      <c r="J4" s="9">
        <f t="shared" ref="J4:J67" si="19">IF(C4="","",1/F4)</f>
        <v>2.2809277454606351</v>
      </c>
      <c r="K4" s="11">
        <f t="shared" ref="K4:K67" si="20">1/A4</f>
        <v>0.2857142857142857</v>
      </c>
      <c r="L4" s="11">
        <f t="shared" ref="L4:L67" si="21">1/B4</f>
        <v>0.29239766081871343</v>
      </c>
      <c r="M4" s="11">
        <f t="shared" ref="M4:M67" si="22">1/C4</f>
        <v>0.44843049327354262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-0.27877990941479269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0.23039661935106825</v>
      </c>
      <c r="Q4" s="11">
        <f>2*'OddsRatio_working_3-way'!K4*'OddsRatio_working_3-way'!L4*'OddsRatio_working_3-way'!M4</f>
        <v>7.4925729870266092E-2</v>
      </c>
      <c r="R4" s="11">
        <f t="shared" ref="R4:R67" si="23">O4/N4</f>
        <v>0</v>
      </c>
      <c r="S4" s="11">
        <f t="shared" ref="S4:S67" si="24">P4/N4</f>
        <v>-0.82644628099173523</v>
      </c>
      <c r="T4" s="11">
        <f t="shared" ref="T4:T67" si="25">Q4/N4</f>
        <v>-0.26876301820869436</v>
      </c>
      <c r="U4" s="11">
        <f>'OddsRatio_working_3-way'!S4-'OddsRatio_working_3-way'!R4^2/3</f>
        <v>-0.82644628099173523</v>
      </c>
      <c r="V4" s="11">
        <f>'OddsRatio_working_3-way'!S4*'OddsRatio_working_3-way'!R4/3-2*'OddsRatio_working_3-way'!R4^3/27-'OddsRatio_working_3-way'!T4</f>
        <v>0.26876301820869436</v>
      </c>
      <c r="W4" s="11">
        <f>'OddsRatio_working_3-way'!V4^2+4*'OddsRatio_working_3-way'!U4^3/27</f>
        <v>-1.1392207458727363E-2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0.14459060084889191</v>
      </c>
      <c r="Y4" s="11">
        <f>IF('OddsRatio_working_3-way'!W4&gt;=0,IF('OddsRatio_working_3-way'!V4+SQRT('OddsRatio_working_3-way'!W4)&gt;0,0,PI()),ACOS('OddsRatio_working_3-way'!V4/(2*'OddsRatio_working_3-way'!X4)))</f>
        <v>0.37803116541894077</v>
      </c>
      <c r="Z4" s="11">
        <f>'OddsRatio_working_3-way'!X4^(1/3)*COS('OddsRatio_working_3-way'!Y4/3)</f>
        <v>0.52070233555310397</v>
      </c>
      <c r="AA4" s="11">
        <f>'OddsRatio_working_3-way'!X4^(1/3)*COS(('OddsRatio_working_3-way'!Y4+2*PI())/3)</f>
        <v>-0.31747715625894812</v>
      </c>
      <c r="AB4" s="11">
        <f>'OddsRatio_working_3-way'!X4^(1/3)*COS(('OddsRatio_working_3-way'!Y4+4*PI())/3)</f>
        <v>-0.20322517929415576</v>
      </c>
      <c r="AC4" s="11">
        <f>'OddsRatio_working_3-way'!X4^(1/3)*SIN('OddsRatio_working_3-way'!Y4/3)</f>
        <v>6.5963409656069769E-2</v>
      </c>
      <c r="AD4" s="11">
        <f>'OddsRatio_working_3-way'!X4^(1/3)*SIN(('OddsRatio_working_3-way'!Y4+2*PI())/3)</f>
        <v>0.41795974557084226</v>
      </c>
      <c r="AE4" s="11">
        <f>'OddsRatio_working_3-way'!X4^(1/3)*SIN(('OddsRatio_working_3-way'!Y4+4*PI())/3)</f>
        <v>-0.48392315522691204</v>
      </c>
      <c r="AF4" s="11">
        <f>-'OddsRatio_working_3-way'!U4/(3*'OddsRatio_working_3-way'!X4^(1/3))*COS(('OddsRatio_working_3-way'!Y4)/3)</f>
        <v>0.52070233555310397</v>
      </c>
      <c r="AG4" s="11">
        <f>-'OddsRatio_working_3-way'!U4/(3*'OddsRatio_working_3-way'!X4^(1/3))*COS(('OddsRatio_working_3-way'!Y4+2*PI())/3)</f>
        <v>-0.31747715625894812</v>
      </c>
      <c r="AH4" s="11">
        <f>-'OddsRatio_working_3-way'!U4/(3*'OddsRatio_working_3-way'!X4^(1/3))*COS(('OddsRatio_working_3-way'!Y4+4*PI())/3)</f>
        <v>-0.20322517929415576</v>
      </c>
      <c r="AI4" s="11">
        <f>'OddsRatio_working_3-way'!U4/(3*'OddsRatio_working_3-way'!X4^(1/3))*SIN(('OddsRatio_working_3-way'!Y4)/3)</f>
        <v>-6.5963409656069769E-2</v>
      </c>
      <c r="AJ4" s="11">
        <f>'OddsRatio_working_3-way'!U4/(3*'OddsRatio_working_3-way'!X4^(1/3))*SIN(('OddsRatio_working_3-way'!Y4+2*PI())/3)</f>
        <v>-0.41795974557084226</v>
      </c>
      <c r="AK4" s="11">
        <f>'OddsRatio_working_3-way'!U4/(3*'OddsRatio_working_3-way'!X4^(1/3))*SIN(('OddsRatio_working_3-way'!Y4+4*PI())/3)</f>
        <v>0.48392315522691204</v>
      </c>
      <c r="AL4" s="11">
        <f>'OddsRatio_working_3-way'!Z4+'OddsRatio_working_3-way'!AF4</f>
        <v>1.0414046711062079</v>
      </c>
      <c r="AM4" s="11">
        <f>'OddsRatio_working_3-way'!AA4+'OddsRatio_working_3-way'!AG4</f>
        <v>-0.63495431251789625</v>
      </c>
      <c r="AN4" s="11">
        <f>'OddsRatio_working_3-way'!AB4+'OddsRatio_working_3-way'!AH4</f>
        <v>-0.40645035858831152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1.0414046711062079</v>
      </c>
      <c r="AS4" s="11">
        <f>IF(('OddsRatio_working_3-way'!X4=0),IF(Q4&gt;0,-Q4^(1/3),(-Q4)^(1/3)),'OddsRatio_working_3-way'!AM4-'OddsRatio_working_3-way'!R4/3)</f>
        <v>-0.63495431251789625</v>
      </c>
      <c r="AT4" s="11">
        <f>IF(('OddsRatio_working_3-way'!X4=0),IF(Q4&gt;0,-Q4^(1/3),(-Q4)^(1/3)),'OddsRatio_working_3-way'!AN4-'OddsRatio_working_3-way'!R4/3)</f>
        <v>-0.40645035858831152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9">
        <f t="shared" si="13"/>
        <v>0.37462166140194864</v>
      </c>
      <c r="E5" s="9">
        <f t="shared" si="14"/>
        <v>0.25366246538634846</v>
      </c>
      <c r="F5" s="9">
        <f t="shared" si="15"/>
        <v>0.37171587321170285</v>
      </c>
      <c r="G5" s="9">
        <f t="shared" si="16"/>
        <v>1.0433498697353996</v>
      </c>
      <c r="H5" s="9">
        <f t="shared" si="17"/>
        <v>2.6693597915766394</v>
      </c>
      <c r="I5" s="9">
        <f t="shared" si="18"/>
        <v>3.9422466326538266</v>
      </c>
      <c r="J5" s="9">
        <f t="shared" si="19"/>
        <v>2.6902267889713478</v>
      </c>
      <c r="K5" s="11">
        <f t="shared" si="20"/>
        <v>0.38461538461538458</v>
      </c>
      <c r="L5" s="11">
        <f t="shared" si="21"/>
        <v>0.26178010471204188</v>
      </c>
      <c r="M5" s="11">
        <f t="shared" si="22"/>
        <v>0.38167938931297707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-0.28089635475431407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0.23211271762488742</v>
      </c>
      <c r="Q5" s="11">
        <f>2*'OddsRatio_working_3-way'!K5*'OddsRatio_working_3-way'!L5*'OddsRatio_working_3-way'!M5</f>
        <v>7.6858515769830257E-2</v>
      </c>
      <c r="R5" s="11">
        <f t="shared" si="23"/>
        <v>0</v>
      </c>
      <c r="S5" s="11">
        <f t="shared" si="24"/>
        <v>-0.82632869275895282</v>
      </c>
      <c r="T5" s="11">
        <f t="shared" si="25"/>
        <v>-0.27361877243673932</v>
      </c>
      <c r="U5" s="11">
        <f>'OddsRatio_working_3-way'!S5-'OddsRatio_working_3-way'!R5^2/3</f>
        <v>-0.82632869275895282</v>
      </c>
      <c r="V5" s="11">
        <f>'OddsRatio_working_3-way'!S5*'OddsRatio_working_3-way'!R5/3-2*'OddsRatio_working_3-way'!R5^3/27-'OddsRatio_working_3-way'!T5</f>
        <v>0.27361877243673932</v>
      </c>
      <c r="W5" s="11">
        <f>'OddsRatio_working_3-way'!V5^2+4*'OddsRatio_working_3-way'!U5^3/27</f>
        <v>-8.7228445996046788E-3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0.14455974303846908</v>
      </c>
      <c r="Y5" s="11">
        <f>IF('OddsRatio_working_3-way'!W5&gt;=0,IF('OddsRatio_working_3-way'!V5+SQRT('OddsRatio_working_3-way'!W5)&gt;0,0,PI()),ACOS('OddsRatio_working_3-way'!V5/(2*'OddsRatio_working_3-way'!X5)))</f>
        <v>0.32893634283070572</v>
      </c>
      <c r="Z5" s="11">
        <f>'OddsRatio_working_3-way'!X5^(1/3)*COS('OddsRatio_working_3-way'!Y5/3)</f>
        <v>0.52167493486769989</v>
      </c>
      <c r="AA5" s="11">
        <f>'OddsRatio_working_3-way'!X5^(1/3)*COS(('OddsRatio_working_3-way'!Y5+2*PI())/3)</f>
        <v>-0.31057296720839833</v>
      </c>
      <c r="AB5" s="11">
        <f>'OddsRatio_working_3-way'!X5^(1/3)*COS(('OddsRatio_working_3-way'!Y5+4*PI())/3)</f>
        <v>-0.2111019676593017</v>
      </c>
      <c r="AC5" s="11">
        <f>'OddsRatio_working_3-way'!X5^(1/3)*SIN('OddsRatio_working_3-way'!Y5/3)</f>
        <v>5.7429608366232107E-2</v>
      </c>
      <c r="AD5" s="11">
        <f>'OddsRatio_working_3-way'!X5^(1/3)*SIN(('OddsRatio_working_3-way'!Y5+2*PI())/3)</f>
        <v>0.42306894192990446</v>
      </c>
      <c r="AE5" s="11">
        <f>'OddsRatio_working_3-way'!X5^(1/3)*SIN(('OddsRatio_working_3-way'!Y5+4*PI())/3)</f>
        <v>-0.48049855029613653</v>
      </c>
      <c r="AF5" s="11">
        <f>-'OddsRatio_working_3-way'!U5/(3*'OddsRatio_working_3-way'!X5^(1/3))*COS(('OddsRatio_working_3-way'!Y5)/3)</f>
        <v>0.52167493486769967</v>
      </c>
      <c r="AG5" s="11">
        <f>-'OddsRatio_working_3-way'!U5/(3*'OddsRatio_working_3-way'!X5^(1/3))*COS(('OddsRatio_working_3-way'!Y5+2*PI())/3)</f>
        <v>-0.31057296720839817</v>
      </c>
      <c r="AH5" s="11">
        <f>-'OddsRatio_working_3-way'!U5/(3*'OddsRatio_working_3-way'!X5^(1/3))*COS(('OddsRatio_working_3-way'!Y5+4*PI())/3)</f>
        <v>-0.21110196765930161</v>
      </c>
      <c r="AI5" s="11">
        <f>'OddsRatio_working_3-way'!U5/(3*'OddsRatio_working_3-way'!X5^(1/3))*SIN(('OddsRatio_working_3-way'!Y5)/3)</f>
        <v>-5.7429608366232086E-2</v>
      </c>
      <c r="AJ5" s="11">
        <f>'OddsRatio_working_3-way'!U5/(3*'OddsRatio_working_3-way'!X5^(1/3))*SIN(('OddsRatio_working_3-way'!Y5+2*PI())/3)</f>
        <v>-0.4230689419299043</v>
      </c>
      <c r="AK5" s="11">
        <f>'OddsRatio_working_3-way'!U5/(3*'OddsRatio_working_3-way'!X5^(1/3))*SIN(('OddsRatio_working_3-way'!Y5+4*PI())/3)</f>
        <v>0.48049855029613636</v>
      </c>
      <c r="AL5" s="11">
        <f>'OddsRatio_working_3-way'!Z5+'OddsRatio_working_3-way'!AF5</f>
        <v>1.0433498697353996</v>
      </c>
      <c r="AM5" s="11">
        <f>'OddsRatio_working_3-way'!AA5+'OddsRatio_working_3-way'!AG5</f>
        <v>-0.62114593441679644</v>
      </c>
      <c r="AN5" s="11">
        <f>'OddsRatio_working_3-way'!AB5+'OddsRatio_working_3-way'!AH5</f>
        <v>-0.42220393531860334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1.0433498697353996</v>
      </c>
      <c r="AS5" s="11">
        <f>IF(('OddsRatio_working_3-way'!X5=0),IF(Q5&gt;0,-Q5^(1/3),(-Q5)^(1/3)),'OddsRatio_working_3-way'!AM5-'OddsRatio_working_3-way'!R5/3)</f>
        <v>-0.62114593441679644</v>
      </c>
      <c r="AT5" s="11">
        <f>IF(('OddsRatio_working_3-way'!X5=0),IF(Q5&gt;0,-Q5^(1/3),(-Q5)^(1/3)),'OddsRatio_working_3-way'!AN5-'OddsRatio_working_3-way'!R5/3)</f>
        <v>-0.42220393531860334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9">
        <f t="shared" si="13"/>
        <v>0.41342461084042459</v>
      </c>
      <c r="E6" s="9">
        <f t="shared" si="14"/>
        <v>0.29597960716655708</v>
      </c>
      <c r="F6" s="9">
        <f t="shared" si="15"/>
        <v>0.29059578199301855</v>
      </c>
      <c r="G6" s="9">
        <f t="shared" si="16"/>
        <v>1.0432505029848049</v>
      </c>
      <c r="H6" s="9">
        <f t="shared" si="17"/>
        <v>2.4188206840593347</v>
      </c>
      <c r="I6" s="9">
        <f t="shared" si="18"/>
        <v>3.3786111468053552</v>
      </c>
      <c r="J6" s="9">
        <f t="shared" si="19"/>
        <v>3.4412061769844429</v>
      </c>
      <c r="K6" s="11">
        <f t="shared" si="20"/>
        <v>0.42372881355932207</v>
      </c>
      <c r="L6" s="11">
        <f t="shared" si="21"/>
        <v>0.3048780487804878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-0.28064499360105766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0.23129639852168346</v>
      </c>
      <c r="Q6" s="11">
        <f>2*'OddsRatio_working_3-way'!K6*'OddsRatio_working_3-way'!L6*'OddsRatio_working_3-way'!M6</f>
        <v>7.7356655023974388E-2</v>
      </c>
      <c r="R6" s="11">
        <f t="shared" si="23"/>
        <v>0</v>
      </c>
      <c r="S6" s="11">
        <f t="shared" si="24"/>
        <v>-0.82416007338607944</v>
      </c>
      <c r="T6" s="11">
        <f t="shared" si="25"/>
        <v>-0.27563882053046129</v>
      </c>
      <c r="U6" s="11">
        <f>'OddsRatio_working_3-way'!S6-'OddsRatio_working_3-way'!R6^2/3</f>
        <v>-0.82416007338607944</v>
      </c>
      <c r="V6" s="11">
        <f>'OddsRatio_working_3-way'!S6*'OddsRatio_working_3-way'!R6/3-2*'OddsRatio_working_3-way'!R6^3/27-'OddsRatio_working_3-way'!T6</f>
        <v>0.27563882053046129</v>
      </c>
      <c r="W6" s="11">
        <f>'OddsRatio_working_3-way'!V6^2+4*'OddsRatio_working_3-way'!U6^3/27</f>
        <v>-6.9569214028763343E-3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0.14399104207059218</v>
      </c>
      <c r="Y6" s="11">
        <f>IF('OddsRatio_working_3-way'!W6&gt;=0,IF('OddsRatio_working_3-way'!V6+SQRT('OddsRatio_working_3-way'!W6)&gt;0,0,PI()),ACOS('OddsRatio_working_3-way'!V6/(2*'OddsRatio_working_3-way'!X6)))</f>
        <v>0.29383992142758464</v>
      </c>
      <c r="Z6" s="11">
        <f>'OddsRatio_working_3-way'!X6^(1/3)*COS('OddsRatio_working_3-way'!Y6/3)</f>
        <v>0.52162525149240258</v>
      </c>
      <c r="AA6" s="11">
        <f>'OddsRatio_working_3-way'!X6^(1/3)*COS(('OddsRatio_working_3-way'!Y6+2*PI())/3)</f>
        <v>-0.30520115017127897</v>
      </c>
      <c r="AB6" s="11">
        <f>'OddsRatio_working_3-way'!X6^(1/3)*COS(('OddsRatio_working_3-way'!Y6+4*PI())/3)</f>
        <v>-0.21642410132112372</v>
      </c>
      <c r="AC6" s="11">
        <f>'OddsRatio_working_3-way'!X6^(1/3)*SIN('OddsRatio_working_3-way'!Y6/3)</f>
        <v>5.1255453051497618E-2</v>
      </c>
      <c r="AD6" s="11">
        <f>'OddsRatio_working_3-way'!X6^(1/3)*SIN(('OddsRatio_working_3-way'!Y6+2*PI())/3)</f>
        <v>0.42611299252211843</v>
      </c>
      <c r="AE6" s="11">
        <f>'OddsRatio_working_3-way'!X6^(1/3)*SIN(('OddsRatio_working_3-way'!Y6+4*PI())/3)</f>
        <v>-0.47736844557361613</v>
      </c>
      <c r="AF6" s="11">
        <f>-'OddsRatio_working_3-way'!U6/(3*'OddsRatio_working_3-way'!X6^(1/3))*COS(('OddsRatio_working_3-way'!Y6)/3)</f>
        <v>0.52162525149240246</v>
      </c>
      <c r="AG6" s="11">
        <f>-'OddsRatio_working_3-way'!U6/(3*'OddsRatio_working_3-way'!X6^(1/3))*COS(('OddsRatio_working_3-way'!Y6+2*PI())/3)</f>
        <v>-0.30520115017127891</v>
      </c>
      <c r="AH6" s="11">
        <f>-'OddsRatio_working_3-way'!U6/(3*'OddsRatio_working_3-way'!X6^(1/3))*COS(('OddsRatio_working_3-way'!Y6+4*PI())/3)</f>
        <v>-0.21642410132112369</v>
      </c>
      <c r="AI6" s="11">
        <f>'OddsRatio_working_3-way'!U6/(3*'OddsRatio_working_3-way'!X6^(1/3))*SIN(('OddsRatio_working_3-way'!Y6)/3)</f>
        <v>-5.1255453051497611E-2</v>
      </c>
      <c r="AJ6" s="11">
        <f>'OddsRatio_working_3-way'!U6/(3*'OddsRatio_working_3-way'!X6^(1/3))*SIN(('OddsRatio_working_3-way'!Y6+2*PI())/3)</f>
        <v>-0.42611299252211832</v>
      </c>
      <c r="AK6" s="11">
        <f>'OddsRatio_working_3-way'!U6/(3*'OddsRatio_working_3-way'!X6^(1/3))*SIN(('OddsRatio_working_3-way'!Y6+4*PI())/3)</f>
        <v>0.47736844557361602</v>
      </c>
      <c r="AL6" s="11">
        <f>'OddsRatio_working_3-way'!Z6+'OddsRatio_working_3-way'!AF6</f>
        <v>1.0432505029848049</v>
      </c>
      <c r="AM6" s="11">
        <f>'OddsRatio_working_3-way'!AA6+'OddsRatio_working_3-way'!AG6</f>
        <v>-0.61040230034255782</v>
      </c>
      <c r="AN6" s="11">
        <f>'OddsRatio_working_3-way'!AB6+'OddsRatio_working_3-way'!AH6</f>
        <v>-0.43284820264224744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1.0432505029848049</v>
      </c>
      <c r="AS6" s="11">
        <f>IF(('OddsRatio_working_3-way'!X6=0),IF(Q6&gt;0,-Q6^(1/3),(-Q6)^(1/3)),'OddsRatio_working_3-way'!AM6-'OddsRatio_working_3-way'!R6/3)</f>
        <v>-0.61040230034255782</v>
      </c>
      <c r="AT6" s="11">
        <f>IF(('OddsRatio_working_3-way'!X6=0),IF(Q6&gt;0,-Q6^(1/3),(-Q6)^(1/3)),'OddsRatio_working_3-way'!AN6-'OddsRatio_working_3-way'!R6/3)</f>
        <v>-0.43284820264224744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9">
        <f t="shared" si="13"/>
        <v>0.69591883059273352</v>
      </c>
      <c r="E7" s="9">
        <f t="shared" si="14"/>
        <v>0.19886810689698295</v>
      </c>
      <c r="F7" s="9">
        <f t="shared" si="15"/>
        <v>0.10521306251028351</v>
      </c>
      <c r="G7" s="9">
        <f t="shared" si="16"/>
        <v>1.065729731966754</v>
      </c>
      <c r="H7" s="9">
        <f t="shared" si="17"/>
        <v>1.4369491901063691</v>
      </c>
      <c r="I7" s="9">
        <f t="shared" si="18"/>
        <v>5.0284583868343304</v>
      </c>
      <c r="J7" s="9">
        <f t="shared" si="19"/>
        <v>9.5045232610946968</v>
      </c>
      <c r="K7" s="11">
        <f t="shared" si="20"/>
        <v>0.70921985815602839</v>
      </c>
      <c r="L7" s="11">
        <f t="shared" si="21"/>
        <v>0.20920502092050208</v>
      </c>
      <c r="M7" s="11">
        <f t="shared" si="22"/>
        <v>0.11135857461024498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-0.20434085300291438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0.20107923870243646</v>
      </c>
      <c r="Q7" s="11">
        <f>2*'OddsRatio_working_3-way'!K7*'OddsRatio_working_3-way'!L7*'OddsRatio_working_3-way'!M7</f>
        <v>3.3045067987253325E-2</v>
      </c>
      <c r="R7" s="11">
        <f t="shared" si="23"/>
        <v>0</v>
      </c>
      <c r="S7" s="11">
        <f t="shared" si="24"/>
        <v>-0.98403836407381839</v>
      </c>
      <c r="T7" s="11">
        <f t="shared" si="25"/>
        <v>-0.16171542548460452</v>
      </c>
      <c r="U7" s="11">
        <f>'OddsRatio_working_3-way'!S7-'OddsRatio_working_3-way'!R7^2/3</f>
        <v>-0.98403836407381839</v>
      </c>
      <c r="V7" s="11">
        <f>'OddsRatio_working_3-way'!S7*'OddsRatio_working_3-way'!R7/3-2*'OddsRatio_working_3-way'!R7^3/27-'OddsRatio_working_3-way'!T7</f>
        <v>0.16171542548460452</v>
      </c>
      <c r="W7" s="11">
        <f>'OddsRatio_working_3-way'!V7^2+4*'OddsRatio_working_3-way'!U7^3/27</f>
        <v>-0.11501483924608057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0.18786079825614713</v>
      </c>
      <c r="Y7" s="11">
        <f>IF('OddsRatio_working_3-way'!W7&gt;=0,IF('OddsRatio_working_3-way'!V7+SQRT('OddsRatio_working_3-way'!W7)&gt;0,0,PI()),ACOS('OddsRatio_working_3-way'!V7/(2*'OddsRatio_working_3-way'!X7)))</f>
        <v>1.1258461493310048</v>
      </c>
      <c r="Z7" s="11">
        <f>'OddsRatio_working_3-way'!X7^(1/3)*COS('OddsRatio_working_3-way'!Y7/3)</f>
        <v>0.53286486598337701</v>
      </c>
      <c r="AA7" s="11">
        <f>'OddsRatio_working_3-way'!X7^(1/3)*COS(('OddsRatio_working_3-way'!Y7+2*PI())/3)</f>
        <v>-0.44823140705051762</v>
      </c>
      <c r="AB7" s="11">
        <f>'OddsRatio_working_3-way'!X7^(1/3)*COS(('OddsRatio_working_3-way'!Y7+4*PI())/3)</f>
        <v>-8.4633458932859049E-2</v>
      </c>
      <c r="AC7" s="11">
        <f>'OddsRatio_working_3-way'!X7^(1/3)*SIN('OddsRatio_working_3-way'!Y7/3)</f>
        <v>0.20992337322252572</v>
      </c>
      <c r="AD7" s="11">
        <f>'OddsRatio_working_3-way'!X7^(1/3)*SIN(('OddsRatio_working_3-way'!Y7+2*PI())/3)</f>
        <v>0.35651282411453211</v>
      </c>
      <c r="AE7" s="11">
        <f>'OddsRatio_working_3-way'!X7^(1/3)*SIN(('OddsRatio_working_3-way'!Y7+4*PI())/3)</f>
        <v>-0.56643619733705775</v>
      </c>
      <c r="AF7" s="11">
        <f>-'OddsRatio_working_3-way'!U7/(3*'OddsRatio_working_3-way'!X7^(1/3))*COS(('OddsRatio_working_3-way'!Y7)/3)</f>
        <v>0.5328648659833769</v>
      </c>
      <c r="AG7" s="11">
        <f>-'OddsRatio_working_3-way'!U7/(3*'OddsRatio_working_3-way'!X7^(1/3))*COS(('OddsRatio_working_3-way'!Y7+2*PI())/3)</f>
        <v>-0.44823140705051756</v>
      </c>
      <c r="AH7" s="11">
        <f>-'OddsRatio_working_3-way'!U7/(3*'OddsRatio_working_3-way'!X7^(1/3))*COS(('OddsRatio_working_3-way'!Y7+4*PI())/3)</f>
        <v>-8.4633458932859035E-2</v>
      </c>
      <c r="AI7" s="11">
        <f>'OddsRatio_working_3-way'!U7/(3*'OddsRatio_working_3-way'!X7^(1/3))*SIN(('OddsRatio_working_3-way'!Y7)/3)</f>
        <v>-0.20992337322252566</v>
      </c>
      <c r="AJ7" s="11">
        <f>'OddsRatio_working_3-way'!U7/(3*'OddsRatio_working_3-way'!X7^(1/3))*SIN(('OddsRatio_working_3-way'!Y7+2*PI())/3)</f>
        <v>-0.35651282411453206</v>
      </c>
      <c r="AK7" s="11">
        <f>'OddsRatio_working_3-way'!U7/(3*'OddsRatio_working_3-way'!X7^(1/3))*SIN(('OddsRatio_working_3-way'!Y7+4*PI())/3)</f>
        <v>0.56643619733705763</v>
      </c>
      <c r="AL7" s="11">
        <f>'OddsRatio_working_3-way'!Z7+'OddsRatio_working_3-way'!AF7</f>
        <v>1.065729731966754</v>
      </c>
      <c r="AM7" s="11">
        <f>'OddsRatio_working_3-way'!AA7+'OddsRatio_working_3-way'!AG7</f>
        <v>-0.89646281410103512</v>
      </c>
      <c r="AN7" s="11">
        <f>'OddsRatio_working_3-way'!AB7+'OddsRatio_working_3-way'!AH7</f>
        <v>-0.16926691786571807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1.065729731966754</v>
      </c>
      <c r="AS7" s="11">
        <f>IF(('OddsRatio_working_3-way'!X7=0),IF(Q7&gt;0,-Q7^(1/3),(-Q7)^(1/3)),'OddsRatio_working_3-way'!AM7-'OddsRatio_working_3-way'!R7/3)</f>
        <v>-0.89646281410103512</v>
      </c>
      <c r="AT7" s="11">
        <f>IF(('OddsRatio_working_3-way'!X7=0),IF(Q7&gt;0,-Q7^(1/3),(-Q7)^(1/3)),'OddsRatio_working_3-way'!AN7-'OddsRatio_working_3-way'!R7/3)</f>
        <v>-0.16926691786571807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9">
        <f t="shared" si="13"/>
        <v>0.38371369562423202</v>
      </c>
      <c r="E8" s="9">
        <f t="shared" si="14"/>
        <v>0.28890787067727614</v>
      </c>
      <c r="F8" s="9">
        <f t="shared" si="15"/>
        <v>0.32737843369849207</v>
      </c>
      <c r="G8" s="9">
        <f t="shared" si="16"/>
        <v>1.0429284033797321</v>
      </c>
      <c r="H8" s="9">
        <f t="shared" si="17"/>
        <v>2.6061097412047878</v>
      </c>
      <c r="I8" s="9">
        <f t="shared" si="18"/>
        <v>3.4613110319761682</v>
      </c>
      <c r="J8" s="9">
        <f t="shared" si="19"/>
        <v>3.0545689546580723</v>
      </c>
      <c r="K8" s="11">
        <f t="shared" si="20"/>
        <v>0.39370078740157477</v>
      </c>
      <c r="L8" s="11">
        <f t="shared" si="21"/>
        <v>0.29761904761904762</v>
      </c>
      <c r="M8" s="11">
        <f t="shared" si="22"/>
        <v>0.33670033670033667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-0.28246816370175953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0.23158405704337456</v>
      </c>
      <c r="Q8" s="11">
        <f>2*'OddsRatio_working_3-way'!K8*'OddsRatio_working_3-way'!L8*'OddsRatio_working_3-way'!M8</f>
        <v>7.8904278379343981E-2</v>
      </c>
      <c r="R8" s="11">
        <f t="shared" si="23"/>
        <v>0</v>
      </c>
      <c r="S8" s="11">
        <f t="shared" si="24"/>
        <v>-0.8198589674972705</v>
      </c>
      <c r="T8" s="11">
        <f t="shared" si="25"/>
        <v>-0.27933866013535624</v>
      </c>
      <c r="U8" s="11">
        <f>'OddsRatio_working_3-way'!S8-'OddsRatio_working_3-way'!R8^2/3</f>
        <v>-0.8198589674972705</v>
      </c>
      <c r="V8" s="11">
        <f>'OddsRatio_working_3-way'!S8*'OddsRatio_working_3-way'!R8/3-2*'OddsRatio_working_3-way'!R8^3/27-'OddsRatio_working_3-way'!T8</f>
        <v>0.27933866013535624</v>
      </c>
      <c r="W8" s="11">
        <f>'OddsRatio_working_3-way'!V8^2+4*'OddsRatio_working_3-way'!U8^3/27</f>
        <v>-3.6119215704505103E-3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0.14286532873362467</v>
      </c>
      <c r="Y8" s="11">
        <f>IF('OddsRatio_working_3-way'!W8&gt;=0,IF('OddsRatio_working_3-way'!V8+SQRT('OddsRatio_working_3-way'!W8)&gt;0,0,PI()),ACOS('OddsRatio_working_3-way'!V8/(2*'OddsRatio_working_3-way'!X8)))</f>
        <v>0.21191799393183408</v>
      </c>
      <c r="Z8" s="11">
        <f>'OddsRatio_working_3-way'!X8^(1/3)*COS('OddsRatio_working_3-way'!Y8/3)</f>
        <v>0.52146420168986618</v>
      </c>
      <c r="AA8" s="11">
        <f>'OddsRatio_working_3-way'!X8^(1/3)*COS(('OddsRatio_working_3-way'!Y8+2*PI())/3)</f>
        <v>-0.29268607776926192</v>
      </c>
      <c r="AB8" s="11">
        <f>'OddsRatio_working_3-way'!X8^(1/3)*COS(('OddsRatio_working_3-way'!Y8+4*PI())/3)</f>
        <v>-0.22877812392060443</v>
      </c>
      <c r="AC8" s="11">
        <f>'OddsRatio_working_3-way'!X8^(1/3)*SIN('OddsRatio_working_3-way'!Y8/3)</f>
        <v>3.6897274357880552E-2</v>
      </c>
      <c r="AD8" s="11">
        <f>'OddsRatio_working_3-way'!X8^(1/3)*SIN(('OddsRatio_working_3-way'!Y8+2*PI())/3)</f>
        <v>0.43315260864865601</v>
      </c>
      <c r="AE8" s="11">
        <f>'OddsRatio_working_3-way'!X8^(1/3)*SIN(('OddsRatio_working_3-way'!Y8+4*PI())/3)</f>
        <v>-0.47004988300653661</v>
      </c>
      <c r="AF8" s="11">
        <f>-'OddsRatio_working_3-way'!U8/(3*'OddsRatio_working_3-way'!X8^(1/3))*COS(('OddsRatio_working_3-way'!Y8)/3)</f>
        <v>0.52146420168986607</v>
      </c>
      <c r="AG8" s="11">
        <f>-'OddsRatio_working_3-way'!U8/(3*'OddsRatio_working_3-way'!X8^(1/3))*COS(('OddsRatio_working_3-way'!Y8+2*PI())/3)</f>
        <v>-0.29268607776926187</v>
      </c>
      <c r="AH8" s="11">
        <f>-'OddsRatio_working_3-way'!U8/(3*'OddsRatio_working_3-way'!X8^(1/3))*COS(('OddsRatio_working_3-way'!Y8+4*PI())/3)</f>
        <v>-0.22877812392060437</v>
      </c>
      <c r="AI8" s="11">
        <f>'OddsRatio_working_3-way'!U8/(3*'OddsRatio_working_3-way'!X8^(1/3))*SIN(('OddsRatio_working_3-way'!Y8)/3)</f>
        <v>-3.6897274357880545E-2</v>
      </c>
      <c r="AJ8" s="11">
        <f>'OddsRatio_working_3-way'!U8/(3*'OddsRatio_working_3-way'!X8^(1/3))*SIN(('OddsRatio_working_3-way'!Y8+2*PI())/3)</f>
        <v>-0.43315260864865596</v>
      </c>
      <c r="AK8" s="11">
        <f>'OddsRatio_working_3-way'!U8/(3*'OddsRatio_working_3-way'!X8^(1/3))*SIN(('OddsRatio_working_3-way'!Y8+4*PI())/3)</f>
        <v>0.4700498830065365</v>
      </c>
      <c r="AL8" s="11">
        <f>'OddsRatio_working_3-way'!Z8+'OddsRatio_working_3-way'!AF8</f>
        <v>1.0429284033797321</v>
      </c>
      <c r="AM8" s="11">
        <f>'OddsRatio_working_3-way'!AA8+'OddsRatio_working_3-way'!AG8</f>
        <v>-0.58537215553852384</v>
      </c>
      <c r="AN8" s="11">
        <f>'OddsRatio_working_3-way'!AB8+'OddsRatio_working_3-way'!AH8</f>
        <v>-0.4575562478412088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1.0429284033797321</v>
      </c>
      <c r="AS8" s="11">
        <f>IF(('OddsRatio_working_3-way'!X8=0),IF(Q8&gt;0,-Q8^(1/3),(-Q8)^(1/3)),'OddsRatio_working_3-way'!AM8-'OddsRatio_working_3-way'!R8/3)</f>
        <v>-0.58537215553852384</v>
      </c>
      <c r="AT8" s="11">
        <f>IF(('OddsRatio_working_3-way'!X8=0),IF(Q8&gt;0,-Q8^(1/3),(-Q8)^(1/3)),'OddsRatio_working_3-way'!AN8-'OddsRatio_working_3-way'!R8/3)</f>
        <v>-0.4575562478412088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9">
        <f t="shared" si="13"/>
        <v>0.21013443046917915</v>
      </c>
      <c r="E9" s="9">
        <f t="shared" si="14"/>
        <v>0.26940942448179239</v>
      </c>
      <c r="F9" s="9">
        <f t="shared" si="15"/>
        <v>0.52045614504902826</v>
      </c>
      <c r="G9" s="9">
        <f t="shared" si="16"/>
        <v>1.0470357665900707</v>
      </c>
      <c r="H9" s="9">
        <f t="shared" si="17"/>
        <v>4.7588584020583529</v>
      </c>
      <c r="I9" s="9">
        <f t="shared" si="18"/>
        <v>3.7118226354682831</v>
      </c>
      <c r="J9" s="9">
        <f t="shared" si="19"/>
        <v>1.9213914745992624</v>
      </c>
      <c r="K9" s="11">
        <f t="shared" si="20"/>
        <v>0.2178649237472767</v>
      </c>
      <c r="L9" s="11">
        <f t="shared" si="21"/>
        <v>0.2785515320334262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-0.26412645436425153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0.22789758218096565</v>
      </c>
      <c r="Q9" s="11">
        <f>2*'OddsRatio_working_3-way'!K9*'OddsRatio_working_3-way'!L9*'OddsRatio_working_3-way'!M9</f>
        <v>6.4560221581010102E-2</v>
      </c>
      <c r="R9" s="11">
        <f t="shared" si="23"/>
        <v>0</v>
      </c>
      <c r="S9" s="11">
        <f t="shared" si="24"/>
        <v>-0.86283512467356505</v>
      </c>
      <c r="T9" s="11">
        <f t="shared" si="25"/>
        <v>-0.24442921378854535</v>
      </c>
      <c r="U9" s="11">
        <f>'OddsRatio_working_3-way'!S9-'OddsRatio_working_3-way'!R9^2/3</f>
        <v>-0.86283512467356505</v>
      </c>
      <c r="V9" s="11">
        <f>'OddsRatio_working_3-way'!S9*'OddsRatio_working_3-way'!R9/3-2*'OddsRatio_working_3-way'!R9^3/27-'OddsRatio_working_3-way'!T9</f>
        <v>0.24442921378854535</v>
      </c>
      <c r="W9" s="11">
        <f>'OddsRatio_working_3-way'!V9^2+4*'OddsRatio_working_3-way'!U9^3/27</f>
        <v>-3.541989059909656E-2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0.15424455513273636</v>
      </c>
      <c r="Y9" s="11">
        <f>IF('OddsRatio_working_3-way'!W9&gt;=0,IF('OddsRatio_working_3-way'!V9+SQRT('OddsRatio_working_3-way'!W9)&gt;0,0,PI()),ACOS('OddsRatio_working_3-way'!V9/(2*'OddsRatio_working_3-way'!X9)))</f>
        <v>0.65615620285076925</v>
      </c>
      <c r="Z9" s="11">
        <f>'OddsRatio_working_3-way'!X9^(1/3)*COS('OddsRatio_working_3-way'!Y9/3)</f>
        <v>0.52351788329503535</v>
      </c>
      <c r="AA9" s="11">
        <f>'OddsRatio_working_3-way'!X9^(1/3)*COS(('OddsRatio_working_3-way'!Y9+2*PI())/3)</f>
        <v>-0.36253369330241203</v>
      </c>
      <c r="AB9" s="11">
        <f>'OddsRatio_working_3-way'!X9^(1/3)*COS(('OddsRatio_working_3-way'!Y9+4*PI())/3)</f>
        <v>-0.16098418999262321</v>
      </c>
      <c r="AC9" s="11">
        <f>'OddsRatio_working_3-way'!X9^(1/3)*SIN('OddsRatio_working_3-way'!Y9/3)</f>
        <v>0.11636465999094193</v>
      </c>
      <c r="AD9" s="11">
        <f>'OddsRatio_working_3-way'!X9^(1/3)*SIN(('OddsRatio_working_3-way'!Y9+2*PI())/3)</f>
        <v>0.39519745627348668</v>
      </c>
      <c r="AE9" s="11">
        <f>'OddsRatio_working_3-way'!X9^(1/3)*SIN(('OddsRatio_working_3-way'!Y9+4*PI())/3)</f>
        <v>-0.5115621162644286</v>
      </c>
      <c r="AF9" s="11">
        <f>-'OddsRatio_working_3-way'!U9/(3*'OddsRatio_working_3-way'!X9^(1/3))*COS(('OddsRatio_working_3-way'!Y9)/3)</f>
        <v>0.52351788329503524</v>
      </c>
      <c r="AG9" s="11">
        <f>-'OddsRatio_working_3-way'!U9/(3*'OddsRatio_working_3-way'!X9^(1/3))*COS(('OddsRatio_working_3-way'!Y9+2*PI())/3)</f>
        <v>-0.36253369330241192</v>
      </c>
      <c r="AH9" s="11">
        <f>-'OddsRatio_working_3-way'!U9/(3*'OddsRatio_working_3-way'!X9^(1/3))*COS(('OddsRatio_working_3-way'!Y9+4*PI())/3)</f>
        <v>-0.16098418999262318</v>
      </c>
      <c r="AI9" s="11">
        <f>'OddsRatio_working_3-way'!U9/(3*'OddsRatio_working_3-way'!X9^(1/3))*SIN(('OddsRatio_working_3-way'!Y9)/3)</f>
        <v>-0.11636465999094191</v>
      </c>
      <c r="AJ9" s="11">
        <f>'OddsRatio_working_3-way'!U9/(3*'OddsRatio_working_3-way'!X9^(1/3))*SIN(('OddsRatio_working_3-way'!Y9+2*PI())/3)</f>
        <v>-0.39519745627348657</v>
      </c>
      <c r="AK9" s="11">
        <f>'OddsRatio_working_3-way'!U9/(3*'OddsRatio_working_3-way'!X9^(1/3))*SIN(('OddsRatio_working_3-way'!Y9+4*PI())/3)</f>
        <v>0.51156211626442849</v>
      </c>
      <c r="AL9" s="11">
        <f>'OddsRatio_working_3-way'!Z9+'OddsRatio_working_3-way'!AF9</f>
        <v>1.0470357665900707</v>
      </c>
      <c r="AM9" s="11">
        <f>'OddsRatio_working_3-way'!AA9+'OddsRatio_working_3-way'!AG9</f>
        <v>-0.72506738660482395</v>
      </c>
      <c r="AN9" s="11">
        <f>'OddsRatio_working_3-way'!AB9+'OddsRatio_working_3-way'!AH9</f>
        <v>-0.32196837998524641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1.0470357665900707</v>
      </c>
      <c r="AS9" s="11">
        <f>IF(('OddsRatio_working_3-way'!X9=0),IF(Q9&gt;0,-Q9^(1/3),(-Q9)^(1/3)),'OddsRatio_working_3-way'!AM9-'OddsRatio_working_3-way'!R9/3)</f>
        <v>-0.72506738660482395</v>
      </c>
      <c r="AT9" s="11">
        <f>IF(('OddsRatio_working_3-way'!X9=0),IF(Q9&gt;0,-Q9^(1/3),(-Q9)^(1/3)),'OddsRatio_working_3-way'!AN9-'OddsRatio_working_3-way'!R9/3)</f>
        <v>-0.32196837998524641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9">
        <f t="shared" si="13"/>
        <v>0.30083034838539058</v>
      </c>
      <c r="E10" s="9">
        <f t="shared" si="14"/>
        <v>0.26880468488907555</v>
      </c>
      <c r="F10" s="9">
        <f t="shared" si="15"/>
        <v>0.43036496672553393</v>
      </c>
      <c r="G10" s="9">
        <f t="shared" si="16"/>
        <v>1.0422119757471129</v>
      </c>
      <c r="H10" s="9">
        <f t="shared" si="17"/>
        <v>3.3241327059160621</v>
      </c>
      <c r="I10" s="9">
        <f t="shared" si="18"/>
        <v>3.7201732566999648</v>
      </c>
      <c r="J10" s="9">
        <f t="shared" si="19"/>
        <v>2.3236092091988332</v>
      </c>
      <c r="K10" s="11">
        <f t="shared" si="20"/>
        <v>0.30959752321981426</v>
      </c>
      <c r="L10" s="11">
        <f t="shared" si="21"/>
        <v>0.2770083102493075</v>
      </c>
      <c r="M10" s="11">
        <f t="shared" si="22"/>
        <v>0.44052863436123346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-0.27926307122692495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0.23083711018988678</v>
      </c>
      <c r="Q10" s="11">
        <f>2*'OddsRatio_working_3-way'!K10*'OddsRatio_working_3-way'!L10*'OddsRatio_working_3-way'!M10</f>
        <v>7.5560428867393392E-2</v>
      </c>
      <c r="R10" s="11">
        <f t="shared" si="23"/>
        <v>0</v>
      </c>
      <c r="S10" s="11">
        <f t="shared" si="24"/>
        <v>-0.82659375325107709</v>
      </c>
      <c r="T10" s="11">
        <f t="shared" si="25"/>
        <v>-0.27057078666156376</v>
      </c>
      <c r="U10" s="11">
        <f>'OddsRatio_working_3-way'!S10-'OddsRatio_working_3-way'!R10^2/3</f>
        <v>-0.82659375325107709</v>
      </c>
      <c r="V10" s="11">
        <f>'OddsRatio_working_3-way'!S10*'OddsRatio_working_3-way'!R10/3-2*'OddsRatio_working_3-way'!R10^3/27-'OddsRatio_working_3-way'!T10</f>
        <v>0.27057078666156376</v>
      </c>
      <c r="W10" s="11">
        <f>'OddsRatio_working_3-way'!V10^2+4*'OddsRatio_working_3-way'!U10^3/27</f>
        <v>-1.0461991714984437E-2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0.1446293040065203</v>
      </c>
      <c r="Y10" s="11">
        <f>IF('OddsRatio_working_3-way'!W10&gt;=0,IF('OddsRatio_working_3-way'!V10+SQRT('OddsRatio_working_3-way'!W10)&gt;0,0,PI()),ACOS('OddsRatio_working_3-way'!V10/(2*'OddsRatio_working_3-way'!X10)))</f>
        <v>0.36142447041563419</v>
      </c>
      <c r="Z10" s="11">
        <f>'OddsRatio_working_3-way'!X10^(1/3)*COS('OddsRatio_working_3-way'!Y10/3)</f>
        <v>0.52110598787355655</v>
      </c>
      <c r="AA10" s="11">
        <f>'OddsRatio_working_3-way'!X10^(1/3)*COS(('OddsRatio_working_3-way'!Y10+2*PI())/3)</f>
        <v>-0.31518677803153838</v>
      </c>
      <c r="AB10" s="11">
        <f>'OddsRatio_working_3-way'!X10^(1/3)*COS(('OddsRatio_working_3-way'!Y10+4*PI())/3)</f>
        <v>-0.20591920984201789</v>
      </c>
      <c r="AC10" s="11">
        <f>'OddsRatio_working_3-way'!X10^(1/3)*SIN('OddsRatio_working_3-way'!Y10/3)</f>
        <v>6.3085659907915426E-2</v>
      </c>
      <c r="AD10" s="11">
        <f>'OddsRatio_working_3-way'!X10^(1/3)*SIN(('OddsRatio_working_3-way'!Y10+2*PI())/3)</f>
        <v>0.419748193608728</v>
      </c>
      <c r="AE10" s="11">
        <f>'OddsRatio_working_3-way'!X10^(1/3)*SIN(('OddsRatio_working_3-way'!Y10+4*PI())/3)</f>
        <v>-0.48283385351664337</v>
      </c>
      <c r="AF10" s="11">
        <f>-'OddsRatio_working_3-way'!U10/(3*'OddsRatio_working_3-way'!X10^(1/3))*COS(('OddsRatio_working_3-way'!Y10)/3)</f>
        <v>0.52110598787355644</v>
      </c>
      <c r="AG10" s="11">
        <f>-'OddsRatio_working_3-way'!U10/(3*'OddsRatio_working_3-way'!X10^(1/3))*COS(('OddsRatio_working_3-way'!Y10+2*PI())/3)</f>
        <v>-0.31518677803153833</v>
      </c>
      <c r="AH10" s="11">
        <f>-'OddsRatio_working_3-way'!U10/(3*'OddsRatio_working_3-way'!X10^(1/3))*COS(('OddsRatio_working_3-way'!Y10+4*PI())/3)</f>
        <v>-0.20591920984201784</v>
      </c>
      <c r="AI10" s="11">
        <f>'OddsRatio_working_3-way'!U10/(3*'OddsRatio_working_3-way'!X10^(1/3))*SIN(('OddsRatio_working_3-way'!Y10)/3)</f>
        <v>-6.3085659907915412E-2</v>
      </c>
      <c r="AJ10" s="11">
        <f>'OddsRatio_working_3-way'!U10/(3*'OddsRatio_working_3-way'!X10^(1/3))*SIN(('OddsRatio_working_3-way'!Y10+2*PI())/3)</f>
        <v>-0.41974819360872795</v>
      </c>
      <c r="AK10" s="11">
        <f>'OddsRatio_working_3-way'!U10/(3*'OddsRatio_working_3-way'!X10^(1/3))*SIN(('OddsRatio_working_3-way'!Y10+4*PI())/3)</f>
        <v>0.48283385351664332</v>
      </c>
      <c r="AL10" s="11">
        <f>'OddsRatio_working_3-way'!Z10+'OddsRatio_working_3-way'!AF10</f>
        <v>1.0422119757471129</v>
      </c>
      <c r="AM10" s="11">
        <f>'OddsRatio_working_3-way'!AA10+'OddsRatio_working_3-way'!AG10</f>
        <v>-0.63037355606307677</v>
      </c>
      <c r="AN10" s="11">
        <f>'OddsRatio_working_3-way'!AB10+'OddsRatio_working_3-way'!AH10</f>
        <v>-0.41183841968403573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1.0422119757471129</v>
      </c>
      <c r="AS10" s="11">
        <f>IF(('OddsRatio_working_3-way'!X10=0),IF(Q10&gt;0,-Q10^(1/3),(-Q10)^(1/3)),'OddsRatio_working_3-way'!AM10-'OddsRatio_working_3-way'!R10/3)</f>
        <v>-0.63037355606307677</v>
      </c>
      <c r="AT10" s="11">
        <f>IF(('OddsRatio_working_3-way'!X10=0),IF(Q10&gt;0,-Q10^(1/3),(-Q10)^(1/3)),'OddsRatio_working_3-way'!AN10-'OddsRatio_working_3-way'!R10/3)</f>
        <v>-0.41183841968403573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9">
        <f t="shared" si="13"/>
        <v>0.38663297570456445</v>
      </c>
      <c r="E11" s="9">
        <f t="shared" si="14"/>
        <v>0.32245220750161574</v>
      </c>
      <c r="F11" s="9">
        <f t="shared" si="15"/>
        <v>0.29091481679381992</v>
      </c>
      <c r="G11" s="9">
        <f t="shared" si="16"/>
        <v>1.0506173887722403</v>
      </c>
      <c r="H11" s="9">
        <f t="shared" si="17"/>
        <v>2.5864322570460829</v>
      </c>
      <c r="I11" s="9">
        <f t="shared" si="18"/>
        <v>3.1012347775444806</v>
      </c>
      <c r="J11" s="9">
        <f t="shared" si="19"/>
        <v>3.4374323419515962</v>
      </c>
      <c r="K11" s="11">
        <f t="shared" si="20"/>
        <v>0.39840637450199207</v>
      </c>
      <c r="L11" s="11">
        <f t="shared" si="21"/>
        <v>0.33333333333333331</v>
      </c>
      <c r="M11" s="11">
        <f t="shared" si="22"/>
        <v>0.30120481927710846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-0.28026048416774674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0.2332037312597002</v>
      </c>
      <c r="Q11" s="11">
        <f>2*'OddsRatio_working_3-way'!K11*'OddsRatio_working_3-way'!L11*'OddsRatio_working_3-way'!M11</f>
        <v>8.0001280020480334E-2</v>
      </c>
      <c r="R11" s="11">
        <f t="shared" si="23"/>
        <v>0</v>
      </c>
      <c r="S11" s="11">
        <f t="shared" si="24"/>
        <v>-0.83209636903402606</v>
      </c>
      <c r="T11" s="11">
        <f t="shared" si="25"/>
        <v>-0.28545329984014611</v>
      </c>
      <c r="U11" s="11">
        <f>'OddsRatio_working_3-way'!S11-'OddsRatio_working_3-way'!R11^2/3</f>
        <v>-0.83209636903402606</v>
      </c>
      <c r="V11" s="11">
        <f>'OddsRatio_working_3-way'!S11*'OddsRatio_working_3-way'!R11/3-2*'OddsRatio_working_3-way'!R11^3/27-'OddsRatio_working_3-way'!T11</f>
        <v>0.28545329984014611</v>
      </c>
      <c r="W11" s="11">
        <f>'OddsRatio_working_3-way'!V11^2+4*'OddsRatio_working_3-way'!U11^3/27</f>
        <v>-3.8690829519794634E-3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0.14607589580557756</v>
      </c>
      <c r="Y11" s="11">
        <f>IF('OddsRatio_working_3-way'!W11&gt;=0,IF('OddsRatio_working_3-way'!V11+SQRT('OddsRatio_working_3-way'!W11)&gt;0,0,PI()),ACOS('OddsRatio_working_3-way'!V11/(2*'OddsRatio_working_3-way'!X11)))</f>
        <v>0.21455198730941016</v>
      </c>
      <c r="Z11" s="11">
        <f>'OddsRatio_working_3-way'!X11^(1/3)*COS('OddsRatio_working_3-way'!Y11/3)</f>
        <v>0.52530869438612016</v>
      </c>
      <c r="AA11" s="11">
        <f>'OddsRatio_working_3-way'!X11^(1/3)*COS(('OddsRatio_working_3-way'!Y11+2*PI())/3)</f>
        <v>-0.29524535761416937</v>
      </c>
      <c r="AB11" s="11">
        <f>'OddsRatio_working_3-way'!X11^(1/3)*COS(('OddsRatio_working_3-way'!Y11+4*PI())/3)</f>
        <v>-0.23006333677195095</v>
      </c>
      <c r="AC11" s="11">
        <f>'OddsRatio_working_3-way'!X11^(1/3)*SIN('OddsRatio_working_3-way'!Y11/3)</f>
        <v>3.7632857279578734E-2</v>
      </c>
      <c r="AD11" s="11">
        <f>'OddsRatio_working_3-way'!X11^(1/3)*SIN(('OddsRatio_working_3-way'!Y11+2*PI())/3)</f>
        <v>0.43611424552742667</v>
      </c>
      <c r="AE11" s="11">
        <f>'OddsRatio_working_3-way'!X11^(1/3)*SIN(('OddsRatio_working_3-way'!Y11+4*PI())/3)</f>
        <v>-0.47374710280700533</v>
      </c>
      <c r="AF11" s="11">
        <f>-'OddsRatio_working_3-way'!U11/(3*'OddsRatio_working_3-way'!X11^(1/3))*COS(('OddsRatio_working_3-way'!Y11)/3)</f>
        <v>0.52530869438612016</v>
      </c>
      <c r="AG11" s="11">
        <f>-'OddsRatio_working_3-way'!U11/(3*'OddsRatio_working_3-way'!X11^(1/3))*COS(('OddsRatio_working_3-way'!Y11+2*PI())/3)</f>
        <v>-0.29524535761416937</v>
      </c>
      <c r="AH11" s="11">
        <f>-'OddsRatio_working_3-way'!U11/(3*'OddsRatio_working_3-way'!X11^(1/3))*COS(('OddsRatio_working_3-way'!Y11+4*PI())/3)</f>
        <v>-0.23006333677195095</v>
      </c>
      <c r="AI11" s="11">
        <f>'OddsRatio_working_3-way'!U11/(3*'OddsRatio_working_3-way'!X11^(1/3))*SIN(('OddsRatio_working_3-way'!Y11)/3)</f>
        <v>-3.7632857279578734E-2</v>
      </c>
      <c r="AJ11" s="11">
        <f>'OddsRatio_working_3-way'!U11/(3*'OddsRatio_working_3-way'!X11^(1/3))*SIN(('OddsRatio_working_3-way'!Y11+2*PI())/3)</f>
        <v>-0.43611424552742667</v>
      </c>
      <c r="AK11" s="11">
        <f>'OddsRatio_working_3-way'!U11/(3*'OddsRatio_working_3-way'!X11^(1/3))*SIN(('OddsRatio_working_3-way'!Y11+4*PI())/3)</f>
        <v>0.47374710280700533</v>
      </c>
      <c r="AL11" s="11">
        <f>'OddsRatio_working_3-way'!Z11+'OddsRatio_working_3-way'!AF11</f>
        <v>1.0506173887722403</v>
      </c>
      <c r="AM11" s="11">
        <f>'OddsRatio_working_3-way'!AA11+'OddsRatio_working_3-way'!AG11</f>
        <v>-0.59049071522833874</v>
      </c>
      <c r="AN11" s="11">
        <f>'OddsRatio_working_3-way'!AB11+'OddsRatio_working_3-way'!AH11</f>
        <v>-0.46012667354390191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1.0506173887722403</v>
      </c>
      <c r="AS11" s="11">
        <f>IF(('OddsRatio_working_3-way'!X11=0),IF(Q11&gt;0,-Q11^(1/3),(-Q11)^(1/3)),'OddsRatio_working_3-way'!AM11-'OddsRatio_working_3-way'!R11/3)</f>
        <v>-0.59049071522833874</v>
      </c>
      <c r="AT11" s="11">
        <f>IF(('OddsRatio_working_3-way'!X11=0),IF(Q11&gt;0,-Q11^(1/3),(-Q11)^(1/3)),'OddsRatio_working_3-way'!AN11-'OddsRatio_working_3-way'!R11/3)</f>
        <v>-0.46012667354390191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9">
        <f t="shared" si="13"/>
        <v>0.59798185591903186</v>
      </c>
      <c r="E12" s="9">
        <f t="shared" si="14"/>
        <v>0.24549921598193047</v>
      </c>
      <c r="F12" s="9">
        <f t="shared" si="15"/>
        <v>0.15651892809903786</v>
      </c>
      <c r="G12" s="9">
        <f t="shared" si="16"/>
        <v>1.0671294319507956</v>
      </c>
      <c r="H12" s="9">
        <f t="shared" si="17"/>
        <v>1.6722915421290012</v>
      </c>
      <c r="I12" s="9">
        <f t="shared" si="18"/>
        <v>4.0733327640182901</v>
      </c>
      <c r="J12" s="9">
        <f t="shared" si="19"/>
        <v>6.3890036313515175</v>
      </c>
      <c r="K12" s="11">
        <f t="shared" si="20"/>
        <v>0.61349693251533743</v>
      </c>
      <c r="L12" s="11">
        <f t="shared" si="21"/>
        <v>0.25773195876288663</v>
      </c>
      <c r="M12" s="11">
        <f t="shared" si="22"/>
        <v>0.16528925619834711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-0.23946922610108778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0.22371703767279921</v>
      </c>
      <c r="Q12" s="11">
        <f>2*'OddsRatio_working_3-way'!K12*'OddsRatio_working_3-way'!L12*'OddsRatio_working_3-way'!M12</f>
        <v>5.2270335904859633E-2</v>
      </c>
      <c r="R12" s="11">
        <f t="shared" si="23"/>
        <v>0</v>
      </c>
      <c r="S12" s="11">
        <f t="shared" si="24"/>
        <v>-0.9342204061676006</v>
      </c>
      <c r="T12" s="11">
        <f t="shared" si="25"/>
        <v>-0.21827579583355156</v>
      </c>
      <c r="U12" s="11">
        <f>'OddsRatio_working_3-way'!S12-'OddsRatio_working_3-way'!R12^2/3</f>
        <v>-0.9342204061676006</v>
      </c>
      <c r="V12" s="11">
        <f>'OddsRatio_working_3-way'!S12*'OddsRatio_working_3-way'!R12/3-2*'OddsRatio_working_3-way'!R12^3/27-'OddsRatio_working_3-way'!T12</f>
        <v>0.21827579583355156</v>
      </c>
      <c r="W12" s="11">
        <f>'OddsRatio_working_3-way'!V12^2+4*'OddsRatio_working_3-way'!U12^3/27</f>
        <v>-7.3149374443149048E-2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0.17377693855192591</v>
      </c>
      <c r="Y12" s="11">
        <f>IF('OddsRatio_working_3-way'!W12&gt;=0,IF('OddsRatio_working_3-way'!V12+SQRT('OddsRatio_working_3-way'!W12)&gt;0,0,PI()),ACOS('OddsRatio_working_3-way'!V12/(2*'OddsRatio_working_3-way'!X12)))</f>
        <v>0.89177155427409871</v>
      </c>
      <c r="Z12" s="11">
        <f>'OddsRatio_working_3-way'!X12^(1/3)*COS('OddsRatio_working_3-way'!Y12/3)</f>
        <v>0.53356471597539779</v>
      </c>
      <c r="AA12" s="11">
        <f>'OddsRatio_working_3-way'!X12^(1/3)*COS(('OddsRatio_working_3-way'!Y12+2*PI())/3)</f>
        <v>-0.40833313312323088</v>
      </c>
      <c r="AB12" s="11">
        <f>'OddsRatio_working_3-way'!X12^(1/3)*COS(('OddsRatio_working_3-way'!Y12+4*PI())/3)</f>
        <v>-0.12523158285216715</v>
      </c>
      <c r="AC12" s="11">
        <f>'OddsRatio_working_3-way'!X12^(1/3)*SIN('OddsRatio_working_3-way'!Y12/3)</f>
        <v>0.16344875625699917</v>
      </c>
      <c r="AD12" s="11">
        <f>'OddsRatio_working_3-way'!X12^(1/3)*SIN(('OddsRatio_working_3-way'!Y12+2*PI())/3)</f>
        <v>0.38035622046922374</v>
      </c>
      <c r="AE12" s="11">
        <f>'OddsRatio_working_3-way'!X12^(1/3)*SIN(('OddsRatio_working_3-way'!Y12+4*PI())/3)</f>
        <v>-0.54380497672622286</v>
      </c>
      <c r="AF12" s="11">
        <f>-'OddsRatio_working_3-way'!U12/(3*'OddsRatio_working_3-way'!X12^(1/3))*COS(('OddsRatio_working_3-way'!Y12)/3)</f>
        <v>0.53356471597539779</v>
      </c>
      <c r="AG12" s="11">
        <f>-'OddsRatio_working_3-way'!U12/(3*'OddsRatio_working_3-way'!X12^(1/3))*COS(('OddsRatio_working_3-way'!Y12+2*PI())/3)</f>
        <v>-0.40833313312323077</v>
      </c>
      <c r="AH12" s="11">
        <f>-'OddsRatio_working_3-way'!U12/(3*'OddsRatio_working_3-way'!X12^(1/3))*COS(('OddsRatio_working_3-way'!Y12+4*PI())/3)</f>
        <v>-0.12523158285216712</v>
      </c>
      <c r="AI12" s="11">
        <f>'OddsRatio_working_3-way'!U12/(3*'OddsRatio_working_3-way'!X12^(1/3))*SIN(('OddsRatio_working_3-way'!Y12)/3)</f>
        <v>-0.16344875625699914</v>
      </c>
      <c r="AJ12" s="11">
        <f>'OddsRatio_working_3-way'!U12/(3*'OddsRatio_working_3-way'!X12^(1/3))*SIN(('OddsRatio_working_3-way'!Y12+2*PI())/3)</f>
        <v>-0.38035622046922363</v>
      </c>
      <c r="AK12" s="11">
        <f>'OddsRatio_working_3-way'!U12/(3*'OddsRatio_working_3-way'!X12^(1/3))*SIN(('OddsRatio_working_3-way'!Y12+4*PI())/3)</f>
        <v>0.54380497672622274</v>
      </c>
      <c r="AL12" s="11">
        <f>'OddsRatio_working_3-way'!Z12+'OddsRatio_working_3-way'!AF12</f>
        <v>1.0671294319507956</v>
      </c>
      <c r="AM12" s="11">
        <f>'OddsRatio_working_3-way'!AA12+'OddsRatio_working_3-way'!AG12</f>
        <v>-0.81666626624646166</v>
      </c>
      <c r="AN12" s="11">
        <f>'OddsRatio_working_3-way'!AB12+'OddsRatio_working_3-way'!AH12</f>
        <v>-0.25046316570433425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1.0671294319507956</v>
      </c>
      <c r="AS12" s="11">
        <f>IF(('OddsRatio_working_3-way'!X12=0),IF(Q12&gt;0,-Q12^(1/3),(-Q12)^(1/3)),'OddsRatio_working_3-way'!AM12-'OddsRatio_working_3-way'!R12/3)</f>
        <v>-0.81666626624646166</v>
      </c>
      <c r="AT12" s="11">
        <f>IF(('OddsRatio_working_3-way'!X12=0),IF(Q12&gt;0,-Q12^(1/3),(-Q12)^(1/3)),'OddsRatio_working_3-way'!AN12-'OddsRatio_working_3-way'!R12/3)</f>
        <v>-0.25046316570433425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9">
        <f t="shared" si="13"/>
        <v>0.38327489552400495</v>
      </c>
      <c r="E13" s="9">
        <f t="shared" si="14"/>
        <v>0.28252405993123991</v>
      </c>
      <c r="F13" s="9">
        <f t="shared" si="15"/>
        <v>0.33420104454475486</v>
      </c>
      <c r="G13" s="9">
        <f t="shared" si="16"/>
        <v>1.0946213600164159</v>
      </c>
      <c r="H13" s="9">
        <f t="shared" si="17"/>
        <v>2.6090933992241316</v>
      </c>
      <c r="I13" s="9">
        <f t="shared" si="18"/>
        <v>3.5395215552380841</v>
      </c>
      <c r="J13" s="9">
        <f t="shared" si="19"/>
        <v>2.9922108752298771</v>
      </c>
      <c r="K13" s="11">
        <f t="shared" si="20"/>
        <v>0.40485829959514169</v>
      </c>
      <c r="L13" s="11">
        <f t="shared" si="21"/>
        <v>0.30120481927710846</v>
      </c>
      <c r="M13" s="11">
        <f t="shared" si="22"/>
        <v>0.3546099290780142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-0.26840621163264455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0.24259325180816299</v>
      </c>
      <c r="Q13" s="11">
        <f>2*'OddsRatio_working_3-way'!K13*'OddsRatio_working_3-way'!L13*'OddsRatio_working_3-way'!M13</f>
        <v>8.6486007774746174E-2</v>
      </c>
      <c r="R13" s="11">
        <f t="shared" si="23"/>
        <v>0</v>
      </c>
      <c r="S13" s="11">
        <f t="shared" si="24"/>
        <v>-0.90382875393431428</v>
      </c>
      <c r="T13" s="11">
        <f t="shared" si="25"/>
        <v>-0.32222058963790173</v>
      </c>
      <c r="U13" s="11">
        <f>'OddsRatio_working_3-way'!S13-'OddsRatio_working_3-way'!R13^2/3</f>
        <v>-0.90382875393431428</v>
      </c>
      <c r="V13" s="11">
        <f>'OddsRatio_working_3-way'!S13*'OddsRatio_working_3-way'!R13/3-2*'OddsRatio_working_3-way'!R13^3/27-'OddsRatio_working_3-way'!T13</f>
        <v>0.32222058963790173</v>
      </c>
      <c r="W13" s="11">
        <f>'OddsRatio_working_3-way'!V13^2+4*'OddsRatio_working_3-way'!U13^3/27</f>
        <v>-5.5581150875533142E-3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0.16536642908564481</v>
      </c>
      <c r="Y13" s="11">
        <f>IF('OddsRatio_working_3-way'!W13&gt;=0,IF('OddsRatio_working_3-way'!V13+SQRT('OddsRatio_working_3-way'!W13)&gt;0,0,PI()),ACOS('OddsRatio_working_3-way'!V13/(2*'OddsRatio_working_3-way'!X13)))</f>
        <v>0.22737090215416944</v>
      </c>
      <c r="Z13" s="11">
        <f>'OddsRatio_working_3-way'!X13^(1/3)*COS('OddsRatio_working_3-way'!Y13/3)</f>
        <v>0.54731068000820804</v>
      </c>
      <c r="AA13" s="11">
        <f>'OddsRatio_working_3-way'!X13^(1/3)*COS(('OddsRatio_working_3-way'!Y13+2*PI())/3)</f>
        <v>-0.30964774399846545</v>
      </c>
      <c r="AB13" s="11">
        <f>'OddsRatio_working_3-way'!X13^(1/3)*COS(('OddsRatio_working_3-way'!Y13+4*PI())/3)</f>
        <v>-0.23766293600974292</v>
      </c>
      <c r="AC13" s="11">
        <f>'OddsRatio_working_3-way'!X13^(1/3)*SIN('OddsRatio_working_3-way'!Y13/3)</f>
        <v>4.1560448269852689E-2</v>
      </c>
      <c r="AD13" s="11">
        <f>'OddsRatio_working_3-way'!X13^(1/3)*SIN(('OddsRatio_working_3-way'!Y13+2*PI())/3)</f>
        <v>0.45320472851471777</v>
      </c>
      <c r="AE13" s="11">
        <f>'OddsRatio_working_3-way'!X13^(1/3)*SIN(('OddsRatio_working_3-way'!Y13+4*PI())/3)</f>
        <v>-0.49476517678457027</v>
      </c>
      <c r="AF13" s="11">
        <f>-'OddsRatio_working_3-way'!U13/(3*'OddsRatio_working_3-way'!X13^(1/3))*COS(('OddsRatio_working_3-way'!Y13)/3)</f>
        <v>0.54731068000820782</v>
      </c>
      <c r="AG13" s="11">
        <f>-'OddsRatio_working_3-way'!U13/(3*'OddsRatio_working_3-way'!X13^(1/3))*COS(('OddsRatio_working_3-way'!Y13+2*PI())/3)</f>
        <v>-0.30964774399846534</v>
      </c>
      <c r="AH13" s="11">
        <f>-'OddsRatio_working_3-way'!U13/(3*'OddsRatio_working_3-way'!X13^(1/3))*COS(('OddsRatio_working_3-way'!Y13+4*PI())/3)</f>
        <v>-0.23766293600974281</v>
      </c>
      <c r="AI13" s="11">
        <f>'OddsRatio_working_3-way'!U13/(3*'OddsRatio_working_3-way'!X13^(1/3))*SIN(('OddsRatio_working_3-way'!Y13)/3)</f>
        <v>-4.1560448269852668E-2</v>
      </c>
      <c r="AJ13" s="11">
        <f>'OddsRatio_working_3-way'!U13/(3*'OddsRatio_working_3-way'!X13^(1/3))*SIN(('OddsRatio_working_3-way'!Y13+2*PI())/3)</f>
        <v>-0.45320472851471755</v>
      </c>
      <c r="AK13" s="11">
        <f>'OddsRatio_working_3-way'!U13/(3*'OddsRatio_working_3-way'!X13^(1/3))*SIN(('OddsRatio_working_3-way'!Y13+4*PI())/3)</f>
        <v>0.49476517678457005</v>
      </c>
      <c r="AL13" s="11">
        <f>'OddsRatio_working_3-way'!Z13+'OddsRatio_working_3-way'!AF13</f>
        <v>1.0946213600164159</v>
      </c>
      <c r="AM13" s="11">
        <f>'OddsRatio_working_3-way'!AA13+'OddsRatio_working_3-way'!AG13</f>
        <v>-0.61929548799693079</v>
      </c>
      <c r="AN13" s="11">
        <f>'OddsRatio_working_3-way'!AB13+'OddsRatio_working_3-way'!AH13</f>
        <v>-0.47532587201948573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1.0946213600164159</v>
      </c>
      <c r="AS13" s="11">
        <f>IF(('OddsRatio_working_3-way'!X13=0),IF(Q13&gt;0,-Q13^(1/3),(-Q13)^(1/3)),'OddsRatio_working_3-way'!AM13-'OddsRatio_working_3-way'!R13/3)</f>
        <v>-0.61929548799693079</v>
      </c>
      <c r="AT13" s="11">
        <f>IF(('OddsRatio_working_3-way'!X13=0),IF(Q13&gt;0,-Q13^(1/3),(-Q13)^(1/3)),'OddsRatio_working_3-way'!AN13-'OddsRatio_working_3-way'!R13/3)</f>
        <v>-0.47532587201948573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9">
        <f t="shared" si="13"/>
        <v>0.48465410112113055</v>
      </c>
      <c r="E14" s="9">
        <f t="shared" si="14"/>
        <v>0.26120228628048925</v>
      </c>
      <c r="F14" s="9">
        <f t="shared" si="15"/>
        <v>0.2541436125983802</v>
      </c>
      <c r="G14" s="9">
        <f t="shared" si="16"/>
        <v>1.0633272217995078</v>
      </c>
      <c r="H14" s="9">
        <f t="shared" si="17"/>
        <v>2.0633272217995078</v>
      </c>
      <c r="I14" s="9">
        <f t="shared" si="18"/>
        <v>3.8284504099866905</v>
      </c>
      <c r="J14" s="9">
        <f t="shared" si="19"/>
        <v>3.9347831321666416</v>
      </c>
      <c r="K14" s="11">
        <f t="shared" si="20"/>
        <v>0.5</v>
      </c>
      <c r="L14" s="11">
        <f t="shared" si="21"/>
        <v>0.27322404371584696</v>
      </c>
      <c r="M14" s="11">
        <f t="shared" si="22"/>
        <v>0.26595744680851063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-0.2667422392745028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0.233257760725497</v>
      </c>
      <c r="Q14" s="11">
        <f>2*'OddsRatio_working_3-way'!K14*'OddsRatio_working_3-way'!L14*'OddsRatio_working_3-way'!M14</f>
        <v>7.2665969073363548E-2</v>
      </c>
      <c r="R14" s="11">
        <f t="shared" si="23"/>
        <v>0</v>
      </c>
      <c r="S14" s="11">
        <f t="shared" si="24"/>
        <v>-0.87446878064727074</v>
      </c>
      <c r="T14" s="11">
        <f t="shared" si="25"/>
        <v>-0.27242018088700021</v>
      </c>
      <c r="U14" s="11">
        <f>'OddsRatio_working_3-way'!S14-'OddsRatio_working_3-way'!R14^2/3</f>
        <v>-0.87446878064727074</v>
      </c>
      <c r="V14" s="11">
        <f>'OddsRatio_working_3-way'!S14*'OddsRatio_working_3-way'!R14/3-2*'OddsRatio_working_3-way'!R14^3/27-'OddsRatio_working_3-way'!T14</f>
        <v>0.27242018088700021</v>
      </c>
      <c r="W14" s="11">
        <f>'OddsRatio_working_3-way'!V14^2+4*'OddsRatio_working_3-way'!U14^3/27</f>
        <v>-2.4854277809722977E-2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0.15737457924028653</v>
      </c>
      <c r="Y14" s="11">
        <f>IF('OddsRatio_working_3-way'!W14&gt;=0,IF('OddsRatio_working_3-way'!V14+SQRT('OddsRatio_working_3-way'!W14)&gt;0,0,PI()),ACOS('OddsRatio_working_3-way'!V14/(2*'OddsRatio_working_3-way'!X14)))</f>
        <v>0.52461828297965107</v>
      </c>
      <c r="Z14" s="11">
        <f>'OddsRatio_working_3-way'!X14^(1/3)*COS('OddsRatio_working_3-way'!Y14/3)</f>
        <v>0.531663610899754</v>
      </c>
      <c r="AA14" s="11">
        <f>'OddsRatio_working_3-way'!X14^(1/3)*COS(('OddsRatio_working_3-way'!Y14+2*PI())/3)</f>
        <v>-0.34718012316815511</v>
      </c>
      <c r="AB14" s="11">
        <f>'OddsRatio_working_3-way'!X14^(1/3)*COS(('OddsRatio_working_3-way'!Y14+4*PI())/3)</f>
        <v>-0.18448348773159884</v>
      </c>
      <c r="AC14" s="11">
        <f>'OddsRatio_working_3-way'!X14^(1/3)*SIN('OddsRatio_working_3-way'!Y14/3)</f>
        <v>9.3932946265542216E-2</v>
      </c>
      <c r="AD14" s="11">
        <f>'OddsRatio_working_3-way'!X14^(1/3)*SIN(('OddsRatio_working_3-way'!Y14+2*PI())/3)</f>
        <v>0.41346772017418115</v>
      </c>
      <c r="AE14" s="11">
        <f>'OddsRatio_working_3-way'!X14^(1/3)*SIN(('OddsRatio_working_3-way'!Y14+4*PI())/3)</f>
        <v>-0.50740066643972326</v>
      </c>
      <c r="AF14" s="11">
        <f>-'OddsRatio_working_3-way'!U14/(3*'OddsRatio_working_3-way'!X14^(1/3))*COS(('OddsRatio_working_3-way'!Y14)/3)</f>
        <v>0.53166361089975389</v>
      </c>
      <c r="AG14" s="11">
        <f>-'OddsRatio_working_3-way'!U14/(3*'OddsRatio_working_3-way'!X14^(1/3))*COS(('OddsRatio_working_3-way'!Y14+2*PI())/3)</f>
        <v>-0.34718012316815505</v>
      </c>
      <c r="AH14" s="11">
        <f>-'OddsRatio_working_3-way'!U14/(3*'OddsRatio_working_3-way'!X14^(1/3))*COS(('OddsRatio_working_3-way'!Y14+4*PI())/3)</f>
        <v>-0.18448348773159881</v>
      </c>
      <c r="AI14" s="11">
        <f>'OddsRatio_working_3-way'!U14/(3*'OddsRatio_working_3-way'!X14^(1/3))*SIN(('OddsRatio_working_3-way'!Y14)/3)</f>
        <v>-9.3932946265542203E-2</v>
      </c>
      <c r="AJ14" s="11">
        <f>'OddsRatio_working_3-way'!U14/(3*'OddsRatio_working_3-way'!X14^(1/3))*SIN(('OddsRatio_working_3-way'!Y14+2*PI())/3)</f>
        <v>-0.4134677201741811</v>
      </c>
      <c r="AK14" s="11">
        <f>'OddsRatio_working_3-way'!U14/(3*'OddsRatio_working_3-way'!X14^(1/3))*SIN(('OddsRatio_working_3-way'!Y14+4*PI())/3)</f>
        <v>0.50740066643972315</v>
      </c>
      <c r="AL14" s="11">
        <f>'OddsRatio_working_3-way'!Z14+'OddsRatio_working_3-way'!AF14</f>
        <v>1.0633272217995078</v>
      </c>
      <c r="AM14" s="11">
        <f>'OddsRatio_working_3-way'!AA14+'OddsRatio_working_3-way'!AG14</f>
        <v>-0.69436024633631011</v>
      </c>
      <c r="AN14" s="11">
        <f>'OddsRatio_working_3-way'!AB14+'OddsRatio_working_3-way'!AH14</f>
        <v>-0.36896697546319768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1.0633272217995078</v>
      </c>
      <c r="AS14" s="11">
        <f>IF(('OddsRatio_working_3-way'!X14=0),IF(Q14&gt;0,-Q14^(1/3),(-Q14)^(1/3)),'OddsRatio_working_3-way'!AM14-'OddsRatio_working_3-way'!R14/3)</f>
        <v>-0.69436024633631011</v>
      </c>
      <c r="AT14" s="11">
        <f>IF(('OddsRatio_working_3-way'!X14=0),IF(Q14&gt;0,-Q14^(1/3),(-Q14)^(1/3)),'OddsRatio_working_3-way'!AN14-'OddsRatio_working_3-way'!R14/3)</f>
        <v>-0.36896697546319768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9">
        <f t="shared" si="13"/>
        <v>0.40911690635846765</v>
      </c>
      <c r="E15" s="9">
        <f t="shared" si="14"/>
        <v>0.32119899169114835</v>
      </c>
      <c r="F15" s="9">
        <f t="shared" si="15"/>
        <v>0.26968410195038389</v>
      </c>
      <c r="G15" s="9">
        <f t="shared" si="16"/>
        <v>1.0619772886897776</v>
      </c>
      <c r="H15" s="9">
        <f t="shared" si="17"/>
        <v>2.444289112618097</v>
      </c>
      <c r="I15" s="9">
        <f t="shared" si="18"/>
        <v>3.1133348044926574</v>
      </c>
      <c r="J15" s="9">
        <f t="shared" si="19"/>
        <v>3.7080420861589336</v>
      </c>
      <c r="K15" s="11">
        <f t="shared" si="20"/>
        <v>0.42372881355932207</v>
      </c>
      <c r="L15" s="11">
        <f t="shared" si="21"/>
        <v>0.33444816053511706</v>
      </c>
      <c r="M15" s="11">
        <f t="shared" si="22"/>
        <v>0.28169014084507044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-0.27549937685178016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0.23552687361627966</v>
      </c>
      <c r="Q15" s="11">
        <f>2*'OddsRatio_working_3-way'!K15*'OddsRatio_working_3-way'!L15*'OddsRatio_working_3-way'!M15</f>
        <v>7.9839618175010063E-2</v>
      </c>
      <c r="R15" s="11">
        <f t="shared" si="23"/>
        <v>0</v>
      </c>
      <c r="S15" s="11">
        <f t="shared" si="24"/>
        <v>-0.85490891597549468</v>
      </c>
      <c r="T15" s="11">
        <f t="shared" si="25"/>
        <v>-0.28979963253406599</v>
      </c>
      <c r="U15" s="11">
        <f>'OddsRatio_working_3-way'!S15-'OddsRatio_working_3-way'!R15^2/3</f>
        <v>-0.85490891597549468</v>
      </c>
      <c r="V15" s="11">
        <f>'OddsRatio_working_3-way'!S15*'OddsRatio_working_3-way'!R15/3-2*'OddsRatio_working_3-way'!R15^3/27-'OddsRatio_working_3-way'!T15</f>
        <v>0.28979963253406599</v>
      </c>
      <c r="W15" s="11">
        <f>'OddsRatio_working_3-way'!V15^2+4*'OddsRatio_working_3-way'!U15^3/27</f>
        <v>-8.5830829360404176E-3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0.15212405295754522</v>
      </c>
      <c r="Y15" s="11">
        <f>IF('OddsRatio_working_3-way'!W15&gt;=0,IF('OddsRatio_working_3-way'!V15+SQRT('OddsRatio_working_3-way'!W15)&gt;0,0,PI()),ACOS('OddsRatio_working_3-way'!V15/(2*'OddsRatio_working_3-way'!X15)))</f>
        <v>0.30941822335000868</v>
      </c>
      <c r="Z15" s="11">
        <f>'OddsRatio_working_3-way'!X15^(1/3)*COS('OddsRatio_working_3-way'!Y15/3)</f>
        <v>0.53098864434488879</v>
      </c>
      <c r="AA15" s="11">
        <f>'OddsRatio_working_3-way'!X15^(1/3)*COS(('OddsRatio_working_3-way'!Y15+2*PI())/3)</f>
        <v>-0.31309183971755006</v>
      </c>
      <c r="AB15" s="11">
        <f>'OddsRatio_working_3-way'!X15^(1/3)*COS(('OddsRatio_working_3-way'!Y15+4*PI())/3)</f>
        <v>-0.21789680462733887</v>
      </c>
      <c r="AC15" s="11">
        <f>'OddsRatio_working_3-way'!X15^(1/3)*SIN('OddsRatio_working_3-way'!Y15/3)</f>
        <v>5.4960879134849309E-2</v>
      </c>
      <c r="AD15" s="11">
        <f>'OddsRatio_working_3-way'!X15^(1/3)*SIN(('OddsRatio_working_3-way'!Y15+2*PI())/3)</f>
        <v>0.43236921555630931</v>
      </c>
      <c r="AE15" s="11">
        <f>'OddsRatio_working_3-way'!X15^(1/3)*SIN(('OddsRatio_working_3-way'!Y15+4*PI())/3)</f>
        <v>-0.48733009469115857</v>
      </c>
      <c r="AF15" s="11">
        <f>-'OddsRatio_working_3-way'!U15/(3*'OddsRatio_working_3-way'!X15^(1/3))*COS(('OddsRatio_working_3-way'!Y15)/3)</f>
        <v>0.53098864434488868</v>
      </c>
      <c r="AG15" s="11">
        <f>-'OddsRatio_working_3-way'!U15/(3*'OddsRatio_working_3-way'!X15^(1/3))*COS(('OddsRatio_working_3-way'!Y15+2*PI())/3)</f>
        <v>-0.31309183971754995</v>
      </c>
      <c r="AH15" s="11">
        <f>-'OddsRatio_working_3-way'!U15/(3*'OddsRatio_working_3-way'!X15^(1/3))*COS(('OddsRatio_working_3-way'!Y15+4*PI())/3)</f>
        <v>-0.21789680462733882</v>
      </c>
      <c r="AI15" s="11">
        <f>'OddsRatio_working_3-way'!U15/(3*'OddsRatio_working_3-way'!X15^(1/3))*SIN(('OddsRatio_working_3-way'!Y15)/3)</f>
        <v>-5.4960879134849296E-2</v>
      </c>
      <c r="AJ15" s="11">
        <f>'OddsRatio_working_3-way'!U15/(3*'OddsRatio_working_3-way'!X15^(1/3))*SIN(('OddsRatio_working_3-way'!Y15+2*PI())/3)</f>
        <v>-0.43236921555630919</v>
      </c>
      <c r="AK15" s="11">
        <f>'OddsRatio_working_3-way'!U15/(3*'OddsRatio_working_3-way'!X15^(1/3))*SIN(('OddsRatio_working_3-way'!Y15+4*PI())/3)</f>
        <v>0.48733009469115846</v>
      </c>
      <c r="AL15" s="11">
        <f>'OddsRatio_working_3-way'!Z15+'OddsRatio_working_3-way'!AF15</f>
        <v>1.0619772886897776</v>
      </c>
      <c r="AM15" s="11">
        <f>'OddsRatio_working_3-way'!AA15+'OddsRatio_working_3-way'!AG15</f>
        <v>-0.6261836794351</v>
      </c>
      <c r="AN15" s="11">
        <f>'OddsRatio_working_3-way'!AB15+'OddsRatio_working_3-way'!AH15</f>
        <v>-0.43579360925467769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1.0619772886897776</v>
      </c>
      <c r="AS15" s="11">
        <f>IF(('OddsRatio_working_3-way'!X15=0),IF(Q15&gt;0,-Q15^(1/3),(-Q15)^(1/3)),'OddsRatio_working_3-way'!AM15-'OddsRatio_working_3-way'!R15/3)</f>
        <v>-0.6261836794351</v>
      </c>
      <c r="AT15" s="11">
        <f>IF(('OddsRatio_working_3-way'!X15=0),IF(Q15&gt;0,-Q15^(1/3),(-Q15)^(1/3)),'OddsRatio_working_3-way'!AN15-'OddsRatio_working_3-way'!R15/3)</f>
        <v>-0.43579360925467769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9">
        <f t="shared" si="13"/>
        <v>0.4895729661499818</v>
      </c>
      <c r="E16" s="9">
        <f t="shared" si="14"/>
        <v>0.27484553255478023</v>
      </c>
      <c r="F16" s="9">
        <f t="shared" si="15"/>
        <v>0.23558150129523783</v>
      </c>
      <c r="G16" s="9">
        <f t="shared" si="16"/>
        <v>1.0638739229982184</v>
      </c>
      <c r="H16" s="9">
        <f t="shared" si="17"/>
        <v>2.0425964445382543</v>
      </c>
      <c r="I16" s="9">
        <f t="shared" si="18"/>
        <v>3.6384073290355818</v>
      </c>
      <c r="J16" s="9">
        <f t="shared" si="19"/>
        <v>4.2448154651445655</v>
      </c>
      <c r="K16" s="11">
        <f t="shared" si="20"/>
        <v>0.50505050505050508</v>
      </c>
      <c r="L16" s="11">
        <f t="shared" si="21"/>
        <v>0.28735632183908044</v>
      </c>
      <c r="M16" s="11">
        <f t="shared" si="22"/>
        <v>0.24691358024691359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-0.26563062152674743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0.2332821617623661</v>
      </c>
      <c r="Q16" s="11">
        <f>2*'OddsRatio_working_3-way'!K16*'OddsRatio_working_3-way'!L16*'OddsRatio_working_3-way'!M16</f>
        <v>7.1668866900880521E-2</v>
      </c>
      <c r="R16" s="11">
        <f t="shared" si="23"/>
        <v>0</v>
      </c>
      <c r="S16" s="11">
        <f t="shared" si="24"/>
        <v>-0.87822014051522279</v>
      </c>
      <c r="T16" s="11">
        <f t="shared" si="25"/>
        <v>-0.26980649478194246</v>
      </c>
      <c r="U16" s="11">
        <f>'OddsRatio_working_3-way'!S16-'OddsRatio_working_3-way'!R16^2/3</f>
        <v>-0.87822014051522279</v>
      </c>
      <c r="V16" s="11">
        <f>'OddsRatio_working_3-way'!S16*'OddsRatio_working_3-way'!R16/3-2*'OddsRatio_working_3-way'!R16^3/27-'OddsRatio_working_3-way'!T16</f>
        <v>0.26980649478194246</v>
      </c>
      <c r="W16" s="11">
        <f>'OddsRatio_working_3-way'!V16^2+4*'OddsRatio_working_3-way'!U16^3/27</f>
        <v>-2.7551920271553204E-2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0.15838833992601187</v>
      </c>
      <c r="Y16" s="11">
        <f>IF('OddsRatio_working_3-way'!W16&gt;=0,IF('OddsRatio_working_3-way'!V16+SQRT('OddsRatio_working_3-way'!W16)&gt;0,0,PI()),ACOS('OddsRatio_working_3-way'!V16/(2*'OddsRatio_working_3-way'!X16)))</f>
        <v>0.5515284750370828</v>
      </c>
      <c r="Z16" s="11">
        <f>'OddsRatio_working_3-way'!X16^(1/3)*COS('OddsRatio_working_3-way'!Y16/3)</f>
        <v>0.53193696149910918</v>
      </c>
      <c r="AA16" s="11">
        <f>'OddsRatio_working_3-way'!X16^(1/3)*COS(('OddsRatio_working_3-way'!Y16+2*PI())/3)</f>
        <v>-0.35162673704821545</v>
      </c>
      <c r="AB16" s="11">
        <f>'OddsRatio_working_3-way'!X16^(1/3)*COS(('OddsRatio_working_3-way'!Y16+4*PI())/3)</f>
        <v>-0.1803102244508939</v>
      </c>
      <c r="AC16" s="11">
        <f>'OddsRatio_working_3-way'!X16^(1/3)*SIN('OddsRatio_working_3-way'!Y16/3)</f>
        <v>9.8909634664691715E-2</v>
      </c>
      <c r="AD16" s="11">
        <f>'OddsRatio_working_3-way'!X16^(1/3)*SIN(('OddsRatio_working_3-way'!Y16+2*PI())/3)</f>
        <v>0.41121610453778767</v>
      </c>
      <c r="AE16" s="11">
        <f>'OddsRatio_working_3-way'!X16^(1/3)*SIN(('OddsRatio_working_3-way'!Y16+4*PI())/3)</f>
        <v>-0.51012573920247928</v>
      </c>
      <c r="AF16" s="11">
        <f>-'OddsRatio_working_3-way'!U16/(3*'OddsRatio_working_3-way'!X16^(1/3))*COS(('OddsRatio_working_3-way'!Y16)/3)</f>
        <v>0.53193696149910918</v>
      </c>
      <c r="AG16" s="11">
        <f>-'OddsRatio_working_3-way'!U16/(3*'OddsRatio_working_3-way'!X16^(1/3))*COS(('OddsRatio_working_3-way'!Y16+2*PI())/3)</f>
        <v>-0.35162673704821545</v>
      </c>
      <c r="AH16" s="11">
        <f>-'OddsRatio_working_3-way'!U16/(3*'OddsRatio_working_3-way'!X16^(1/3))*COS(('OddsRatio_working_3-way'!Y16+4*PI())/3)</f>
        <v>-0.1803102244508939</v>
      </c>
      <c r="AI16" s="11">
        <f>'OddsRatio_working_3-way'!U16/(3*'OddsRatio_working_3-way'!X16^(1/3))*SIN(('OddsRatio_working_3-way'!Y16)/3)</f>
        <v>-9.8909634664691715E-2</v>
      </c>
      <c r="AJ16" s="11">
        <f>'OddsRatio_working_3-way'!U16/(3*'OddsRatio_working_3-way'!X16^(1/3))*SIN(('OddsRatio_working_3-way'!Y16+2*PI())/3)</f>
        <v>-0.41121610453778767</v>
      </c>
      <c r="AK16" s="11">
        <f>'OddsRatio_working_3-way'!U16/(3*'OddsRatio_working_3-way'!X16^(1/3))*SIN(('OddsRatio_working_3-way'!Y16+4*PI())/3)</f>
        <v>0.51012573920247928</v>
      </c>
      <c r="AL16" s="11">
        <f>'OddsRatio_working_3-way'!Z16+'OddsRatio_working_3-way'!AF16</f>
        <v>1.0638739229982184</v>
      </c>
      <c r="AM16" s="11">
        <f>'OddsRatio_working_3-way'!AA16+'OddsRatio_working_3-way'!AG16</f>
        <v>-0.70325347409643091</v>
      </c>
      <c r="AN16" s="11">
        <f>'OddsRatio_working_3-way'!AB16+'OddsRatio_working_3-way'!AH16</f>
        <v>-0.36062044890178779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1.0638739229982184</v>
      </c>
      <c r="AS16" s="11">
        <f>IF(('OddsRatio_working_3-way'!X16=0),IF(Q16&gt;0,-Q16^(1/3),(-Q16)^(1/3)),'OddsRatio_working_3-way'!AM16-'OddsRatio_working_3-way'!R16/3)</f>
        <v>-0.70325347409643091</v>
      </c>
      <c r="AT16" s="11">
        <f>IF(('OddsRatio_working_3-way'!X16=0),IF(Q16&gt;0,-Q16^(1/3),(-Q16)^(1/3)),'OddsRatio_working_3-way'!AN16-'OddsRatio_working_3-way'!R16/3)</f>
        <v>-0.36062044890178779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9">
        <f t="shared" si="13"/>
        <v>6.8997824722507053E-2</v>
      </c>
      <c r="E17" s="9">
        <f t="shared" si="14"/>
        <v>0.12424116127927104</v>
      </c>
      <c r="F17" s="9">
        <f t="shared" si="15"/>
        <v>0.80676101399822175</v>
      </c>
      <c r="G17" s="9">
        <f t="shared" si="16"/>
        <v>1.1405926063124605</v>
      </c>
      <c r="H17" s="9">
        <f t="shared" si="17"/>
        <v>14.493210532676409</v>
      </c>
      <c r="I17" s="9">
        <f t="shared" si="18"/>
        <v>8.0488623070110066</v>
      </c>
      <c r="J17" s="9">
        <f t="shared" si="19"/>
        <v>1.2395244473256168</v>
      </c>
      <c r="K17" s="11">
        <f t="shared" si="20"/>
        <v>7.7942322681215898E-2</v>
      </c>
      <c r="L17" s="11">
        <f t="shared" si="21"/>
        <v>0.1392757660167131</v>
      </c>
      <c r="M17" s="11">
        <f t="shared" si="22"/>
        <v>0.82644628099173556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-0.13773872023116518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0.16346015323232047</v>
      </c>
      <c r="Q17" s="11">
        <f>2*'OddsRatio_working_3-way'!K17*'OddsRatio_working_3-way'!L17*'OddsRatio_working_3-way'!M17</f>
        <v>1.7942936688509381E-2</v>
      </c>
      <c r="R17" s="11">
        <f t="shared" si="23"/>
        <v>0</v>
      </c>
      <c r="S17" s="11">
        <f t="shared" si="24"/>
        <v>-1.1867407578492621</v>
      </c>
      <c r="T17" s="11">
        <f t="shared" si="25"/>
        <v>-0.13026792072988608</v>
      </c>
      <c r="U17" s="11">
        <f>'OddsRatio_working_3-way'!S17-'OddsRatio_working_3-way'!R17^2/3</f>
        <v>-1.1867407578492621</v>
      </c>
      <c r="V17" s="11">
        <f>'OddsRatio_working_3-way'!S17*'OddsRatio_working_3-way'!R17/3-2*'OddsRatio_working_3-way'!R17^3/27-'OddsRatio_working_3-way'!T17</f>
        <v>0.13026792072988608</v>
      </c>
      <c r="W17" s="11">
        <f>'OddsRatio_working_3-way'!V17^2+4*'OddsRatio_working_3-way'!U17^3/27</f>
        <v>-0.23063777250919343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0.24880087604371559</v>
      </c>
      <c r="Y17" s="11">
        <f>IF('OddsRatio_working_3-way'!W17&gt;=0,IF('OddsRatio_working_3-way'!V17+SQRT('OddsRatio_working_3-way'!W17)&gt;0,0,PI()),ACOS('OddsRatio_working_3-way'!V17/(2*'OddsRatio_working_3-way'!X17)))</f>
        <v>1.3059183283560643</v>
      </c>
      <c r="Z17" s="11">
        <f>'OddsRatio_working_3-way'!X17^(1/3)*COS('OddsRatio_working_3-way'!Y17/3)</f>
        <v>0.57029630315623037</v>
      </c>
      <c r="AA17" s="11">
        <f>'OddsRatio_working_3-way'!X17^(1/3)*COS(('OddsRatio_working_3-way'!Y17+2*PI())/3)</f>
        <v>-0.51483660234799666</v>
      </c>
      <c r="AB17" s="11">
        <f>'OddsRatio_working_3-way'!X17^(1/3)*COS(('OddsRatio_working_3-way'!Y17+4*PI())/3)</f>
        <v>-5.5459700808233953E-2</v>
      </c>
      <c r="AC17" s="11">
        <f>'OddsRatio_working_3-way'!X17^(1/3)*SIN('OddsRatio_working_3-way'!Y17/3)</f>
        <v>0.26522137776347843</v>
      </c>
      <c r="AD17" s="11">
        <f>'OddsRatio_working_3-way'!X17^(1/3)*SIN(('OddsRatio_working_3-way'!Y17+2*PI())/3)</f>
        <v>0.36128039733590794</v>
      </c>
      <c r="AE17" s="11">
        <f>'OddsRatio_working_3-way'!X17^(1/3)*SIN(('OddsRatio_working_3-way'!Y17+4*PI())/3)</f>
        <v>-0.62650177509938632</v>
      </c>
      <c r="AF17" s="11">
        <f>-'OddsRatio_working_3-way'!U17/(3*'OddsRatio_working_3-way'!X17^(1/3))*COS(('OddsRatio_working_3-way'!Y17)/3)</f>
        <v>0.57029630315623026</v>
      </c>
      <c r="AG17" s="11">
        <f>-'OddsRatio_working_3-way'!U17/(3*'OddsRatio_working_3-way'!X17^(1/3))*COS(('OddsRatio_working_3-way'!Y17+2*PI())/3)</f>
        <v>-0.51483660234799655</v>
      </c>
      <c r="AH17" s="11">
        <f>-'OddsRatio_working_3-way'!U17/(3*'OddsRatio_working_3-way'!X17^(1/3))*COS(('OddsRatio_working_3-way'!Y17+4*PI())/3)</f>
        <v>-5.5459700808233946E-2</v>
      </c>
      <c r="AI17" s="11">
        <f>'OddsRatio_working_3-way'!U17/(3*'OddsRatio_working_3-way'!X17^(1/3))*SIN(('OddsRatio_working_3-way'!Y17)/3)</f>
        <v>-0.26522137776347837</v>
      </c>
      <c r="AJ17" s="11">
        <f>'OddsRatio_working_3-way'!U17/(3*'OddsRatio_working_3-way'!X17^(1/3))*SIN(('OddsRatio_working_3-way'!Y17+2*PI())/3)</f>
        <v>-0.36128039733590789</v>
      </c>
      <c r="AK17" s="11">
        <f>'OddsRatio_working_3-way'!U17/(3*'OddsRatio_working_3-way'!X17^(1/3))*SIN(('OddsRatio_working_3-way'!Y17+4*PI())/3)</f>
        <v>0.6265017750993862</v>
      </c>
      <c r="AL17" s="11">
        <f>'OddsRatio_working_3-way'!Z17+'OddsRatio_working_3-way'!AF17</f>
        <v>1.1405926063124605</v>
      </c>
      <c r="AM17" s="11">
        <f>'OddsRatio_working_3-way'!AA17+'OddsRatio_working_3-way'!AG17</f>
        <v>-1.0296732046959933</v>
      </c>
      <c r="AN17" s="11">
        <f>'OddsRatio_working_3-way'!AB17+'OddsRatio_working_3-way'!AH17</f>
        <v>-0.11091940161646791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1.1405926063124605</v>
      </c>
      <c r="AS17" s="11">
        <f>IF(('OddsRatio_working_3-way'!X17=0),IF(Q17&gt;0,-Q17^(1/3),(-Q17)^(1/3)),'OddsRatio_working_3-way'!AM17-'OddsRatio_working_3-way'!R17/3)</f>
        <v>-1.0296732046959933</v>
      </c>
      <c r="AT17" s="11">
        <f>IF(('OddsRatio_working_3-way'!X17=0),IF(Q17&gt;0,-Q17^(1/3),(-Q17)^(1/3)),'OddsRatio_working_3-way'!AN17-'OddsRatio_working_3-way'!R17/3)</f>
        <v>-0.11091940161646791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9">
        <f t="shared" si="13"/>
        <v>0.49576341177495437</v>
      </c>
      <c r="E18" s="9">
        <f t="shared" si="14"/>
        <v>0.24812032993717598</v>
      </c>
      <c r="F18" s="9">
        <f t="shared" si="15"/>
        <v>0.25611625828786982</v>
      </c>
      <c r="G18" s="9">
        <f t="shared" si="16"/>
        <v>1.0485475973136062</v>
      </c>
      <c r="H18" s="9">
        <f t="shared" si="17"/>
        <v>2.017091169394198</v>
      </c>
      <c r="I18" s="9">
        <f t="shared" si="18"/>
        <v>4.0303025562363226</v>
      </c>
      <c r="J18" s="9">
        <f t="shared" si="19"/>
        <v>3.9044768445586886</v>
      </c>
      <c r="K18" s="11">
        <f t="shared" si="20"/>
        <v>0.50761421319796951</v>
      </c>
      <c r="L18" s="11">
        <f t="shared" si="21"/>
        <v>0.25706940874035988</v>
      </c>
      <c r="M18" s="11">
        <f t="shared" si="22"/>
        <v>0.26525198938992045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-0.26877704098015698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0.2294860816691468</v>
      </c>
      <c r="Q18" s="11">
        <f>2*'OddsRatio_working_3-way'!K18*'OddsRatio_working_3-way'!L18*'OddsRatio_working_3-way'!M18</f>
        <v>6.9226570639259952E-2</v>
      </c>
      <c r="R18" s="11">
        <f t="shared" si="23"/>
        <v>0</v>
      </c>
      <c r="S18" s="11">
        <f t="shared" si="24"/>
        <v>-0.85381579033787003</v>
      </c>
      <c r="T18" s="11">
        <f t="shared" si="25"/>
        <v>-0.25756132438548107</v>
      </c>
      <c r="U18" s="11">
        <f>'OddsRatio_working_3-way'!S18-'OddsRatio_working_3-way'!R18^2/3</f>
        <v>-0.85381579033787003</v>
      </c>
      <c r="V18" s="11">
        <f>'OddsRatio_working_3-way'!S18*'OddsRatio_working_3-way'!R18/3-2*'OddsRatio_working_3-way'!R18^3/27-'OddsRatio_working_3-way'!T18</f>
        <v>0.25756132438548107</v>
      </c>
      <c r="W18" s="11">
        <f>'OddsRatio_working_3-way'!V18^2+4*'OddsRatio_working_3-way'!U18^3/27</f>
        <v>-2.5874447109503471E-2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0.15183237708794728</v>
      </c>
      <c r="Y18" s="11">
        <f>IF('OddsRatio_working_3-way'!W18&gt;=0,IF('OddsRatio_working_3-way'!V18+SQRT('OddsRatio_working_3-way'!W18)&gt;0,0,PI()),ACOS('OddsRatio_working_3-way'!V18/(2*'OddsRatio_working_3-way'!X18)))</f>
        <v>0.55826290576012383</v>
      </c>
      <c r="Z18" s="11">
        <f>'OddsRatio_working_3-way'!X18^(1/3)*COS('OddsRatio_working_3-way'!Y18/3)</f>
        <v>0.52427379865680324</v>
      </c>
      <c r="AA18" s="11">
        <f>'OddsRatio_working_3-way'!X18^(1/3)*COS(('OddsRatio_working_3-way'!Y18+2*PI())/3)</f>
        <v>-0.34761605243570548</v>
      </c>
      <c r="AB18" s="11">
        <f>'OddsRatio_working_3-way'!X18^(1/3)*COS(('OddsRatio_working_3-way'!Y18+4*PI())/3)</f>
        <v>-0.17665774622109781</v>
      </c>
      <c r="AC18" s="11">
        <f>'OddsRatio_working_3-way'!X18^(1/3)*SIN('OddsRatio_working_3-way'!Y18/3)</f>
        <v>9.8702824113206231E-2</v>
      </c>
      <c r="AD18" s="11">
        <f>'OddsRatio_working_3-way'!X18^(1/3)*SIN(('OddsRatio_working_3-way'!Y18+2*PI())/3)</f>
        <v>0.40468301611875634</v>
      </c>
      <c r="AE18" s="11">
        <f>'OddsRatio_working_3-way'!X18^(1/3)*SIN(('OddsRatio_working_3-way'!Y18+4*PI())/3)</f>
        <v>-0.50338584023196253</v>
      </c>
      <c r="AF18" s="11">
        <f>-'OddsRatio_working_3-way'!U18/(3*'OddsRatio_working_3-way'!X18^(1/3))*COS(('OddsRatio_working_3-way'!Y18)/3)</f>
        <v>0.52427379865680312</v>
      </c>
      <c r="AG18" s="11">
        <f>-'OddsRatio_working_3-way'!U18/(3*'OddsRatio_working_3-way'!X18^(1/3))*COS(('OddsRatio_working_3-way'!Y18+2*PI())/3)</f>
        <v>-0.34761605243570537</v>
      </c>
      <c r="AH18" s="11">
        <f>-'OddsRatio_working_3-way'!U18/(3*'OddsRatio_working_3-way'!X18^(1/3))*COS(('OddsRatio_working_3-way'!Y18+4*PI())/3)</f>
        <v>-0.17665774622109778</v>
      </c>
      <c r="AI18" s="11">
        <f>'OddsRatio_working_3-way'!U18/(3*'OddsRatio_working_3-way'!X18^(1/3))*SIN(('OddsRatio_working_3-way'!Y18)/3)</f>
        <v>-9.8702824113206217E-2</v>
      </c>
      <c r="AJ18" s="11">
        <f>'OddsRatio_working_3-way'!U18/(3*'OddsRatio_working_3-way'!X18^(1/3))*SIN(('OddsRatio_working_3-way'!Y18+2*PI())/3)</f>
        <v>-0.40468301611875623</v>
      </c>
      <c r="AK18" s="11">
        <f>'OddsRatio_working_3-way'!U18/(3*'OddsRatio_working_3-way'!X18^(1/3))*SIN(('OddsRatio_working_3-way'!Y18+4*PI())/3)</f>
        <v>0.50338584023196253</v>
      </c>
      <c r="AL18" s="11">
        <f>'OddsRatio_working_3-way'!Z18+'OddsRatio_working_3-way'!AF18</f>
        <v>1.0485475973136062</v>
      </c>
      <c r="AM18" s="11">
        <f>'OddsRatio_working_3-way'!AA18+'OddsRatio_working_3-way'!AG18</f>
        <v>-0.69523210487141085</v>
      </c>
      <c r="AN18" s="11">
        <f>'OddsRatio_working_3-way'!AB18+'OddsRatio_working_3-way'!AH18</f>
        <v>-0.35331549244219562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1.0485475973136062</v>
      </c>
      <c r="AS18" s="11">
        <f>IF(('OddsRatio_working_3-way'!X18=0),IF(Q18&gt;0,-Q18^(1/3),(-Q18)^(1/3)),'OddsRatio_working_3-way'!AM18-'OddsRatio_working_3-way'!R18/3)</f>
        <v>-0.69523210487141085</v>
      </c>
      <c r="AT18" s="11">
        <f>IF(('OddsRatio_working_3-way'!X18=0),IF(Q18&gt;0,-Q18^(1/3),(-Q18)^(1/3)),'OddsRatio_working_3-way'!AN18-'OddsRatio_working_3-way'!R18/3)</f>
        <v>-0.35331549244219562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9">
        <f t="shared" si="13"/>
        <v>0.45012115334696079</v>
      </c>
      <c r="E19" s="9">
        <f t="shared" si="14"/>
        <v>0.25123472178073608</v>
      </c>
      <c r="F19" s="9">
        <f t="shared" si="15"/>
        <v>0.29864412487230341</v>
      </c>
      <c r="G19" s="9">
        <f t="shared" si="16"/>
        <v>1.0531242199333088</v>
      </c>
      <c r="H19" s="9">
        <f t="shared" si="17"/>
        <v>2.221624095122638</v>
      </c>
      <c r="I19" s="9">
        <f t="shared" si="18"/>
        <v>3.9803415424112645</v>
      </c>
      <c r="J19" s="9">
        <f t="shared" si="19"/>
        <v>3.3484670104512784</v>
      </c>
      <c r="K19" s="11">
        <f t="shared" si="20"/>
        <v>0.46296296296296291</v>
      </c>
      <c r="L19" s="11">
        <f t="shared" si="21"/>
        <v>0.2610966057441253</v>
      </c>
      <c r="M19" s="11">
        <f t="shared" si="22"/>
        <v>0.30959752321981426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-0.27396446798834684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0.23277446504535879</v>
      </c>
      <c r="Q19" s="11">
        <f>2*'OddsRatio_working_3-way'!K19*'OddsRatio_working_3-way'!L19*'OddsRatio_working_3-way'!M19</f>
        <v>7.4847094869890288E-2</v>
      </c>
      <c r="R19" s="11">
        <f t="shared" si="23"/>
        <v>0</v>
      </c>
      <c r="S19" s="11">
        <f t="shared" si="24"/>
        <v>-0.84965202514969906</v>
      </c>
      <c r="T19" s="11">
        <f t="shared" si="25"/>
        <v>-0.27320000808671996</v>
      </c>
      <c r="U19" s="11">
        <f>'OddsRatio_working_3-way'!S19-'OddsRatio_working_3-way'!R19^2/3</f>
        <v>-0.84965202514969906</v>
      </c>
      <c r="V19" s="11">
        <f>'OddsRatio_working_3-way'!S19*'OddsRatio_working_3-way'!R19/3-2*'OddsRatio_working_3-way'!R19^3/27-'OddsRatio_working_3-way'!T19</f>
        <v>0.27320000808671996</v>
      </c>
      <c r="W19" s="11">
        <f>'OddsRatio_working_3-way'!V19^2+4*'OddsRatio_working_3-way'!U19^3/27</f>
        <v>-1.6231544209624096E-2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0.15072308103622348</v>
      </c>
      <c r="Y19" s="11">
        <f>IF('OddsRatio_working_3-way'!W19&gt;=0,IF('OddsRatio_working_3-way'!V19+SQRT('OddsRatio_working_3-way'!W19)&gt;0,0,PI()),ACOS('OddsRatio_working_3-way'!V19/(2*'OddsRatio_working_3-way'!X19)))</f>
        <v>0.4363558292859977</v>
      </c>
      <c r="Z19" s="11">
        <f>'OddsRatio_working_3-way'!X19^(1/3)*COS('OddsRatio_working_3-way'!Y19/3)</f>
        <v>0.52656210996665442</v>
      </c>
      <c r="AA19" s="11">
        <f>'OddsRatio_working_3-way'!X19^(1/3)*COS(('OddsRatio_working_3-way'!Y19+2*PI())/3)</f>
        <v>-0.3300812387257655</v>
      </c>
      <c r="AB19" s="11">
        <f>'OddsRatio_working_3-way'!X19^(1/3)*COS(('OddsRatio_working_3-way'!Y19+4*PI())/3)</f>
        <v>-0.19648087124088903</v>
      </c>
      <c r="AC19" s="11">
        <f>'OddsRatio_working_3-way'!X19^(1/3)*SIN('OddsRatio_working_3-way'!Y19/3)</f>
        <v>7.7134208131226345E-2</v>
      </c>
      <c r="AD19" s="11">
        <f>'OddsRatio_working_3-way'!X19^(1/3)*SIN(('OddsRatio_working_3-way'!Y19+2*PI())/3)</f>
        <v>0.41744905983584463</v>
      </c>
      <c r="AE19" s="11">
        <f>'OddsRatio_working_3-way'!X19^(1/3)*SIN(('OddsRatio_working_3-way'!Y19+4*PI())/3)</f>
        <v>-0.49458326796707103</v>
      </c>
      <c r="AF19" s="11">
        <f>-'OddsRatio_working_3-way'!U19/(3*'OddsRatio_working_3-way'!X19^(1/3))*COS(('OddsRatio_working_3-way'!Y19)/3)</f>
        <v>0.52656210996665431</v>
      </c>
      <c r="AG19" s="11">
        <f>-'OddsRatio_working_3-way'!U19/(3*'OddsRatio_working_3-way'!X19^(1/3))*COS(('OddsRatio_working_3-way'!Y19+2*PI())/3)</f>
        <v>-0.33008123872576545</v>
      </c>
      <c r="AH19" s="11">
        <f>-'OddsRatio_working_3-way'!U19/(3*'OddsRatio_working_3-way'!X19^(1/3))*COS(('OddsRatio_working_3-way'!Y19+4*PI())/3)</f>
        <v>-0.19648087124088898</v>
      </c>
      <c r="AI19" s="11">
        <f>'OddsRatio_working_3-way'!U19/(3*'OddsRatio_working_3-way'!X19^(1/3))*SIN(('OddsRatio_working_3-way'!Y19)/3)</f>
        <v>-7.7134208131226331E-2</v>
      </c>
      <c r="AJ19" s="11">
        <f>'OddsRatio_working_3-way'!U19/(3*'OddsRatio_working_3-way'!X19^(1/3))*SIN(('OddsRatio_working_3-way'!Y19+2*PI())/3)</f>
        <v>-0.41744905983584457</v>
      </c>
      <c r="AK19" s="11">
        <f>'OddsRatio_working_3-way'!U19/(3*'OddsRatio_working_3-way'!X19^(1/3))*SIN(('OddsRatio_working_3-way'!Y19+4*PI())/3)</f>
        <v>0.49458326796707092</v>
      </c>
      <c r="AL19" s="11">
        <f>'OddsRatio_working_3-way'!Z19+'OddsRatio_working_3-way'!AF19</f>
        <v>1.0531242199333088</v>
      </c>
      <c r="AM19" s="11">
        <f>'OddsRatio_working_3-way'!AA19+'OddsRatio_working_3-way'!AG19</f>
        <v>-0.66016247745153089</v>
      </c>
      <c r="AN19" s="11">
        <f>'OddsRatio_working_3-way'!AB19+'OddsRatio_working_3-way'!AH19</f>
        <v>-0.39296174248177801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1.0531242199333088</v>
      </c>
      <c r="AS19" s="11">
        <f>IF(('OddsRatio_working_3-way'!X19=0),IF(Q19&gt;0,-Q19^(1/3),(-Q19)^(1/3)),'OddsRatio_working_3-way'!AM19-'OddsRatio_working_3-way'!R19/3)</f>
        <v>-0.66016247745153089</v>
      </c>
      <c r="AT19" s="11">
        <f>IF(('OddsRatio_working_3-way'!X19=0),IF(Q19&gt;0,-Q19^(1/3),(-Q19)^(1/3)),'OddsRatio_working_3-way'!AN19-'OddsRatio_working_3-way'!R19/3)</f>
        <v>-0.39296174248177801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9">
        <f t="shared" si="13"/>
        <v>0.62141354016991801</v>
      </c>
      <c r="E20" s="9">
        <f t="shared" si="14"/>
        <v>0.24983417902612634</v>
      </c>
      <c r="F20" s="9">
        <f t="shared" si="15"/>
        <v>0.12875228080395568</v>
      </c>
      <c r="G20" s="9">
        <f t="shared" si="16"/>
        <v>1.0879184407724973</v>
      </c>
      <c r="H20" s="9">
        <f t="shared" si="17"/>
        <v>1.6092343268325986</v>
      </c>
      <c r="I20" s="9">
        <f t="shared" si="18"/>
        <v>4.0026548965320927</v>
      </c>
      <c r="J20" s="9">
        <f t="shared" si="19"/>
        <v>7.7668527016049325</v>
      </c>
      <c r="K20" s="11">
        <f t="shared" si="20"/>
        <v>0.64102564102564097</v>
      </c>
      <c r="L20" s="11">
        <f t="shared" si="21"/>
        <v>0.26595744680851063</v>
      </c>
      <c r="M20" s="11">
        <f t="shared" si="22"/>
        <v>0.13850415512465375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-0.22700627008990304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0.22526760090855097</v>
      </c>
      <c r="Q20" s="11">
        <f>2*'OddsRatio_working_3-way'!K20*'OddsRatio_working_3-way'!L20*'OddsRatio_working_3-way'!M20</f>
        <v>4.7225912140157436E-2</v>
      </c>
      <c r="R20" s="11">
        <f t="shared" si="23"/>
        <v>0</v>
      </c>
      <c r="S20" s="11">
        <f t="shared" si="24"/>
        <v>-0.99234087595614218</v>
      </c>
      <c r="T20" s="11">
        <f t="shared" si="25"/>
        <v>-0.20803791948766082</v>
      </c>
      <c r="U20" s="11">
        <f>'OddsRatio_working_3-way'!S20-'OddsRatio_working_3-way'!R20^2/3</f>
        <v>-0.99234087595614218</v>
      </c>
      <c r="V20" s="11">
        <f>'OddsRatio_working_3-way'!S20*'OddsRatio_working_3-way'!R20/3-2*'OddsRatio_working_3-way'!R20^3/27-'OddsRatio_working_3-way'!T20</f>
        <v>0.20803791948766082</v>
      </c>
      <c r="W20" s="11">
        <f>'OddsRatio_working_3-way'!V20^2+4*'OddsRatio_working_3-way'!U20^3/27</f>
        <v>-0.10149032259018811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0.1902433300637256</v>
      </c>
      <c r="Y20" s="11">
        <f>IF('OddsRatio_working_3-way'!W20&gt;=0,IF('OddsRatio_working_3-way'!V20+SQRT('OddsRatio_working_3-way'!W20)&gt;0,0,PI()),ACOS('OddsRatio_working_3-way'!V20/(2*'OddsRatio_working_3-way'!X20)))</f>
        <v>0.99229710893629253</v>
      </c>
      <c r="Z20" s="11">
        <f>'OddsRatio_working_3-way'!X20^(1/3)*COS('OddsRatio_working_3-way'!Y20/3)</f>
        <v>0.54395922038624878</v>
      </c>
      <c r="AA20" s="11">
        <f>'OddsRatio_working_3-way'!X20^(1/3)*COS(('OddsRatio_working_3-way'!Y20+2*PI())/3)</f>
        <v>-0.43374021697556686</v>
      </c>
      <c r="AB20" s="11">
        <f>'OddsRatio_working_3-way'!X20^(1/3)*COS(('OddsRatio_working_3-way'!Y20+4*PI())/3)</f>
        <v>-0.11021900341068205</v>
      </c>
      <c r="AC20" s="11">
        <f>'OddsRatio_working_3-way'!X20^(1/3)*SIN('OddsRatio_working_3-way'!Y20/3)</f>
        <v>0.18678505974024065</v>
      </c>
      <c r="AD20" s="11">
        <f>'OddsRatio_working_3-way'!X20^(1/3)*SIN(('OddsRatio_working_3-way'!Y20+2*PI())/3)</f>
        <v>0.37768997360714918</v>
      </c>
      <c r="AE20" s="11">
        <f>'OddsRatio_working_3-way'!X20^(1/3)*SIN(('OddsRatio_working_3-way'!Y20+4*PI())/3)</f>
        <v>-0.5644750333473898</v>
      </c>
      <c r="AF20" s="11">
        <f>-'OddsRatio_working_3-way'!U20/(3*'OddsRatio_working_3-way'!X20^(1/3))*COS(('OddsRatio_working_3-way'!Y20)/3)</f>
        <v>0.54395922038624867</v>
      </c>
      <c r="AG20" s="11">
        <f>-'OddsRatio_working_3-way'!U20/(3*'OddsRatio_working_3-way'!X20^(1/3))*COS(('OddsRatio_working_3-way'!Y20+2*PI())/3)</f>
        <v>-0.43374021697556675</v>
      </c>
      <c r="AH20" s="11">
        <f>-'OddsRatio_working_3-way'!U20/(3*'OddsRatio_working_3-way'!X20^(1/3))*COS(('OddsRatio_working_3-way'!Y20+4*PI())/3)</f>
        <v>-0.11021900341068204</v>
      </c>
      <c r="AI20" s="11">
        <f>'OddsRatio_working_3-way'!U20/(3*'OddsRatio_working_3-way'!X20^(1/3))*SIN(('OddsRatio_working_3-way'!Y20)/3)</f>
        <v>-0.18678505974024062</v>
      </c>
      <c r="AJ20" s="11">
        <f>'OddsRatio_working_3-way'!U20/(3*'OddsRatio_working_3-way'!X20^(1/3))*SIN(('OddsRatio_working_3-way'!Y20+2*PI())/3)</f>
        <v>-0.37768997360714912</v>
      </c>
      <c r="AK20" s="11">
        <f>'OddsRatio_working_3-way'!U20/(3*'OddsRatio_working_3-way'!X20^(1/3))*SIN(('OddsRatio_working_3-way'!Y20+4*PI())/3)</f>
        <v>0.5644750333473898</v>
      </c>
      <c r="AL20" s="11">
        <f>'OddsRatio_working_3-way'!Z20+'OddsRatio_working_3-way'!AF20</f>
        <v>1.0879184407724973</v>
      </c>
      <c r="AM20" s="11">
        <f>'OddsRatio_working_3-way'!AA20+'OddsRatio_working_3-way'!AG20</f>
        <v>-0.86748043395113361</v>
      </c>
      <c r="AN20" s="11">
        <f>'OddsRatio_working_3-way'!AB20+'OddsRatio_working_3-way'!AH20</f>
        <v>-0.22043800682136411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1.0879184407724973</v>
      </c>
      <c r="AS20" s="11">
        <f>IF(('OddsRatio_working_3-way'!X20=0),IF(Q20&gt;0,-Q20^(1/3),(-Q20)^(1/3)),'OddsRatio_working_3-way'!AM20-'OddsRatio_working_3-way'!R20/3)</f>
        <v>-0.86748043395113361</v>
      </c>
      <c r="AT20" s="11">
        <f>IF(('OddsRatio_working_3-way'!X20=0),IF(Q20&gt;0,-Q20^(1/3),(-Q20)^(1/3)),'OddsRatio_working_3-way'!AN20-'OddsRatio_working_3-way'!R20/3)</f>
        <v>-0.22043800682136411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9">
        <f t="shared" si="13"/>
        <v>0.43182360623816696</v>
      </c>
      <c r="E21" s="9">
        <f t="shared" si="14"/>
        <v>0.28280366797593731</v>
      </c>
      <c r="F21" s="9">
        <f t="shared" si="15"/>
        <v>0.28537272578589568</v>
      </c>
      <c r="G21" s="9">
        <f t="shared" si="16"/>
        <v>1.061097083493046</v>
      </c>
      <c r="H21" s="9">
        <f t="shared" si="17"/>
        <v>2.3157603835313774</v>
      </c>
      <c r="I21" s="9">
        <f t="shared" si="18"/>
        <v>3.5360220295483797</v>
      </c>
      <c r="J21" s="9">
        <f t="shared" si="19"/>
        <v>3.5041891170435888</v>
      </c>
      <c r="K21" s="11">
        <f t="shared" si="20"/>
        <v>0.4464285714285714</v>
      </c>
      <c r="L21" s="11">
        <f t="shared" si="21"/>
        <v>0.29498525073746312</v>
      </c>
      <c r="M21" s="11">
        <f t="shared" si="22"/>
        <v>0.29761904761904762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-0.27412244396283592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0.23476850179599862</v>
      </c>
      <c r="Q21" s="11">
        <f>2*'OddsRatio_working_3-way'!K21*'OddsRatio_working_3-way'!L21*'OddsRatio_working_3-way'!M21</f>
        <v>7.8386811951919405E-2</v>
      </c>
      <c r="R21" s="11">
        <f t="shared" si="23"/>
        <v>0</v>
      </c>
      <c r="S21" s="11">
        <f t="shared" si="24"/>
        <v>-0.85643662883666427</v>
      </c>
      <c r="T21" s="11">
        <f t="shared" si="25"/>
        <v>-0.28595546872676603</v>
      </c>
      <c r="U21" s="11">
        <f>'OddsRatio_working_3-way'!S21-'OddsRatio_working_3-way'!R21^2/3</f>
        <v>-0.85643662883666427</v>
      </c>
      <c r="V21" s="11">
        <f>'OddsRatio_working_3-way'!S21*'OddsRatio_working_3-way'!R21/3-2*'OddsRatio_working_3-way'!R21^3/27-'OddsRatio_working_3-way'!T21</f>
        <v>0.28595546872676603</v>
      </c>
      <c r="W21" s="11">
        <f>'OddsRatio_working_3-way'!V21^2+4*'OddsRatio_working_3-way'!U21^3/27</f>
        <v>-1.1293515336473603E-2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0.15253200109421142</v>
      </c>
      <c r="Y21" s="11">
        <f>IF('OddsRatio_working_3-way'!W21&gt;=0,IF('OddsRatio_working_3-way'!V21+SQRT('OddsRatio_working_3-way'!W21)&gt;0,0,PI()),ACOS('OddsRatio_working_3-way'!V21/(2*'OddsRatio_working_3-way'!X21)))</f>
        <v>0.35581694217079018</v>
      </c>
      <c r="Z21" s="11">
        <f>'OddsRatio_working_3-way'!X21^(1/3)*COS('OddsRatio_working_3-way'!Y21/3)</f>
        <v>0.53054854174652299</v>
      </c>
      <c r="AA21" s="11">
        <f>'OddsRatio_working_3-way'!X21^(1/3)*COS(('OddsRatio_working_3-way'!Y21+2*PI())/3)</f>
        <v>-0.32002681279730877</v>
      </c>
      <c r="AB21" s="11">
        <f>'OddsRatio_working_3-way'!X21^(1/3)*COS(('OddsRatio_working_3-way'!Y21+4*PI())/3)</f>
        <v>-0.21052172894921428</v>
      </c>
      <c r="AC21" s="11">
        <f>'OddsRatio_working_3-way'!X21^(1/3)*SIN('OddsRatio_working_3-way'!Y21/3)</f>
        <v>6.3222789637329926E-2</v>
      </c>
      <c r="AD21" s="11">
        <f>'OddsRatio_working_3-way'!X21^(1/3)*SIN(('OddsRatio_working_3-way'!Y21+2*PI())/3)</f>
        <v>0.42785712027461265</v>
      </c>
      <c r="AE21" s="11">
        <f>'OddsRatio_working_3-way'!X21^(1/3)*SIN(('OddsRatio_working_3-way'!Y21+4*PI())/3)</f>
        <v>-0.49107990991194256</v>
      </c>
      <c r="AF21" s="11">
        <f>-'OddsRatio_working_3-way'!U21/(3*'OddsRatio_working_3-way'!X21^(1/3))*COS(('OddsRatio_working_3-way'!Y21)/3)</f>
        <v>0.53054854174652299</v>
      </c>
      <c r="AG21" s="11">
        <f>-'OddsRatio_working_3-way'!U21/(3*'OddsRatio_working_3-way'!X21^(1/3))*COS(('OddsRatio_working_3-way'!Y21+2*PI())/3)</f>
        <v>-0.32002681279730877</v>
      </c>
      <c r="AH21" s="11">
        <f>-'OddsRatio_working_3-way'!U21/(3*'OddsRatio_working_3-way'!X21^(1/3))*COS(('OddsRatio_working_3-way'!Y21+4*PI())/3)</f>
        <v>-0.21052172894921428</v>
      </c>
      <c r="AI21" s="11">
        <f>'OddsRatio_working_3-way'!U21/(3*'OddsRatio_working_3-way'!X21^(1/3))*SIN(('OddsRatio_working_3-way'!Y21)/3)</f>
        <v>-6.3222789637329926E-2</v>
      </c>
      <c r="AJ21" s="11">
        <f>'OddsRatio_working_3-way'!U21/(3*'OddsRatio_working_3-way'!X21^(1/3))*SIN(('OddsRatio_working_3-way'!Y21+2*PI())/3)</f>
        <v>-0.42785712027461265</v>
      </c>
      <c r="AK21" s="11">
        <f>'OddsRatio_working_3-way'!U21/(3*'OddsRatio_working_3-way'!X21^(1/3))*SIN(('OddsRatio_working_3-way'!Y21+4*PI())/3)</f>
        <v>0.49107990991194256</v>
      </c>
      <c r="AL21" s="11">
        <f>'OddsRatio_working_3-way'!Z21+'OddsRatio_working_3-way'!AF21</f>
        <v>1.061097083493046</v>
      </c>
      <c r="AM21" s="11">
        <f>'OddsRatio_working_3-way'!AA21+'OddsRatio_working_3-way'!AG21</f>
        <v>-0.64005362559461754</v>
      </c>
      <c r="AN21" s="11">
        <f>'OddsRatio_working_3-way'!AB21+'OddsRatio_working_3-way'!AH21</f>
        <v>-0.42104345789842856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1.061097083493046</v>
      </c>
      <c r="AS21" s="11">
        <f>IF(('OddsRatio_working_3-way'!X21=0),IF(Q21&gt;0,-Q21^(1/3),(-Q21)^(1/3)),'OddsRatio_working_3-way'!AM21-'OddsRatio_working_3-way'!R21/3)</f>
        <v>-0.64005362559461754</v>
      </c>
      <c r="AT21" s="11">
        <f>IF(('OddsRatio_working_3-way'!X21=0),IF(Q21&gt;0,-Q21^(1/3),(-Q21)^(1/3)),'OddsRatio_working_3-way'!AN21-'OddsRatio_working_3-way'!R21/3)</f>
        <v>-0.42104345789842856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9">
        <f t="shared" si="13"/>
        <v>0.20473829115573128</v>
      </c>
      <c r="E22" s="9">
        <f t="shared" si="14"/>
        <v>0.27749761011499746</v>
      </c>
      <c r="F22" s="9">
        <f t="shared" si="15"/>
        <v>0.5177640987292712</v>
      </c>
      <c r="G22" s="9">
        <f t="shared" si="16"/>
        <v>1.0583880645607238</v>
      </c>
      <c r="H22" s="9">
        <f t="shared" si="17"/>
        <v>4.8842841969378563</v>
      </c>
      <c r="I22" s="9">
        <f t="shared" si="18"/>
        <v>3.6036346388193801</v>
      </c>
      <c r="J22" s="9">
        <f t="shared" si="19"/>
        <v>1.9313814968134371</v>
      </c>
      <c r="K22" s="11">
        <f t="shared" si="20"/>
        <v>0.21413276231263384</v>
      </c>
      <c r="L22" s="11">
        <f t="shared" si="21"/>
        <v>0.28901734104046245</v>
      </c>
      <c r="M22" s="11">
        <f t="shared" si="22"/>
        <v>0.53191489361702127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-0.26153692598475131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0.23076353828120208</v>
      </c>
      <c r="Q22" s="11">
        <f>2*'OddsRatio_working_3-way'!K22*'OddsRatio_working_3-way'!L22*'OddsRatio_working_3-way'!M22</f>
        <v>6.5838384673666789E-2</v>
      </c>
      <c r="R22" s="11">
        <f t="shared" si="23"/>
        <v>0</v>
      </c>
      <c r="S22" s="11">
        <f t="shared" si="24"/>
        <v>-0.88233635618496398</v>
      </c>
      <c r="T22" s="11">
        <f t="shared" si="25"/>
        <v>-0.25173647822680856</v>
      </c>
      <c r="U22" s="11">
        <f>'OddsRatio_working_3-way'!S22-'OddsRatio_working_3-way'!R22^2/3</f>
        <v>-0.88233635618496398</v>
      </c>
      <c r="V22" s="11">
        <f>'OddsRatio_working_3-way'!S22*'OddsRatio_working_3-way'!R22/3-2*'OddsRatio_working_3-way'!R22^3/27-'OddsRatio_working_3-way'!T22</f>
        <v>0.25173647822680856</v>
      </c>
      <c r="W22" s="11">
        <f>'OddsRatio_working_3-way'!V22^2+4*'OddsRatio_working_3-way'!U22^3/27</f>
        <v>-3.8393819017524727E-2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0.15950319235642368</v>
      </c>
      <c r="Y22" s="11">
        <f>IF('OddsRatio_working_3-way'!W22&gt;=0,IF('OddsRatio_working_3-way'!V22+SQRT('OddsRatio_working_3-way'!W22)&gt;0,0,PI()),ACOS('OddsRatio_working_3-way'!V22/(2*'OddsRatio_working_3-way'!X22)))</f>
        <v>0.66141029459700817</v>
      </c>
      <c r="Z22" s="11">
        <f>'OddsRatio_working_3-way'!X22^(1/3)*COS('OddsRatio_working_3-way'!Y22/3)</f>
        <v>0.52919403228036188</v>
      </c>
      <c r="AA22" s="11">
        <f>'OddsRatio_working_3-way'!X22^(1/3)*COS(('OddsRatio_working_3-way'!Y22+2*PI())/3)</f>
        <v>-0.36730702634064522</v>
      </c>
      <c r="AB22" s="11">
        <f>'OddsRatio_working_3-way'!X22^(1/3)*COS(('OddsRatio_working_3-way'!Y22+4*PI())/3)</f>
        <v>-0.16188700593971653</v>
      </c>
      <c r="AC22" s="11">
        <f>'OddsRatio_working_3-way'!X22^(1/3)*SIN('OddsRatio_working_3-way'!Y22/3)</f>
        <v>0.11859930407541458</v>
      </c>
      <c r="AD22" s="11">
        <f>'OddsRatio_working_3-way'!X22^(1/3)*SIN(('OddsRatio_working_3-way'!Y22+2*PI())/3)</f>
        <v>0.39899582344820833</v>
      </c>
      <c r="AE22" s="11">
        <f>'OddsRatio_working_3-way'!X22^(1/3)*SIN(('OddsRatio_working_3-way'!Y22+4*PI())/3)</f>
        <v>-0.51759512752362291</v>
      </c>
      <c r="AF22" s="11">
        <f>-'OddsRatio_working_3-way'!U22/(3*'OddsRatio_working_3-way'!X22^(1/3))*COS(('OddsRatio_working_3-way'!Y22)/3)</f>
        <v>0.52919403228036188</v>
      </c>
      <c r="AG22" s="11">
        <f>-'OddsRatio_working_3-way'!U22/(3*'OddsRatio_working_3-way'!X22^(1/3))*COS(('OddsRatio_working_3-way'!Y22+2*PI())/3)</f>
        <v>-0.36730702634064522</v>
      </c>
      <c r="AH22" s="11">
        <f>-'OddsRatio_working_3-way'!U22/(3*'OddsRatio_working_3-way'!X22^(1/3))*COS(('OddsRatio_working_3-way'!Y22+4*PI())/3)</f>
        <v>-0.16188700593971653</v>
      </c>
      <c r="AI22" s="11">
        <f>'OddsRatio_working_3-way'!U22/(3*'OddsRatio_working_3-way'!X22^(1/3))*SIN(('OddsRatio_working_3-way'!Y22)/3)</f>
        <v>-0.11859930407541458</v>
      </c>
      <c r="AJ22" s="11">
        <f>'OddsRatio_working_3-way'!U22/(3*'OddsRatio_working_3-way'!X22^(1/3))*SIN(('OddsRatio_working_3-way'!Y22+2*PI())/3)</f>
        <v>-0.39899582344820833</v>
      </c>
      <c r="AK22" s="11">
        <f>'OddsRatio_working_3-way'!U22/(3*'OddsRatio_working_3-way'!X22^(1/3))*SIN(('OddsRatio_working_3-way'!Y22+4*PI())/3)</f>
        <v>0.51759512752362291</v>
      </c>
      <c r="AL22" s="11">
        <f>'OddsRatio_working_3-way'!Z22+'OddsRatio_working_3-way'!AF22</f>
        <v>1.0583880645607238</v>
      </c>
      <c r="AM22" s="11">
        <f>'OddsRatio_working_3-way'!AA22+'OddsRatio_working_3-way'!AG22</f>
        <v>-0.73461405268129043</v>
      </c>
      <c r="AN22" s="11">
        <f>'OddsRatio_working_3-way'!AB22+'OddsRatio_working_3-way'!AH22</f>
        <v>-0.32377401187943305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1.0583880645607238</v>
      </c>
      <c r="AS22" s="11">
        <f>IF(('OddsRatio_working_3-way'!X22=0),IF(Q22&gt;0,-Q22^(1/3),(-Q22)^(1/3)),'OddsRatio_working_3-way'!AM22-'OddsRatio_working_3-way'!R22/3)</f>
        <v>-0.73461405268129043</v>
      </c>
      <c r="AT22" s="11">
        <f>IF(('OddsRatio_working_3-way'!X22=0),IF(Q22&gt;0,-Q22^(1/3),(-Q22)^(1/3)),'OddsRatio_working_3-way'!AN22-'OddsRatio_working_3-way'!R22/3)</f>
        <v>-0.32377401187943305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9">
        <f t="shared" si="13"/>
        <v>0.41883701398837547</v>
      </c>
      <c r="E23" s="9">
        <f t="shared" si="14"/>
        <v>0.31177050461002637</v>
      </c>
      <c r="F23" s="9">
        <f t="shared" si="15"/>
        <v>0.26939248140159788</v>
      </c>
      <c r="G23" s="9">
        <f t="shared" si="16"/>
        <v>1.0511845292998994</v>
      </c>
      <c r="H23" s="9">
        <f t="shared" si="17"/>
        <v>2.3875635786758673</v>
      </c>
      <c r="I23" s="9">
        <f t="shared" si="18"/>
        <v>3.2074875115297887</v>
      </c>
      <c r="J23" s="9">
        <f t="shared" si="19"/>
        <v>3.7120560855937406</v>
      </c>
      <c r="K23" s="11">
        <f t="shared" si="20"/>
        <v>0.43103448275862072</v>
      </c>
      <c r="L23" s="11">
        <f t="shared" si="21"/>
        <v>0.32258064516129031</v>
      </c>
      <c r="M23" s="11">
        <f t="shared" si="22"/>
        <v>0.27932960893854747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-0.27776673025894683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0.23303360033805412</v>
      </c>
      <c r="Q23" s="11">
        <f>2*'OddsRatio_working_3-way'!K23*'OddsRatio_working_3-way'!L23*'OddsRatio_working_3-way'!M23</f>
        <v>7.7677866779351359E-2</v>
      </c>
      <c r="R23" s="11">
        <f t="shared" si="23"/>
        <v>0</v>
      </c>
      <c r="S23" s="11">
        <f t="shared" si="24"/>
        <v>-0.83895432732642083</v>
      </c>
      <c r="T23" s="11">
        <f t="shared" si="25"/>
        <v>-0.27965144244214024</v>
      </c>
      <c r="U23" s="11">
        <f>'OddsRatio_working_3-way'!S23-'OddsRatio_working_3-way'!R23^2/3</f>
        <v>-0.83895432732642083</v>
      </c>
      <c r="V23" s="11">
        <f>'OddsRatio_working_3-way'!S23*'OddsRatio_working_3-way'!R23/3-2*'OddsRatio_working_3-way'!R23^3/27-'OddsRatio_working_3-way'!T23</f>
        <v>0.27965144244214024</v>
      </c>
      <c r="W23" s="11">
        <f>'OddsRatio_working_3-way'!V23^2+4*'OddsRatio_working_3-way'!U23^3/27</f>
        <v>-9.2755558345745809E-3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0.14788550055240732</v>
      </c>
      <c r="Y23" s="11">
        <f>IF('OddsRatio_working_3-way'!W23&gt;=0,IF('OddsRatio_working_3-way'!V23+SQRT('OddsRatio_working_3-way'!W23)&gt;0,0,PI()),ACOS('OddsRatio_working_3-way'!V23/(2*'OddsRatio_working_3-way'!X23)))</f>
        <v>0.33167001510723915</v>
      </c>
      <c r="Z23" s="11">
        <f>'OddsRatio_working_3-way'!X23^(1/3)*COS('OddsRatio_working_3-way'!Y23/3)</f>
        <v>0.52559226464994968</v>
      </c>
      <c r="AA23" s="11">
        <f>'OddsRatio_working_3-way'!X23^(1/3)*COS(('OddsRatio_working_3-way'!Y23+2*PI())/3)</f>
        <v>-0.31332493932363842</v>
      </c>
      <c r="AB23" s="11">
        <f>'OddsRatio_working_3-way'!X23^(1/3)*COS(('OddsRatio_working_3-way'!Y23+4*PI())/3)</f>
        <v>-0.21226732532631115</v>
      </c>
      <c r="AC23" s="11">
        <f>'OddsRatio_working_3-way'!X23^(1/3)*SIN('OddsRatio_working_3-way'!Y23/3)</f>
        <v>5.8345640645018196E-2</v>
      </c>
      <c r="AD23" s="11">
        <f>'OddsRatio_working_3-way'!X23^(1/3)*SIN(('OddsRatio_working_3-way'!Y23+2*PI())/3)</f>
        <v>0.42600343289694115</v>
      </c>
      <c r="AE23" s="11">
        <f>'OddsRatio_working_3-way'!X23^(1/3)*SIN(('OddsRatio_working_3-way'!Y23+4*PI())/3)</f>
        <v>-0.48434907354195927</v>
      </c>
      <c r="AF23" s="11">
        <f>-'OddsRatio_working_3-way'!U23/(3*'OddsRatio_working_3-way'!X23^(1/3))*COS(('OddsRatio_working_3-way'!Y23)/3)</f>
        <v>0.52559226464994968</v>
      </c>
      <c r="AG23" s="11">
        <f>-'OddsRatio_working_3-way'!U23/(3*'OddsRatio_working_3-way'!X23^(1/3))*COS(('OddsRatio_working_3-way'!Y23+2*PI())/3)</f>
        <v>-0.31332493932363842</v>
      </c>
      <c r="AH23" s="11">
        <f>-'OddsRatio_working_3-way'!U23/(3*'OddsRatio_working_3-way'!X23^(1/3))*COS(('OddsRatio_working_3-way'!Y23+4*PI())/3)</f>
        <v>-0.21226732532631115</v>
      </c>
      <c r="AI23" s="11">
        <f>'OddsRatio_working_3-way'!U23/(3*'OddsRatio_working_3-way'!X23^(1/3))*SIN(('OddsRatio_working_3-way'!Y23)/3)</f>
        <v>-5.8345640645018196E-2</v>
      </c>
      <c r="AJ23" s="11">
        <f>'OddsRatio_working_3-way'!U23/(3*'OddsRatio_working_3-way'!X23^(1/3))*SIN(('OddsRatio_working_3-way'!Y23+2*PI())/3)</f>
        <v>-0.42600343289694115</v>
      </c>
      <c r="AK23" s="11">
        <f>'OddsRatio_working_3-way'!U23/(3*'OddsRatio_working_3-way'!X23^(1/3))*SIN(('OddsRatio_working_3-way'!Y23+4*PI())/3)</f>
        <v>0.48434907354195927</v>
      </c>
      <c r="AL23" s="11">
        <f>'OddsRatio_working_3-way'!Z23+'OddsRatio_working_3-way'!AF23</f>
        <v>1.0511845292998994</v>
      </c>
      <c r="AM23" s="11">
        <f>'OddsRatio_working_3-way'!AA23+'OddsRatio_working_3-way'!AG23</f>
        <v>-0.62664987864727684</v>
      </c>
      <c r="AN23" s="11">
        <f>'OddsRatio_working_3-way'!AB23+'OddsRatio_working_3-way'!AH23</f>
        <v>-0.4245346506526223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1.0511845292998994</v>
      </c>
      <c r="AS23" s="11">
        <f>IF(('OddsRatio_working_3-way'!X23=0),IF(Q23&gt;0,-Q23^(1/3),(-Q23)^(1/3)),'OddsRatio_working_3-way'!AM23-'OddsRatio_working_3-way'!R23/3)</f>
        <v>-0.62664987864727684</v>
      </c>
      <c r="AT23" s="11">
        <f>IF(('OddsRatio_working_3-way'!X23=0),IF(Q23&gt;0,-Q23^(1/3),(-Q23)^(1/3)),'OddsRatio_working_3-way'!AN23-'OddsRatio_working_3-way'!R23/3)</f>
        <v>-0.4245346506526223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9">
        <f t="shared" si="13"/>
        <v>0.28363461966944636</v>
      </c>
      <c r="E24" s="9">
        <f t="shared" si="14"/>
        <v>0.28448376266460934</v>
      </c>
      <c r="F24" s="9">
        <f t="shared" si="15"/>
        <v>0.43188161766594413</v>
      </c>
      <c r="G24" s="9">
        <f t="shared" si="16"/>
        <v>1.0523594598063941</v>
      </c>
      <c r="H24" s="9">
        <f t="shared" si="17"/>
        <v>3.5256627035353465</v>
      </c>
      <c r="I24" s="9">
        <f t="shared" si="18"/>
        <v>3.5151391089372819</v>
      </c>
      <c r="J24" s="9">
        <f t="shared" si="19"/>
        <v>2.315449324757993</v>
      </c>
      <c r="K24" s="11">
        <f t="shared" si="20"/>
        <v>0.29411764705882354</v>
      </c>
      <c r="L24" s="11">
        <f t="shared" si="21"/>
        <v>0.29498525073746312</v>
      </c>
      <c r="M24" s="11">
        <f t="shared" si="22"/>
        <v>0.44444444444444442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-0.27647637225981836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0.23290338751036307</v>
      </c>
      <c r="Q24" s="11">
        <f>2*'OddsRatio_working_3-way'!K24*'OddsRatio_working_3-way'!L24*'OddsRatio_working_3-way'!M24</f>
        <v>7.7120326990186436E-2</v>
      </c>
      <c r="R24" s="11">
        <f t="shared" si="23"/>
        <v>0</v>
      </c>
      <c r="S24" s="11">
        <f t="shared" si="24"/>
        <v>-0.84239888423988862</v>
      </c>
      <c r="T24" s="11">
        <f t="shared" si="25"/>
        <v>-0.2789400278940028</v>
      </c>
      <c r="U24" s="11">
        <f>'OddsRatio_working_3-way'!S24-'OddsRatio_working_3-way'!R24^2/3</f>
        <v>-0.84239888423988862</v>
      </c>
      <c r="V24" s="11">
        <f>'OddsRatio_working_3-way'!S24*'OddsRatio_working_3-way'!R24/3-2*'OddsRatio_working_3-way'!R24^3/27-'OddsRatio_working_3-way'!T24</f>
        <v>0.2789400278940028</v>
      </c>
      <c r="W24" s="11">
        <f>'OddsRatio_working_3-way'!V24^2+4*'OddsRatio_working_3-way'!U24^3/27</f>
        <v>-1.0754901382289642E-2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0.14879721145219479</v>
      </c>
      <c r="Y24" s="11">
        <f>IF('OddsRatio_working_3-way'!W24&gt;=0,IF('OddsRatio_working_3-way'!V24+SQRT('OddsRatio_working_3-way'!W24)&gt;0,0,PI()),ACOS('OddsRatio_working_3-way'!V24/(2*'OddsRatio_working_3-way'!X24)))</f>
        <v>0.35594945062734462</v>
      </c>
      <c r="Z24" s="11">
        <f>'OddsRatio_working_3-way'!X24^(1/3)*COS('OddsRatio_working_3-way'!Y24/3)</f>
        <v>0.52617972990319706</v>
      </c>
      <c r="AA24" s="11">
        <f>'OddsRatio_working_3-way'!X24^(1/3)*COS(('OddsRatio_working_3-way'!Y24+2*PI())/3)</f>
        <v>-0.3174119593444063</v>
      </c>
      <c r="AB24" s="11">
        <f>'OddsRatio_working_3-way'!X24^(1/3)*COS(('OddsRatio_working_3-way'!Y24+4*PI())/3)</f>
        <v>-0.20876777055879089</v>
      </c>
      <c r="AC24" s="11">
        <f>'OddsRatio_working_3-way'!X24^(1/3)*SIN('OddsRatio_working_3-way'!Y24/3)</f>
        <v>6.2725751641263677E-2</v>
      </c>
      <c r="AD24" s="11">
        <f>'OddsRatio_working_3-way'!X24^(1/3)*SIN(('OddsRatio_working_3-way'!Y24+2*PI())/3)</f>
        <v>0.42432213723197126</v>
      </c>
      <c r="AE24" s="11">
        <f>'OddsRatio_working_3-way'!X24^(1/3)*SIN(('OddsRatio_working_3-way'!Y24+4*PI())/3)</f>
        <v>-0.48704788887323486</v>
      </c>
      <c r="AF24" s="11">
        <f>-'OddsRatio_working_3-way'!U24/(3*'OddsRatio_working_3-way'!X24^(1/3))*COS(('OddsRatio_working_3-way'!Y24)/3)</f>
        <v>0.52617972990319706</v>
      </c>
      <c r="AG24" s="11">
        <f>-'OddsRatio_working_3-way'!U24/(3*'OddsRatio_working_3-way'!X24^(1/3))*COS(('OddsRatio_working_3-way'!Y24+2*PI())/3)</f>
        <v>-0.3174119593444063</v>
      </c>
      <c r="AH24" s="11">
        <f>-'OddsRatio_working_3-way'!U24/(3*'OddsRatio_working_3-way'!X24^(1/3))*COS(('OddsRatio_working_3-way'!Y24+4*PI())/3)</f>
        <v>-0.20876777055879089</v>
      </c>
      <c r="AI24" s="11">
        <f>'OddsRatio_working_3-way'!U24/(3*'OddsRatio_working_3-way'!X24^(1/3))*SIN(('OddsRatio_working_3-way'!Y24)/3)</f>
        <v>-6.2725751641263677E-2</v>
      </c>
      <c r="AJ24" s="11">
        <f>'OddsRatio_working_3-way'!U24/(3*'OddsRatio_working_3-way'!X24^(1/3))*SIN(('OddsRatio_working_3-way'!Y24+2*PI())/3)</f>
        <v>-0.42432213723197126</v>
      </c>
      <c r="AK24" s="11">
        <f>'OddsRatio_working_3-way'!U24/(3*'OddsRatio_working_3-way'!X24^(1/3))*SIN(('OddsRatio_working_3-way'!Y24+4*PI())/3)</f>
        <v>0.48704788887323486</v>
      </c>
      <c r="AL24" s="11">
        <f>'OddsRatio_working_3-way'!Z24+'OddsRatio_working_3-way'!AF24</f>
        <v>1.0523594598063941</v>
      </c>
      <c r="AM24" s="11">
        <f>'OddsRatio_working_3-way'!AA24+'OddsRatio_working_3-way'!AG24</f>
        <v>-0.63482391868881261</v>
      </c>
      <c r="AN24" s="11">
        <f>'OddsRatio_working_3-way'!AB24+'OddsRatio_working_3-way'!AH24</f>
        <v>-0.41753554111758179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1.0523594598063941</v>
      </c>
      <c r="AS24" s="11">
        <f>IF(('OddsRatio_working_3-way'!X24=0),IF(Q24&gt;0,-Q24^(1/3),(-Q24)^(1/3)),'OddsRatio_working_3-way'!AM24-'OddsRatio_working_3-way'!R24/3)</f>
        <v>-0.63482391868881261</v>
      </c>
      <c r="AT24" s="11">
        <f>IF(('OddsRatio_working_3-way'!X24=0),IF(Q24&gt;0,-Q24^(1/3),(-Q24)^(1/3)),'OddsRatio_working_3-way'!AN24-'OddsRatio_working_3-way'!R24/3)</f>
        <v>-0.41753554111758179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9">
        <f t="shared" si="13"/>
        <v>0.4436199164828481</v>
      </c>
      <c r="E25" s="9">
        <f t="shared" si="14"/>
        <v>0.26527649302502843</v>
      </c>
      <c r="F25" s="9">
        <f t="shared" si="15"/>
        <v>0.29110359049212325</v>
      </c>
      <c r="G25" s="9">
        <f t="shared" si="16"/>
        <v>1.0451516092279705</v>
      </c>
      <c r="H25" s="9">
        <f t="shared" si="17"/>
        <v>2.2541819310735645</v>
      </c>
      <c r="I25" s="9">
        <f t="shared" si="18"/>
        <v>3.7696517644541219</v>
      </c>
      <c r="J25" s="9">
        <f t="shared" si="19"/>
        <v>3.4352032495011708</v>
      </c>
      <c r="K25" s="11">
        <f t="shared" si="20"/>
        <v>0.45454545454545453</v>
      </c>
      <c r="L25" s="11">
        <f t="shared" si="21"/>
        <v>0.27397260273972601</v>
      </c>
      <c r="M25" s="11">
        <f t="shared" si="22"/>
        <v>0.3003003003003003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-0.27709153736550973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0.23111529960845026</v>
      </c>
      <c r="Q25" s="11">
        <f>2*'OddsRatio_working_3-way'!K25*'OddsRatio_working_3-way'!L25*'OddsRatio_working_3-way'!M25</f>
        <v>7.4794595342540543E-2</v>
      </c>
      <c r="R25" s="11">
        <f t="shared" si="23"/>
        <v>0</v>
      </c>
      <c r="S25" s="11">
        <f t="shared" si="24"/>
        <v>-0.83407563365454751</v>
      </c>
      <c r="T25" s="11">
        <f t="shared" si="25"/>
        <v>-0.26992738953221607</v>
      </c>
      <c r="U25" s="11">
        <f>'OddsRatio_working_3-way'!S25-'OddsRatio_working_3-way'!R25^2/3</f>
        <v>-0.83407563365454751</v>
      </c>
      <c r="V25" s="11">
        <f>'OddsRatio_working_3-way'!S25*'OddsRatio_working_3-way'!R25/3-2*'OddsRatio_working_3-way'!R25^3/27-'OddsRatio_working_3-way'!T25</f>
        <v>0.26992738953221607</v>
      </c>
      <c r="W25" s="11">
        <f>'OddsRatio_working_3-way'!V25^2+4*'OddsRatio_working_3-way'!U25^3/27</f>
        <v>-1.3102395586199606E-2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0.14659740039123845</v>
      </c>
      <c r="Y25" s="11">
        <f>IF('OddsRatio_working_3-way'!W25&gt;=0,IF('OddsRatio_working_3-way'!V25+SQRT('OddsRatio_working_3-way'!W25)&gt;0,0,PI()),ACOS('OddsRatio_working_3-way'!V25/(2*'OddsRatio_working_3-way'!X25)))</f>
        <v>0.40107509179517775</v>
      </c>
      <c r="Z25" s="11">
        <f>'OddsRatio_working_3-way'!X25^(1/3)*COS('OddsRatio_working_3-way'!Y25/3)</f>
        <v>0.52257580461398523</v>
      </c>
      <c r="AA25" s="11">
        <f>'OddsRatio_working_3-way'!X25^(1/3)*COS(('OddsRatio_working_3-way'!Y25+2*PI())/3)</f>
        <v>-0.32215500949692993</v>
      </c>
      <c r="AB25" s="11">
        <f>'OddsRatio_working_3-way'!X25^(1/3)*COS(('OddsRatio_working_3-way'!Y25+4*PI())/3)</f>
        <v>-0.20042079511705538</v>
      </c>
      <c r="AC25" s="11">
        <f>'OddsRatio_working_3-way'!X25^(1/3)*SIN('OddsRatio_working_3-way'!Y25/3)</f>
        <v>7.0283281441808149E-2</v>
      </c>
      <c r="AD25" s="11">
        <f>'OddsRatio_working_3-way'!X25^(1/3)*SIN(('OddsRatio_working_3-way'!Y25+2*PI())/3)</f>
        <v>0.41742228147790034</v>
      </c>
      <c r="AE25" s="11">
        <f>'OddsRatio_working_3-way'!X25^(1/3)*SIN(('OddsRatio_working_3-way'!Y25+4*PI())/3)</f>
        <v>-0.48770556291970857</v>
      </c>
      <c r="AF25" s="11">
        <f>-'OddsRatio_working_3-way'!U25/(3*'OddsRatio_working_3-way'!X25^(1/3))*COS(('OddsRatio_working_3-way'!Y25)/3)</f>
        <v>0.52257580461398523</v>
      </c>
      <c r="AG25" s="11">
        <f>-'OddsRatio_working_3-way'!U25/(3*'OddsRatio_working_3-way'!X25^(1/3))*COS(('OddsRatio_working_3-way'!Y25+2*PI())/3)</f>
        <v>-0.32215500949692993</v>
      </c>
      <c r="AH25" s="11">
        <f>-'OddsRatio_working_3-way'!U25/(3*'OddsRatio_working_3-way'!X25^(1/3))*COS(('OddsRatio_working_3-way'!Y25+4*PI())/3)</f>
        <v>-0.20042079511705538</v>
      </c>
      <c r="AI25" s="11">
        <f>'OddsRatio_working_3-way'!U25/(3*'OddsRatio_working_3-way'!X25^(1/3))*SIN(('OddsRatio_working_3-way'!Y25)/3)</f>
        <v>-7.0283281441808149E-2</v>
      </c>
      <c r="AJ25" s="11">
        <f>'OddsRatio_working_3-way'!U25/(3*'OddsRatio_working_3-way'!X25^(1/3))*SIN(('OddsRatio_working_3-way'!Y25+2*PI())/3)</f>
        <v>-0.41742228147790034</v>
      </c>
      <c r="AK25" s="11">
        <f>'OddsRatio_working_3-way'!U25/(3*'OddsRatio_working_3-way'!X25^(1/3))*SIN(('OddsRatio_working_3-way'!Y25+4*PI())/3)</f>
        <v>0.48770556291970857</v>
      </c>
      <c r="AL25" s="11">
        <f>'OddsRatio_working_3-way'!Z25+'OddsRatio_working_3-way'!AF25</f>
        <v>1.0451516092279705</v>
      </c>
      <c r="AM25" s="11">
        <f>'OddsRatio_working_3-way'!AA25+'OddsRatio_working_3-way'!AG25</f>
        <v>-0.64431001899385987</v>
      </c>
      <c r="AN25" s="11">
        <f>'OddsRatio_working_3-way'!AB25+'OddsRatio_working_3-way'!AH25</f>
        <v>-0.40084159023411076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1.0451516092279705</v>
      </c>
      <c r="AS25" s="11">
        <f>IF(('OddsRatio_working_3-way'!X25=0),IF(Q25&gt;0,-Q25^(1/3),(-Q25)^(1/3)),'OddsRatio_working_3-way'!AM25-'OddsRatio_working_3-way'!R25/3)</f>
        <v>-0.64431001899385987</v>
      </c>
      <c r="AT25" s="11">
        <f>IF(('OddsRatio_working_3-way'!X25=0),IF(Q25&gt;0,-Q25^(1/3),(-Q25)^(1/3)),'OddsRatio_working_3-way'!AN25-'OddsRatio_working_3-way'!R25/3)</f>
        <v>-0.40084159023411076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9">
        <f t="shared" si="13"/>
        <v>0.17074009308317495</v>
      </c>
      <c r="E26" s="9">
        <f t="shared" si="14"/>
        <v>0.24204908239086217</v>
      </c>
      <c r="F26" s="9">
        <f t="shared" si="15"/>
        <v>0.58721082452596296</v>
      </c>
      <c r="G26" s="9">
        <f t="shared" si="16"/>
        <v>1.0650998219634809</v>
      </c>
      <c r="H26" s="9">
        <f t="shared" si="17"/>
        <v>5.8568551881534727</v>
      </c>
      <c r="I26" s="9">
        <f t="shared" si="18"/>
        <v>4.1313934765726339</v>
      </c>
      <c r="J26" s="9">
        <f t="shared" si="19"/>
        <v>1.7029658824958973</v>
      </c>
      <c r="K26" s="11">
        <f t="shared" si="20"/>
        <v>0.17985611510791369</v>
      </c>
      <c r="L26" s="11">
        <f t="shared" si="21"/>
        <v>0.25380710659898476</v>
      </c>
      <c r="M26" s="11">
        <f t="shared" si="22"/>
        <v>0.60240963855421692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-0.24331955144098294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0.22439390546152765</v>
      </c>
      <c r="Q26" s="11">
        <f>2*'OddsRatio_working_3-way'!K26*'OddsRatio_working_3-way'!L26*'OddsRatio_working_3-way'!M26</f>
        <v>5.4998506240570511E-2</v>
      </c>
      <c r="R26" s="11">
        <f t="shared" si="23"/>
        <v>0</v>
      </c>
      <c r="S26" s="11">
        <f t="shared" si="24"/>
        <v>-0.92221896733174891</v>
      </c>
      <c r="T26" s="11">
        <f t="shared" si="25"/>
        <v>-0.22603406062052672</v>
      </c>
      <c r="U26" s="11">
        <f>'OddsRatio_working_3-way'!S26-'OddsRatio_working_3-way'!R26^2/3</f>
        <v>-0.92221896733174891</v>
      </c>
      <c r="V26" s="11">
        <f>'OddsRatio_working_3-way'!S26*'OddsRatio_working_3-way'!R26/3-2*'OddsRatio_working_3-way'!R26^3/27-'OddsRatio_working_3-way'!T26</f>
        <v>0.22603406062052672</v>
      </c>
      <c r="W26" s="11">
        <f>'OddsRatio_working_3-way'!V26^2+4*'OddsRatio_working_3-way'!U26^3/27</f>
        <v>-6.5106529736696367E-2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0.17043908464411875</v>
      </c>
      <c r="Y26" s="11">
        <f>IF('OddsRatio_working_3-way'!W26&gt;=0,IF('OddsRatio_working_3-way'!V26+SQRT('OddsRatio_working_3-way'!W26)&gt;0,0,PI()),ACOS('OddsRatio_working_3-way'!V26/(2*'OddsRatio_working_3-way'!X26)))</f>
        <v>0.84585250892372843</v>
      </c>
      <c r="Z26" s="11">
        <f>'OddsRatio_working_3-way'!X26^(1/3)*COS('OddsRatio_working_3-way'!Y26/3)</f>
        <v>0.53254991098174043</v>
      </c>
      <c r="AA26" s="11">
        <f>'OddsRatio_working_3-way'!X26^(1/3)*COS(('OddsRatio_working_3-way'!Y26+2*PI())/3)</f>
        <v>-0.39987018769599986</v>
      </c>
      <c r="AB26" s="11">
        <f>'OddsRatio_working_3-way'!X26^(1/3)*COS(('OddsRatio_working_3-way'!Y26+4*PI())/3)</f>
        <v>-0.13267972328574043</v>
      </c>
      <c r="AC26" s="11">
        <f>'OddsRatio_working_3-way'!X26^(1/3)*SIN('OddsRatio_working_3-way'!Y26/3)</f>
        <v>0.15426248655216429</v>
      </c>
      <c r="AD26" s="11">
        <f>'OddsRatio_working_3-way'!X26^(1/3)*SIN(('OddsRatio_working_3-way'!Y26+2*PI())/3)</f>
        <v>0.38407050841724644</v>
      </c>
      <c r="AE26" s="11">
        <f>'OddsRatio_working_3-way'!X26^(1/3)*SIN(('OddsRatio_working_3-way'!Y26+4*PI())/3)</f>
        <v>-0.53833299496941078</v>
      </c>
      <c r="AF26" s="11">
        <f>-'OddsRatio_working_3-way'!U26/(3*'OddsRatio_working_3-way'!X26^(1/3))*COS(('OddsRatio_working_3-way'!Y26)/3)</f>
        <v>0.53254991098174043</v>
      </c>
      <c r="AG26" s="11">
        <f>-'OddsRatio_working_3-way'!U26/(3*'OddsRatio_working_3-way'!X26^(1/3))*COS(('OddsRatio_working_3-way'!Y26+2*PI())/3)</f>
        <v>-0.39987018769599986</v>
      </c>
      <c r="AH26" s="11">
        <f>-'OddsRatio_working_3-way'!U26/(3*'OddsRatio_working_3-way'!X26^(1/3))*COS(('OddsRatio_working_3-way'!Y26+4*PI())/3)</f>
        <v>-0.13267972328574043</v>
      </c>
      <c r="AI26" s="11">
        <f>'OddsRatio_working_3-way'!U26/(3*'OddsRatio_working_3-way'!X26^(1/3))*SIN(('OddsRatio_working_3-way'!Y26)/3)</f>
        <v>-0.15426248655216429</v>
      </c>
      <c r="AJ26" s="11">
        <f>'OddsRatio_working_3-way'!U26/(3*'OddsRatio_working_3-way'!X26^(1/3))*SIN(('OddsRatio_working_3-way'!Y26+2*PI())/3)</f>
        <v>-0.38407050841724644</v>
      </c>
      <c r="AK26" s="11">
        <f>'OddsRatio_working_3-way'!U26/(3*'OddsRatio_working_3-way'!X26^(1/3))*SIN(('OddsRatio_working_3-way'!Y26+4*PI())/3)</f>
        <v>0.53833299496941078</v>
      </c>
      <c r="AL26" s="11">
        <f>'OddsRatio_working_3-way'!Z26+'OddsRatio_working_3-way'!AF26</f>
        <v>1.0650998219634809</v>
      </c>
      <c r="AM26" s="11">
        <f>'OddsRatio_working_3-way'!AA26+'OddsRatio_working_3-way'!AG26</f>
        <v>-0.79974037539199971</v>
      </c>
      <c r="AN26" s="11">
        <f>'OddsRatio_working_3-way'!AB26+'OddsRatio_working_3-way'!AH26</f>
        <v>-0.26535944657148086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1.0650998219634809</v>
      </c>
      <c r="AS26" s="11">
        <f>IF(('OddsRatio_working_3-way'!X26=0),IF(Q26&gt;0,-Q26^(1/3),(-Q26)^(1/3)),'OddsRatio_working_3-way'!AM26-'OddsRatio_working_3-way'!R26/3)</f>
        <v>-0.79974037539199971</v>
      </c>
      <c r="AT26" s="11">
        <f>IF(('OddsRatio_working_3-way'!X26=0),IF(Q26&gt;0,-Q26^(1/3),(-Q26)^(1/3)),'OddsRatio_working_3-way'!AN26-'OddsRatio_working_3-way'!R26/3)</f>
        <v>-0.26535944657148086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9">
        <f t="shared" si="13"/>
        <v>0.40637664101487997</v>
      </c>
      <c r="E27" s="9">
        <f t="shared" si="14"/>
        <v>0.27974055499158784</v>
      </c>
      <c r="F27" s="9">
        <f t="shared" si="15"/>
        <v>0.31388280399353241</v>
      </c>
      <c r="G27" s="9">
        <f t="shared" si="16"/>
        <v>1.0509146482212763</v>
      </c>
      <c r="H27" s="9">
        <f t="shared" si="17"/>
        <v>2.4607713610275739</v>
      </c>
      <c r="I27" s="9">
        <f t="shared" si="18"/>
        <v>3.5747408881421263</v>
      </c>
      <c r="J27" s="9">
        <f t="shared" si="19"/>
        <v>3.185902468300255</v>
      </c>
      <c r="K27" s="11">
        <f t="shared" si="20"/>
        <v>0.41841004184100417</v>
      </c>
      <c r="L27" s="11">
        <f t="shared" si="21"/>
        <v>0.28985507246376813</v>
      </c>
      <c r="M27" s="11">
        <f t="shared" si="22"/>
        <v>0.32467532467532467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-0.27891797729891243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0.2331062909560272</v>
      </c>
      <c r="Q27" s="11">
        <f>2*'OddsRatio_working_3-way'!K27*'OddsRatio_working_3-way'!L27*'OddsRatio_working_3-way'!M27</f>
        <v>7.8752125322982161E-2</v>
      </c>
      <c r="R27" s="11">
        <f t="shared" si="23"/>
        <v>0</v>
      </c>
      <c r="S27" s="11">
        <f t="shared" si="24"/>
        <v>-0.83575212043865676</v>
      </c>
      <c r="T27" s="11">
        <f t="shared" si="25"/>
        <v>-0.28234868933738405</v>
      </c>
      <c r="U27" s="11">
        <f>'OddsRatio_working_3-way'!S27-'OddsRatio_working_3-way'!R27^2/3</f>
        <v>-0.83575212043865676</v>
      </c>
      <c r="V27" s="11">
        <f>'OddsRatio_working_3-way'!S27*'OddsRatio_working_3-way'!R27/3-2*'OddsRatio_working_3-way'!R27^3/27-'OddsRatio_working_3-way'!T27</f>
        <v>0.28234868933738405</v>
      </c>
      <c r="W27" s="11">
        <f>'OddsRatio_working_3-way'!V27^2+4*'OddsRatio_working_3-way'!U27^3/27</f>
        <v>-6.7618078495061545E-3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0.14703961219688791</v>
      </c>
      <c r="Y27" s="11">
        <f>IF('OddsRatio_working_3-way'!W27&gt;=0,IF('OddsRatio_working_3-way'!V27+SQRT('OddsRatio_working_3-way'!W27)&gt;0,0,PI()),ACOS('OddsRatio_working_3-way'!V27/(2*'OddsRatio_working_3-way'!X27)))</f>
        <v>0.28339751877329178</v>
      </c>
      <c r="Z27" s="11">
        <f>'OddsRatio_working_3-way'!X27^(1/3)*COS('OddsRatio_working_3-way'!Y27/3)</f>
        <v>0.52545732411063817</v>
      </c>
      <c r="AA27" s="11">
        <f>'OddsRatio_working_3-way'!X27^(1/3)*COS(('OddsRatio_working_3-way'!Y27+2*PI())/3)</f>
        <v>-0.30584455835274005</v>
      </c>
      <c r="AB27" s="11">
        <f>'OddsRatio_working_3-way'!X27^(1/3)*COS(('OddsRatio_working_3-way'!Y27+4*PI())/3)</f>
        <v>-0.21961276575789826</v>
      </c>
      <c r="AC27" s="11">
        <f>'OddsRatio_working_3-way'!X27^(1/3)*SIN('OddsRatio_working_3-way'!Y27/3)</f>
        <v>4.9785948667335898E-2</v>
      </c>
      <c r="AD27" s="11">
        <f>'OddsRatio_working_3-way'!X27^(1/3)*SIN(('OddsRatio_working_3-way'!Y27+2*PI())/3)</f>
        <v>0.43016641695073815</v>
      </c>
      <c r="AE27" s="11">
        <f>'OddsRatio_working_3-way'!X27^(1/3)*SIN(('OddsRatio_working_3-way'!Y27+4*PI())/3)</f>
        <v>-0.47995236561807403</v>
      </c>
      <c r="AF27" s="11">
        <f>-'OddsRatio_working_3-way'!U27/(3*'OddsRatio_working_3-way'!X27^(1/3))*COS(('OddsRatio_working_3-way'!Y27)/3)</f>
        <v>0.52545732411063828</v>
      </c>
      <c r="AG27" s="11">
        <f>-'OddsRatio_working_3-way'!U27/(3*'OddsRatio_working_3-way'!X27^(1/3))*COS(('OddsRatio_working_3-way'!Y27+2*PI())/3)</f>
        <v>-0.3058445583527401</v>
      </c>
      <c r="AH27" s="11">
        <f>-'OddsRatio_working_3-way'!U27/(3*'OddsRatio_working_3-way'!X27^(1/3))*COS(('OddsRatio_working_3-way'!Y27+4*PI())/3)</f>
        <v>-0.21961276575789831</v>
      </c>
      <c r="AI27" s="11">
        <f>'OddsRatio_working_3-way'!U27/(3*'OddsRatio_working_3-way'!X27^(1/3))*SIN(('OddsRatio_working_3-way'!Y27)/3)</f>
        <v>-4.9785948667335912E-2</v>
      </c>
      <c r="AJ27" s="11">
        <f>'OddsRatio_working_3-way'!U27/(3*'OddsRatio_working_3-way'!X27^(1/3))*SIN(('OddsRatio_working_3-way'!Y27+2*PI())/3)</f>
        <v>-0.43016641695073826</v>
      </c>
      <c r="AK27" s="11">
        <f>'OddsRatio_working_3-way'!U27/(3*'OddsRatio_working_3-way'!X27^(1/3))*SIN(('OddsRatio_working_3-way'!Y27+4*PI())/3)</f>
        <v>0.47995236561807408</v>
      </c>
      <c r="AL27" s="11">
        <f>'OddsRatio_working_3-way'!Z27+'OddsRatio_working_3-way'!AF27</f>
        <v>1.0509146482212763</v>
      </c>
      <c r="AM27" s="11">
        <f>'OddsRatio_working_3-way'!AA27+'OddsRatio_working_3-way'!AG27</f>
        <v>-0.6116891167054801</v>
      </c>
      <c r="AN27" s="11">
        <f>'OddsRatio_working_3-way'!AB27+'OddsRatio_working_3-way'!AH27</f>
        <v>-0.43922553151579657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1.0509146482212763</v>
      </c>
      <c r="AS27" s="11">
        <f>IF(('OddsRatio_working_3-way'!X27=0),IF(Q27&gt;0,-Q27^(1/3),(-Q27)^(1/3)),'OddsRatio_working_3-way'!AM27-'OddsRatio_working_3-way'!R27/3)</f>
        <v>-0.6116891167054801</v>
      </c>
      <c r="AT27" s="11">
        <f>IF(('OddsRatio_working_3-way'!X27=0),IF(Q27&gt;0,-Q27^(1/3),(-Q27)^(1/3)),'OddsRatio_working_3-way'!AN27-'OddsRatio_working_3-way'!R27/3)</f>
        <v>-0.43922553151579657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9">
        <f t="shared" si="13"/>
        <v>0.4587583799602335</v>
      </c>
      <c r="E28" s="9">
        <f t="shared" si="14"/>
        <v>0.27601885799989262</v>
      </c>
      <c r="F28" s="9">
        <f t="shared" si="15"/>
        <v>0.26522276203987372</v>
      </c>
      <c r="G28" s="9">
        <f t="shared" si="16"/>
        <v>1.0533899053919558</v>
      </c>
      <c r="H28" s="9">
        <f t="shared" si="17"/>
        <v>2.1797966940389903</v>
      </c>
      <c r="I28" s="9">
        <f t="shared" si="18"/>
        <v>3.6229408644259697</v>
      </c>
      <c r="J28" s="9">
        <f t="shared" si="19"/>
        <v>3.7704154511808436</v>
      </c>
      <c r="K28" s="11">
        <f t="shared" si="20"/>
        <v>0.47169811320754712</v>
      </c>
      <c r="L28" s="11">
        <f t="shared" si="21"/>
        <v>0.28653295128939826</v>
      </c>
      <c r="M28" s="11">
        <f t="shared" si="22"/>
        <v>0.27548209366391185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-0.27308962766801126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0.23233609023933743</v>
      </c>
      <c r="Q28" s="11">
        <f>2*'OddsRatio_working_3-way'!K28*'OddsRatio_working_3-way'!L28*'OddsRatio_working_3-way'!M28</f>
        <v>7.4466695589531229E-2</v>
      </c>
      <c r="R28" s="11">
        <f t="shared" si="23"/>
        <v>0</v>
      </c>
      <c r="S28" s="11">
        <f t="shared" si="24"/>
        <v>-0.85076863674142555</v>
      </c>
      <c r="T28" s="11">
        <f t="shared" si="25"/>
        <v>-0.27268225536584151</v>
      </c>
      <c r="U28" s="11">
        <f>'OddsRatio_working_3-way'!S28-'OddsRatio_working_3-way'!R28^2/3</f>
        <v>-0.85076863674142555</v>
      </c>
      <c r="V28" s="11">
        <f>'OddsRatio_working_3-way'!S28*'OddsRatio_working_3-way'!R28/3-2*'OddsRatio_working_3-way'!R28^3/27-'OddsRatio_working_3-way'!T28</f>
        <v>0.27268225536584151</v>
      </c>
      <c r="W28" s="11">
        <f>'OddsRatio_working_3-way'!V28^2+4*'OddsRatio_working_3-way'!U28^3/27</f>
        <v>-1.687291014746839E-2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0.15102029875059048</v>
      </c>
      <c r="Y28" s="11">
        <f>IF('OddsRatio_working_3-way'!W28&gt;=0,IF('OddsRatio_working_3-way'!V28+SQRT('OddsRatio_working_3-way'!W28)&gt;0,0,PI()),ACOS('OddsRatio_working_3-way'!V28/(2*'OddsRatio_working_3-way'!X28)))</f>
        <v>0.44455992195091709</v>
      </c>
      <c r="Z28" s="11">
        <f>'OddsRatio_working_3-way'!X28^(1/3)*COS('OddsRatio_working_3-way'!Y28/3)</f>
        <v>0.52669495269597788</v>
      </c>
      <c r="AA28" s="11">
        <f>'OddsRatio_working_3-way'!X28^(1/3)*COS(('OddsRatio_working_3-way'!Y28+2*PI())/3)</f>
        <v>-0.33143917399750167</v>
      </c>
      <c r="AB28" s="11">
        <f>'OddsRatio_working_3-way'!X28^(1/3)*COS(('OddsRatio_working_3-way'!Y28+4*PI())/3)</f>
        <v>-0.19525577869847624</v>
      </c>
      <c r="AC28" s="11">
        <f>'OddsRatio_working_3-way'!X28^(1/3)*SIN('OddsRatio_working_3-way'!Y28/3)</f>
        <v>7.8625519935049543E-2</v>
      </c>
      <c r="AD28" s="11">
        <f>'OddsRatio_working_3-way'!X28^(1/3)*SIN(('OddsRatio_working_3-way'!Y28+2*PI())/3)</f>
        <v>0.41681844911223515</v>
      </c>
      <c r="AE28" s="11">
        <f>'OddsRatio_working_3-way'!X28^(1/3)*SIN(('OddsRatio_working_3-way'!Y28+4*PI())/3)</f>
        <v>-0.49544396904728477</v>
      </c>
      <c r="AF28" s="11">
        <f>-'OddsRatio_working_3-way'!U28/(3*'OddsRatio_working_3-way'!X28^(1/3))*COS(('OddsRatio_working_3-way'!Y28)/3)</f>
        <v>0.52669495269597788</v>
      </c>
      <c r="AG28" s="11">
        <f>-'OddsRatio_working_3-way'!U28/(3*'OddsRatio_working_3-way'!X28^(1/3))*COS(('OddsRatio_working_3-way'!Y28+2*PI())/3)</f>
        <v>-0.33143917399750167</v>
      </c>
      <c r="AH28" s="11">
        <f>-'OddsRatio_working_3-way'!U28/(3*'OddsRatio_working_3-way'!X28^(1/3))*COS(('OddsRatio_working_3-way'!Y28+4*PI())/3)</f>
        <v>-0.19525577869847624</v>
      </c>
      <c r="AI28" s="11">
        <f>'OddsRatio_working_3-way'!U28/(3*'OddsRatio_working_3-way'!X28^(1/3))*SIN(('OddsRatio_working_3-way'!Y28)/3)</f>
        <v>-7.8625519935049543E-2</v>
      </c>
      <c r="AJ28" s="11">
        <f>'OddsRatio_working_3-way'!U28/(3*'OddsRatio_working_3-way'!X28^(1/3))*SIN(('OddsRatio_working_3-way'!Y28+2*PI())/3)</f>
        <v>-0.41681844911223515</v>
      </c>
      <c r="AK28" s="11">
        <f>'OddsRatio_working_3-way'!U28/(3*'OddsRatio_working_3-way'!X28^(1/3))*SIN(('OddsRatio_working_3-way'!Y28+4*PI())/3)</f>
        <v>0.49544396904728477</v>
      </c>
      <c r="AL28" s="11">
        <f>'OddsRatio_working_3-way'!Z28+'OddsRatio_working_3-way'!AF28</f>
        <v>1.0533899053919558</v>
      </c>
      <c r="AM28" s="11">
        <f>'OddsRatio_working_3-way'!AA28+'OddsRatio_working_3-way'!AG28</f>
        <v>-0.66287834799500334</v>
      </c>
      <c r="AN28" s="11">
        <f>'OddsRatio_working_3-way'!AB28+'OddsRatio_working_3-way'!AH28</f>
        <v>-0.39051155739695248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1.0533899053919558</v>
      </c>
      <c r="AS28" s="11">
        <f>IF(('OddsRatio_working_3-way'!X28=0),IF(Q28&gt;0,-Q28^(1/3),(-Q28)^(1/3)),'OddsRatio_working_3-way'!AM28-'OddsRatio_working_3-way'!R28/3)</f>
        <v>-0.66287834799500334</v>
      </c>
      <c r="AT28" s="11">
        <f>IF(('OddsRatio_working_3-way'!X28=0),IF(Q28&gt;0,-Q28^(1/3),(-Q28)^(1/3)),'OddsRatio_working_3-way'!AN28-'OddsRatio_working_3-way'!R28/3)</f>
        <v>-0.39051155739695248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9">
        <f t="shared" si="13"/>
        <v>0.43001019739630025</v>
      </c>
      <c r="E29" s="9">
        <f t="shared" si="14"/>
        <v>0.28713093243563181</v>
      </c>
      <c r="F29" s="9">
        <f t="shared" si="15"/>
        <v>0.28285887016806782</v>
      </c>
      <c r="G29" s="9">
        <f t="shared" si="16"/>
        <v>1.0520049569716963</v>
      </c>
      <c r="H29" s="9">
        <f t="shared" si="17"/>
        <v>2.3255262457843373</v>
      </c>
      <c r="I29" s="9">
        <f t="shared" si="18"/>
        <v>3.4827316984532035</v>
      </c>
      <c r="J29" s="9">
        <f t="shared" si="19"/>
        <v>3.5353319463017883</v>
      </c>
      <c r="K29" s="11">
        <f t="shared" si="20"/>
        <v>0.44247787610619471</v>
      </c>
      <c r="L29" s="11">
        <f t="shared" si="21"/>
        <v>0.29761904761904762</v>
      </c>
      <c r="M29" s="11">
        <f t="shared" si="22"/>
        <v>0.29325513196480935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-0.27675628681909015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0.23287089730138549</v>
      </c>
      <c r="Q29" s="11">
        <f>2*'OddsRatio_working_3-way'!K29*'OddsRatio_working_3-way'!L29*'OddsRatio_working_3-way'!M29</f>
        <v>7.7237445207756369E-2</v>
      </c>
      <c r="R29" s="11">
        <f t="shared" si="23"/>
        <v>0</v>
      </c>
      <c r="S29" s="11">
        <f t="shared" si="24"/>
        <v>-0.84142947565129167</v>
      </c>
      <c r="T29" s="11">
        <f t="shared" si="25"/>
        <v>-0.27908108645150631</v>
      </c>
      <c r="U29" s="11">
        <f>'OddsRatio_working_3-way'!S29-'OddsRatio_working_3-way'!R29^2/3</f>
        <v>-0.84142947565129167</v>
      </c>
      <c r="V29" s="11">
        <f>'OddsRatio_working_3-way'!S29*'OddsRatio_working_3-way'!R29/3-2*'OddsRatio_working_3-way'!R29^3/27-'OddsRatio_working_3-way'!T29</f>
        <v>0.27908108645150631</v>
      </c>
      <c r="W29" s="11">
        <f>'OddsRatio_working_3-way'!V29^2+4*'OddsRatio_working_3-way'!U29^3/27</f>
        <v>-1.0370794051602794E-2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0.14854043798454003</v>
      </c>
      <c r="Y29" s="11">
        <f>IF('OddsRatio_working_3-way'!W29&gt;=0,IF('OddsRatio_working_3-way'!V29+SQRT('OddsRatio_working_3-way'!W29)&gt;0,0,PI()),ACOS('OddsRatio_working_3-way'!V29/(2*'OddsRatio_working_3-way'!X29)))</f>
        <v>0.34988789641269347</v>
      </c>
      <c r="Z29" s="11">
        <f>'OddsRatio_working_3-way'!X29^(1/3)*COS('OddsRatio_working_3-way'!Y29/3)</f>
        <v>0.52600247848584814</v>
      </c>
      <c r="AA29" s="11">
        <f>'OddsRatio_working_3-way'!X29^(1/3)*COS(('OddsRatio_working_3-way'!Y29+2*PI())/3)</f>
        <v>-0.31637176840351589</v>
      </c>
      <c r="AB29" s="11">
        <f>'OddsRatio_working_3-way'!X29^(1/3)*COS(('OddsRatio_working_3-way'!Y29+4*PI())/3)</f>
        <v>-0.20963071008233222</v>
      </c>
      <c r="AC29" s="11">
        <f>'OddsRatio_working_3-way'!X29^(1/3)*SIN('OddsRatio_working_3-way'!Y29/3)</f>
        <v>6.1626978755320923E-2</v>
      </c>
      <c r="AD29" s="11">
        <f>'OddsRatio_working_3-way'!X29^(1/3)*SIN(('OddsRatio_working_3-way'!Y29+2*PI())/3)</f>
        <v>0.42471801944466175</v>
      </c>
      <c r="AE29" s="11">
        <f>'OddsRatio_working_3-way'!X29^(1/3)*SIN(('OddsRatio_working_3-way'!Y29+4*PI())/3)</f>
        <v>-0.48634499819998261</v>
      </c>
      <c r="AF29" s="11">
        <f>-'OddsRatio_working_3-way'!U29/(3*'OddsRatio_working_3-way'!X29^(1/3))*COS(('OddsRatio_working_3-way'!Y29)/3)</f>
        <v>0.52600247848584802</v>
      </c>
      <c r="AG29" s="11">
        <f>-'OddsRatio_working_3-way'!U29/(3*'OddsRatio_working_3-way'!X29^(1/3))*COS(('OddsRatio_working_3-way'!Y29+2*PI())/3)</f>
        <v>-0.31637176840351577</v>
      </c>
      <c r="AH29" s="11">
        <f>-'OddsRatio_working_3-way'!U29/(3*'OddsRatio_working_3-way'!X29^(1/3))*COS(('OddsRatio_working_3-way'!Y29+4*PI())/3)</f>
        <v>-0.20963071008233219</v>
      </c>
      <c r="AI29" s="11">
        <f>'OddsRatio_working_3-way'!U29/(3*'OddsRatio_working_3-way'!X29^(1/3))*SIN(('OddsRatio_working_3-way'!Y29)/3)</f>
        <v>-6.1626978755320916E-2</v>
      </c>
      <c r="AJ29" s="11">
        <f>'OddsRatio_working_3-way'!U29/(3*'OddsRatio_working_3-way'!X29^(1/3))*SIN(('OddsRatio_working_3-way'!Y29+2*PI())/3)</f>
        <v>-0.4247180194446617</v>
      </c>
      <c r="AK29" s="11">
        <f>'OddsRatio_working_3-way'!U29/(3*'OddsRatio_working_3-way'!X29^(1/3))*SIN(('OddsRatio_working_3-way'!Y29+4*PI())/3)</f>
        <v>0.4863449981999825</v>
      </c>
      <c r="AL29" s="11">
        <f>'OddsRatio_working_3-way'!Z29+'OddsRatio_working_3-way'!AF29</f>
        <v>1.0520049569716963</v>
      </c>
      <c r="AM29" s="11">
        <f>'OddsRatio_working_3-way'!AA29+'OddsRatio_working_3-way'!AG29</f>
        <v>-0.63274353680703166</v>
      </c>
      <c r="AN29" s="11">
        <f>'OddsRatio_working_3-way'!AB29+'OddsRatio_working_3-way'!AH29</f>
        <v>-0.41926142016466439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1.0520049569716963</v>
      </c>
      <c r="AS29" s="11">
        <f>IF(('OddsRatio_working_3-way'!X29=0),IF(Q29&gt;0,-Q29^(1/3),(-Q29)^(1/3)),'OddsRatio_working_3-way'!AM29-'OddsRatio_working_3-way'!R29/3)</f>
        <v>-0.63274353680703166</v>
      </c>
      <c r="AT29" s="11">
        <f>IF(('OddsRatio_working_3-way'!X29=0),IF(Q29&gt;0,-Q29^(1/3),(-Q29)^(1/3)),'OddsRatio_working_3-way'!AN29-'OddsRatio_working_3-way'!R29/3)</f>
        <v>-0.41926142016466439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9">
        <f t="shared" si="13"/>
        <v>0.37180883236330203</v>
      </c>
      <c r="E30" s="9">
        <f t="shared" si="14"/>
        <v>0.28803874254628486</v>
      </c>
      <c r="F30" s="9">
        <f t="shared" si="15"/>
        <v>0.3401524250904131</v>
      </c>
      <c r="G30" s="9">
        <f t="shared" si="16"/>
        <v>1.0429346802680715</v>
      </c>
      <c r="H30" s="9">
        <f t="shared" si="17"/>
        <v>2.6895541820342759</v>
      </c>
      <c r="I30" s="9">
        <f t="shared" si="18"/>
        <v>3.4717551922353302</v>
      </c>
      <c r="J30" s="9">
        <f t="shared" si="19"/>
        <v>2.9398585052986124</v>
      </c>
      <c r="K30" s="11">
        <f t="shared" si="20"/>
        <v>0.38167938931297707</v>
      </c>
      <c r="L30" s="11">
        <f t="shared" si="21"/>
        <v>0.29673590504451036</v>
      </c>
      <c r="M30" s="11">
        <f t="shared" si="22"/>
        <v>0.34965034965034969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-0.28279978793037441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0.23166404800490922</v>
      </c>
      <c r="Q30" s="11">
        <f>2*'OddsRatio_working_3-way'!K30*'OddsRatio_working_3-way'!L30*'OddsRatio_working_3-way'!M30</f>
        <v>7.9201383933302297E-2</v>
      </c>
      <c r="R30" s="11">
        <f t="shared" si="23"/>
        <v>0</v>
      </c>
      <c r="S30" s="11">
        <f t="shared" si="24"/>
        <v>-0.81918041629488469</v>
      </c>
      <c r="T30" s="11">
        <f t="shared" si="25"/>
        <v>-0.28006168078457594</v>
      </c>
      <c r="U30" s="11">
        <f>'OddsRatio_working_3-way'!S30-'OddsRatio_working_3-way'!R30^2/3</f>
        <v>-0.81918041629488469</v>
      </c>
      <c r="V30" s="11">
        <f>'OddsRatio_working_3-way'!S30*'OddsRatio_working_3-way'!R30/3-2*'OddsRatio_working_3-way'!R30^3/27-'OddsRatio_working_3-way'!T30</f>
        <v>0.28006168078457594</v>
      </c>
      <c r="W30" s="11">
        <f>'OddsRatio_working_3-way'!V30^2+4*'OddsRatio_working_3-way'!U30^3/27</f>
        <v>-3.0049197893685098E-3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0.14268800302867987</v>
      </c>
      <c r="Y30" s="11">
        <f>IF('OddsRatio_working_3-way'!W30&gt;=0,IF('OddsRatio_working_3-way'!V30+SQRT('OddsRatio_working_3-way'!W30)&gt;0,0,PI()),ACOS('OddsRatio_working_3-way'!V30/(2*'OddsRatio_working_3-way'!X30)))</f>
        <v>0.19328876385605298</v>
      </c>
      <c r="Z30" s="11">
        <f>'OddsRatio_working_3-way'!X30^(1/3)*COS('OddsRatio_working_3-way'!Y30/3)</f>
        <v>0.52146734013403573</v>
      </c>
      <c r="AA30" s="11">
        <f>'OddsRatio_working_3-way'!X30^(1/3)*COS(('OddsRatio_working_3-way'!Y30+2*PI())/3)</f>
        <v>-0.28987065607915741</v>
      </c>
      <c r="AB30" s="11">
        <f>'OddsRatio_working_3-way'!X30^(1/3)*COS(('OddsRatio_working_3-way'!Y30+4*PI())/3)</f>
        <v>-0.23159668405487829</v>
      </c>
      <c r="AC30" s="11">
        <f>'OddsRatio_working_3-way'!X30^(1/3)*SIN('OddsRatio_working_3-way'!Y30/3)</f>
        <v>3.3644493434966227E-2</v>
      </c>
      <c r="AD30" s="11">
        <f>'OddsRatio_working_3-way'!X30^(1/3)*SIN(('OddsRatio_working_3-way'!Y30+2*PI())/3)</f>
        <v>0.43478171708249241</v>
      </c>
      <c r="AE30" s="11">
        <f>'OddsRatio_working_3-way'!X30^(1/3)*SIN(('OddsRatio_working_3-way'!Y30+4*PI())/3)</f>
        <v>-0.4684262105174587</v>
      </c>
      <c r="AF30" s="11">
        <f>-'OddsRatio_working_3-way'!U30/(3*'OddsRatio_working_3-way'!X30^(1/3))*COS(('OddsRatio_working_3-way'!Y30)/3)</f>
        <v>0.52146734013403562</v>
      </c>
      <c r="AG30" s="11">
        <f>-'OddsRatio_working_3-way'!U30/(3*'OddsRatio_working_3-way'!X30^(1/3))*COS(('OddsRatio_working_3-way'!Y30+2*PI())/3)</f>
        <v>-0.28987065607915735</v>
      </c>
      <c r="AH30" s="11">
        <f>-'OddsRatio_working_3-way'!U30/(3*'OddsRatio_working_3-way'!X30^(1/3))*COS(('OddsRatio_working_3-way'!Y30+4*PI())/3)</f>
        <v>-0.23159668405487824</v>
      </c>
      <c r="AI30" s="11">
        <f>'OddsRatio_working_3-way'!U30/(3*'OddsRatio_working_3-way'!X30^(1/3))*SIN(('OddsRatio_working_3-way'!Y30)/3)</f>
        <v>-3.364449343496622E-2</v>
      </c>
      <c r="AJ30" s="11">
        <f>'OddsRatio_working_3-way'!U30/(3*'OddsRatio_working_3-way'!X30^(1/3))*SIN(('OddsRatio_working_3-way'!Y30+2*PI())/3)</f>
        <v>-0.4347817170824923</v>
      </c>
      <c r="AK30" s="11">
        <f>'OddsRatio_working_3-way'!U30/(3*'OddsRatio_working_3-way'!X30^(1/3))*SIN(('OddsRatio_working_3-way'!Y30+4*PI())/3)</f>
        <v>0.46842621051745859</v>
      </c>
      <c r="AL30" s="11">
        <f>'OddsRatio_working_3-way'!Z30+'OddsRatio_working_3-way'!AF30</f>
        <v>1.0429346802680715</v>
      </c>
      <c r="AM30" s="11">
        <f>'OddsRatio_working_3-way'!AA30+'OddsRatio_working_3-way'!AG30</f>
        <v>-0.57974131215831481</v>
      </c>
      <c r="AN30" s="11">
        <f>'OddsRatio_working_3-way'!AB30+'OddsRatio_working_3-way'!AH30</f>
        <v>-0.46319336810975653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1.0429346802680715</v>
      </c>
      <c r="AS30" s="11">
        <f>IF(('OddsRatio_working_3-way'!X30=0),IF(Q30&gt;0,-Q30^(1/3),(-Q30)^(1/3)),'OddsRatio_working_3-way'!AM30-'OddsRatio_working_3-way'!R30/3)</f>
        <v>-0.57974131215831481</v>
      </c>
      <c r="AT30" s="11">
        <f>IF(('OddsRatio_working_3-way'!X30=0),IF(Q30&gt;0,-Q30^(1/3),(-Q30)^(1/3)),'OddsRatio_working_3-way'!AN30-'OddsRatio_working_3-way'!R30/3)</f>
        <v>-0.46319336810975653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9">
        <f t="shared" si="13"/>
        <v>0.34921369337946279</v>
      </c>
      <c r="E31" s="9">
        <f t="shared" si="14"/>
        <v>0.30780741673266493</v>
      </c>
      <c r="F31" s="9">
        <f t="shared" si="15"/>
        <v>0.34297888988787228</v>
      </c>
      <c r="G31" s="9">
        <f t="shared" si="16"/>
        <v>1.0411039886305158</v>
      </c>
      <c r="H31" s="9">
        <f t="shared" si="17"/>
        <v>2.863576139648623</v>
      </c>
      <c r="I31" s="9">
        <f t="shared" si="18"/>
        <v>3.2487846154419149</v>
      </c>
      <c r="J31" s="9">
        <f t="shared" si="19"/>
        <v>2.9156313390801487</v>
      </c>
      <c r="K31" s="11">
        <f t="shared" si="20"/>
        <v>0.35842293906810035</v>
      </c>
      <c r="L31" s="11">
        <f t="shared" si="21"/>
        <v>0.31645569620253161</v>
      </c>
      <c r="M31" s="11">
        <f t="shared" si="22"/>
        <v>0.35211267605633806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-0.28412861817700819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0.2312431825196449</v>
      </c>
      <c r="Q31" s="11">
        <f>2*'OddsRatio_working_3-way'!K31*'OddsRatio_working_3-way'!L31*'OddsRatio_working_3-way'!M31</f>
        <v>7.9876746984333294E-2</v>
      </c>
      <c r="R31" s="11">
        <f t="shared" si="23"/>
        <v>0</v>
      </c>
      <c r="S31" s="11">
        <f t="shared" si="24"/>
        <v>-0.81386797290367852</v>
      </c>
      <c r="T31" s="11">
        <f t="shared" si="25"/>
        <v>-0.28112883347277318</v>
      </c>
      <c r="U31" s="11">
        <f>'OddsRatio_working_3-way'!S31-'OddsRatio_working_3-way'!R31^2/3</f>
        <v>-0.81386797290367852</v>
      </c>
      <c r="V31" s="11">
        <f>'OddsRatio_working_3-way'!S31*'OddsRatio_working_3-way'!R31/3-2*'OddsRatio_working_3-way'!R31^3/27-'OddsRatio_working_3-way'!T31</f>
        <v>0.28112883347277318</v>
      </c>
      <c r="W31" s="11">
        <f>'OddsRatio_working_3-way'!V31^2+4*'OddsRatio_working_3-way'!U31^3/27</f>
        <v>-8.3187449939842173E-4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0.14130224300162458</v>
      </c>
      <c r="Y31" s="11">
        <f>IF('OddsRatio_working_3-way'!W31&gt;=0,IF('OddsRatio_working_3-way'!V31+SQRT('OddsRatio_working_3-way'!W31)&gt;0,0,PI()),ACOS('OddsRatio_working_3-way'!V31/(2*'OddsRatio_working_3-way'!X31)))</f>
        <v>0.10223666715819868</v>
      </c>
      <c r="Z31" s="11">
        <f>'OddsRatio_working_3-way'!X31^(1/3)*COS('OddsRatio_working_3-way'!Y31/3)</f>
        <v>0.52055199431525789</v>
      </c>
      <c r="AA31" s="11">
        <f>'OddsRatio_working_3-way'!X31^(1/3)*COS(('OddsRatio_working_3-way'!Y31+2*PI())/3)</f>
        <v>-0.27564509396666126</v>
      </c>
      <c r="AB31" s="11">
        <f>'OddsRatio_working_3-way'!X31^(1/3)*COS(('OddsRatio_working_3-way'!Y31+4*PI())/3)</f>
        <v>-0.24490690034859675</v>
      </c>
      <c r="AC31" s="11">
        <f>'OddsRatio_working_3-way'!X31^(1/3)*SIN('OddsRatio_working_3-way'!Y31/3)</f>
        <v>1.7746704359792607E-2</v>
      </c>
      <c r="AD31" s="11">
        <f>'OddsRatio_working_3-way'!X31^(1/3)*SIN(('OddsRatio_working_3-way'!Y31+2*PI())/3)</f>
        <v>0.4419378988877698</v>
      </c>
      <c r="AE31" s="11">
        <f>'OddsRatio_working_3-way'!X31^(1/3)*SIN(('OddsRatio_working_3-way'!Y31+4*PI())/3)</f>
        <v>-0.45968460324756222</v>
      </c>
      <c r="AF31" s="11">
        <f>-'OddsRatio_working_3-way'!U31/(3*'OddsRatio_working_3-way'!X31^(1/3))*COS(('OddsRatio_working_3-way'!Y31)/3)</f>
        <v>0.52055199431525789</v>
      </c>
      <c r="AG31" s="11">
        <f>-'OddsRatio_working_3-way'!U31/(3*'OddsRatio_working_3-way'!X31^(1/3))*COS(('OddsRatio_working_3-way'!Y31+2*PI())/3)</f>
        <v>-0.27564509396666126</v>
      </c>
      <c r="AH31" s="11">
        <f>-'OddsRatio_working_3-way'!U31/(3*'OddsRatio_working_3-way'!X31^(1/3))*COS(('OddsRatio_working_3-way'!Y31+4*PI())/3)</f>
        <v>-0.24490690034859675</v>
      </c>
      <c r="AI31" s="11">
        <f>'OddsRatio_working_3-way'!U31/(3*'OddsRatio_working_3-way'!X31^(1/3))*SIN(('OddsRatio_working_3-way'!Y31)/3)</f>
        <v>-1.7746704359792607E-2</v>
      </c>
      <c r="AJ31" s="11">
        <f>'OddsRatio_working_3-way'!U31/(3*'OddsRatio_working_3-way'!X31^(1/3))*SIN(('OddsRatio_working_3-way'!Y31+2*PI())/3)</f>
        <v>-0.4419378988877698</v>
      </c>
      <c r="AK31" s="11">
        <f>'OddsRatio_working_3-way'!U31/(3*'OddsRatio_working_3-way'!X31^(1/3))*SIN(('OddsRatio_working_3-way'!Y31+4*PI())/3)</f>
        <v>0.45968460324756222</v>
      </c>
      <c r="AL31" s="11">
        <f>'OddsRatio_working_3-way'!Z31+'OddsRatio_working_3-way'!AF31</f>
        <v>1.0411039886305158</v>
      </c>
      <c r="AM31" s="11">
        <f>'OddsRatio_working_3-way'!AA31+'OddsRatio_working_3-way'!AG31</f>
        <v>-0.55129018793332252</v>
      </c>
      <c r="AN31" s="11">
        <f>'OddsRatio_working_3-way'!AB31+'OddsRatio_working_3-way'!AH31</f>
        <v>-0.48981380069719349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1.0411039886305158</v>
      </c>
      <c r="AS31" s="11">
        <f>IF(('OddsRatio_working_3-way'!X31=0),IF(Q31&gt;0,-Q31^(1/3),(-Q31)^(1/3)),'OddsRatio_working_3-way'!AM31-'OddsRatio_working_3-way'!R31/3)</f>
        <v>-0.55129018793332252</v>
      </c>
      <c r="AT31" s="11">
        <f>IF(('OddsRatio_working_3-way'!X31=0),IF(Q31&gt;0,-Q31^(1/3),(-Q31)^(1/3)),'OddsRatio_working_3-way'!AN31-'OddsRatio_working_3-way'!R31/3)</f>
        <v>-0.48981380069719349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9">
        <f t="shared" si="13"/>
        <v>0.40248313861949064</v>
      </c>
      <c r="E32" s="9">
        <f t="shared" si="14"/>
        <v>0.31142259113101156</v>
      </c>
      <c r="F32" s="9">
        <f t="shared" si="15"/>
        <v>0.28609427024949768</v>
      </c>
      <c r="G32" s="9">
        <f t="shared" si="16"/>
        <v>1.0528908742056768</v>
      </c>
      <c r="H32" s="9">
        <f t="shared" si="17"/>
        <v>2.4845761326300044</v>
      </c>
      <c r="I32" s="9">
        <f t="shared" si="18"/>
        <v>3.2110708358319213</v>
      </c>
      <c r="J32" s="9">
        <f t="shared" si="19"/>
        <v>3.4953513718674545</v>
      </c>
      <c r="K32" s="11">
        <f t="shared" si="20"/>
        <v>0.41493775933609955</v>
      </c>
      <c r="L32" s="11">
        <f t="shared" si="21"/>
        <v>0.32258064516129031</v>
      </c>
      <c r="M32" s="11">
        <f t="shared" si="22"/>
        <v>0.29673590504451036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-0.27872640679470007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0.23354398630193024</v>
      </c>
      <c r="Q32" s="11">
        <f>2*'OddsRatio_working_3-way'!K32*'OddsRatio_working_3-way'!L32*'OddsRatio_working_3-way'!M32</f>
        <v>7.9436730034670153E-2</v>
      </c>
      <c r="R32" s="11">
        <f t="shared" si="23"/>
        <v>0</v>
      </c>
      <c r="S32" s="11">
        <f t="shared" si="24"/>
        <v>-0.83789687883412645</v>
      </c>
      <c r="T32" s="11">
        <f t="shared" si="25"/>
        <v>-0.28499893837895457</v>
      </c>
      <c r="U32" s="11">
        <f>'OddsRatio_working_3-way'!S32-'OddsRatio_working_3-way'!R32^2/3</f>
        <v>-0.83789687883412645</v>
      </c>
      <c r="V32" s="11">
        <f>'OddsRatio_working_3-way'!S32*'OddsRatio_working_3-way'!R32/3-2*'OddsRatio_working_3-way'!R32^3/27-'OddsRatio_working_3-way'!T32</f>
        <v>0.28499893837895457</v>
      </c>
      <c r="W32" s="11">
        <f>'OddsRatio_working_3-way'!V32^2+4*'OddsRatio_working_3-way'!U32^3/27</f>
        <v>-5.9257162447493156E-3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0.1476059882947508</v>
      </c>
      <c r="Y32" s="11">
        <f>IF('OddsRatio_working_3-way'!W32&gt;=0,IF('OddsRatio_working_3-way'!V32+SQRT('OddsRatio_working_3-way'!W32)&gt;0,0,PI()),ACOS('OddsRatio_working_3-way'!V32/(2*'OddsRatio_working_3-way'!X32)))</f>
        <v>0.26380654404790338</v>
      </c>
      <c r="Z32" s="11">
        <f>'OddsRatio_working_3-way'!X32^(1/3)*COS('OddsRatio_working_3-way'!Y32/3)</f>
        <v>0.52644543710283842</v>
      </c>
      <c r="AA32" s="11">
        <f>'OddsRatio_working_3-way'!X32^(1/3)*COS(('OddsRatio_working_3-way'!Y32+2*PI())/3)</f>
        <v>-0.30341750706601001</v>
      </c>
      <c r="AB32" s="11">
        <f>'OddsRatio_working_3-way'!X32^(1/3)*COS(('OddsRatio_working_3-way'!Y32+4*PI())/3)</f>
        <v>-0.22302793003682872</v>
      </c>
      <c r="AC32" s="11">
        <f>'OddsRatio_working_3-way'!X32^(1/3)*SIN('OddsRatio_working_3-way'!Y32/3)</f>
        <v>4.6412943937838187E-2</v>
      </c>
      <c r="AD32" s="11">
        <f>'OddsRatio_working_3-way'!X32^(1/3)*SIN(('OddsRatio_working_3-way'!Y32+2*PI())/3)</f>
        <v>0.43270865026854183</v>
      </c>
      <c r="AE32" s="11">
        <f>'OddsRatio_working_3-way'!X32^(1/3)*SIN(('OddsRatio_working_3-way'!Y32+4*PI())/3)</f>
        <v>-0.47912159420637984</v>
      </c>
      <c r="AF32" s="11">
        <f>-'OddsRatio_working_3-way'!U32/(3*'OddsRatio_working_3-way'!X32^(1/3))*COS(('OddsRatio_working_3-way'!Y32)/3)</f>
        <v>0.52644543710283842</v>
      </c>
      <c r="AG32" s="11">
        <f>-'OddsRatio_working_3-way'!U32/(3*'OddsRatio_working_3-way'!X32^(1/3))*COS(('OddsRatio_working_3-way'!Y32+2*PI())/3)</f>
        <v>-0.30341750706601001</v>
      </c>
      <c r="AH32" s="11">
        <f>-'OddsRatio_working_3-way'!U32/(3*'OddsRatio_working_3-way'!X32^(1/3))*COS(('OddsRatio_working_3-way'!Y32+4*PI())/3)</f>
        <v>-0.22302793003682872</v>
      </c>
      <c r="AI32" s="11">
        <f>'OddsRatio_working_3-way'!U32/(3*'OddsRatio_working_3-way'!X32^(1/3))*SIN(('OddsRatio_working_3-way'!Y32)/3)</f>
        <v>-4.6412943937838187E-2</v>
      </c>
      <c r="AJ32" s="11">
        <f>'OddsRatio_working_3-way'!U32/(3*'OddsRatio_working_3-way'!X32^(1/3))*SIN(('OddsRatio_working_3-way'!Y32+2*PI())/3)</f>
        <v>-0.43270865026854183</v>
      </c>
      <c r="AK32" s="11">
        <f>'OddsRatio_working_3-way'!U32/(3*'OddsRatio_working_3-way'!X32^(1/3))*SIN(('OddsRatio_working_3-way'!Y32+4*PI())/3)</f>
        <v>0.47912159420637984</v>
      </c>
      <c r="AL32" s="11">
        <f>'OddsRatio_working_3-way'!Z32+'OddsRatio_working_3-way'!AF32</f>
        <v>1.0528908742056768</v>
      </c>
      <c r="AM32" s="11">
        <f>'OddsRatio_working_3-way'!AA32+'OddsRatio_working_3-way'!AG32</f>
        <v>-0.60683501413202001</v>
      </c>
      <c r="AN32" s="11">
        <f>'OddsRatio_working_3-way'!AB32+'OddsRatio_working_3-way'!AH32</f>
        <v>-0.44605586007365744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1.0528908742056768</v>
      </c>
      <c r="AS32" s="11">
        <f>IF(('OddsRatio_working_3-way'!X32=0),IF(Q32&gt;0,-Q32^(1/3),(-Q32)^(1/3)),'OddsRatio_working_3-way'!AM32-'OddsRatio_working_3-way'!R32/3)</f>
        <v>-0.60683501413202001</v>
      </c>
      <c r="AT32" s="11">
        <f>IF(('OddsRatio_working_3-way'!X32=0),IF(Q32&gt;0,-Q32^(1/3),(-Q32)^(1/3)),'OddsRatio_working_3-way'!AN32-'OddsRatio_working_3-way'!R32/3)</f>
        <v>-0.44605586007365744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9">
        <f t="shared" si="13"/>
        <v>0.56976045482429549</v>
      </c>
      <c r="E33" s="9">
        <f t="shared" si="14"/>
        <v>0.23271950738845223</v>
      </c>
      <c r="F33" s="9">
        <f t="shared" si="15"/>
        <v>0.19752003778725241</v>
      </c>
      <c r="G33" s="9">
        <f t="shared" si="16"/>
        <v>1.0635543152519902</v>
      </c>
      <c r="H33" s="9">
        <f t="shared" si="17"/>
        <v>1.7551235638289131</v>
      </c>
      <c r="I33" s="9">
        <f t="shared" si="18"/>
        <v>4.2970183772811685</v>
      </c>
      <c r="J33" s="9">
        <f t="shared" si="19"/>
        <v>5.062777484262603</v>
      </c>
      <c r="K33" s="11">
        <f t="shared" si="20"/>
        <v>0.58479532163742687</v>
      </c>
      <c r="L33" s="11">
        <f t="shared" si="21"/>
        <v>0.24390243902439027</v>
      </c>
      <c r="M33" s="11">
        <f t="shared" si="22"/>
        <v>0.20746887966804978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-0.24880345112688962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0.22578627183956923</v>
      </c>
      <c r="Q33" s="11">
        <f>2*'OddsRatio_working_3-way'!K33*'OddsRatio_working_3-way'!L33*'OddsRatio_working_3-way'!M33</f>
        <v>5.9183819617187217E-2</v>
      </c>
      <c r="R33" s="11">
        <f t="shared" si="23"/>
        <v>0</v>
      </c>
      <c r="S33" s="11">
        <f t="shared" si="24"/>
        <v>-0.90748850474914977</v>
      </c>
      <c r="T33" s="11">
        <f t="shared" si="25"/>
        <v>-0.23787378892507202</v>
      </c>
      <c r="U33" s="11">
        <f>'OddsRatio_working_3-way'!S33-'OddsRatio_working_3-way'!R33^2/3</f>
        <v>-0.90748850474914977</v>
      </c>
      <c r="V33" s="11">
        <f>'OddsRatio_working_3-way'!S33*'OddsRatio_working_3-way'!R33/3-2*'OddsRatio_working_3-way'!R33^3/27-'OddsRatio_working_3-way'!T33</f>
        <v>0.23787378892507202</v>
      </c>
      <c r="W33" s="11">
        <f>'OddsRatio_working_3-way'!V33^2+4*'OddsRatio_working_3-way'!U33^3/27</f>
        <v>-5.4134415546534392E-2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0.16637183881602688</v>
      </c>
      <c r="Y33" s="11">
        <f>IF('OddsRatio_working_3-way'!W33&gt;=0,IF('OddsRatio_working_3-way'!V33+SQRT('OddsRatio_working_3-way'!W33)&gt;0,0,PI()),ACOS('OddsRatio_working_3-way'!V33/(2*'OddsRatio_working_3-way'!X33)))</f>
        <v>0.77433530131759287</v>
      </c>
      <c r="Z33" s="11">
        <f>'OddsRatio_working_3-way'!X33^(1/3)*COS('OddsRatio_working_3-way'!Y33/3)</f>
        <v>0.53177715762599509</v>
      </c>
      <c r="AA33" s="11">
        <f>'OddsRatio_working_3-way'!X33^(1/3)*COS(('OddsRatio_working_3-way'!Y33+2*PI())/3)</f>
        <v>-0.38746948667973702</v>
      </c>
      <c r="AB33" s="11">
        <f>'OddsRatio_working_3-way'!X33^(1/3)*COS(('OddsRatio_working_3-way'!Y33+4*PI())/3)</f>
        <v>-0.14430767094625818</v>
      </c>
      <c r="AC33" s="11">
        <f>'OddsRatio_working_3-way'!X33^(1/3)*SIN('OddsRatio_working_3-way'!Y33/3)</f>
        <v>0.14038953977036225</v>
      </c>
      <c r="AD33" s="11">
        <f>'OddsRatio_working_3-way'!X33^(1/3)*SIN(('OddsRatio_working_3-way'!Y33+2*PI())/3)</f>
        <v>0.39033775777121232</v>
      </c>
      <c r="AE33" s="11">
        <f>'OddsRatio_working_3-way'!X33^(1/3)*SIN(('OddsRatio_working_3-way'!Y33+4*PI())/3)</f>
        <v>-0.53072729754157466</v>
      </c>
      <c r="AF33" s="11">
        <f>-'OddsRatio_working_3-way'!U33/(3*'OddsRatio_working_3-way'!X33^(1/3))*COS(('OddsRatio_working_3-way'!Y33)/3)</f>
        <v>0.53177715762599509</v>
      </c>
      <c r="AG33" s="11">
        <f>-'OddsRatio_working_3-way'!U33/(3*'OddsRatio_working_3-way'!X33^(1/3))*COS(('OddsRatio_working_3-way'!Y33+2*PI())/3)</f>
        <v>-0.38746948667973702</v>
      </c>
      <c r="AH33" s="11">
        <f>-'OddsRatio_working_3-way'!U33/(3*'OddsRatio_working_3-way'!X33^(1/3))*COS(('OddsRatio_working_3-way'!Y33+4*PI())/3)</f>
        <v>-0.14430767094625818</v>
      </c>
      <c r="AI33" s="11">
        <f>'OddsRatio_working_3-way'!U33/(3*'OddsRatio_working_3-way'!X33^(1/3))*SIN(('OddsRatio_working_3-way'!Y33)/3)</f>
        <v>-0.14038953977036225</v>
      </c>
      <c r="AJ33" s="11">
        <f>'OddsRatio_working_3-way'!U33/(3*'OddsRatio_working_3-way'!X33^(1/3))*SIN(('OddsRatio_working_3-way'!Y33+2*PI())/3)</f>
        <v>-0.39033775777121232</v>
      </c>
      <c r="AK33" s="11">
        <f>'OddsRatio_working_3-way'!U33/(3*'OddsRatio_working_3-way'!X33^(1/3))*SIN(('OddsRatio_working_3-way'!Y33+4*PI())/3)</f>
        <v>0.53072729754157466</v>
      </c>
      <c r="AL33" s="11">
        <f>'OddsRatio_working_3-way'!Z33+'OddsRatio_working_3-way'!AF33</f>
        <v>1.0635543152519902</v>
      </c>
      <c r="AM33" s="11">
        <f>'OddsRatio_working_3-way'!AA33+'OddsRatio_working_3-way'!AG33</f>
        <v>-0.77493897335947404</v>
      </c>
      <c r="AN33" s="11">
        <f>'OddsRatio_working_3-way'!AB33+'OddsRatio_working_3-way'!AH33</f>
        <v>-0.28861534189251636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1.0635543152519902</v>
      </c>
      <c r="AS33" s="11">
        <f>IF(('OddsRatio_working_3-way'!X33=0),IF(Q33&gt;0,-Q33^(1/3),(-Q33)^(1/3)),'OddsRatio_working_3-way'!AM33-'OddsRatio_working_3-way'!R33/3)</f>
        <v>-0.77493897335947404</v>
      </c>
      <c r="AT33" s="11">
        <f>IF(('OddsRatio_working_3-way'!X33=0),IF(Q33&gt;0,-Q33^(1/3),(-Q33)^(1/3)),'OddsRatio_working_3-way'!AN33-'OddsRatio_working_3-way'!R33/3)</f>
        <v>-0.28861534189251636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9">
        <f t="shared" si="13"/>
        <v>0.42229107852288011</v>
      </c>
      <c r="E34" s="9">
        <f t="shared" si="14"/>
        <v>0.28534283864044446</v>
      </c>
      <c r="F34" s="9">
        <f t="shared" si="15"/>
        <v>0.29236608283667542</v>
      </c>
      <c r="G34" s="9">
        <f t="shared" si="16"/>
        <v>1.0523345167834171</v>
      </c>
      <c r="H34" s="9">
        <f t="shared" si="17"/>
        <v>2.3680348718184421</v>
      </c>
      <c r="I34" s="9">
        <f t="shared" si="18"/>
        <v>3.5045561499445324</v>
      </c>
      <c r="J34" s="9">
        <f t="shared" si="19"/>
        <v>3.4203693886018591</v>
      </c>
      <c r="K34" s="11">
        <f t="shared" si="20"/>
        <v>0.43478260869565222</v>
      </c>
      <c r="L34" s="11">
        <f t="shared" si="21"/>
        <v>0.29585798816568049</v>
      </c>
      <c r="M34" s="11">
        <f t="shared" si="22"/>
        <v>0.30303030303030304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-0.27738927738927732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0.23310023310023315</v>
      </c>
      <c r="Q34" s="11">
        <f>2*'OddsRatio_working_3-way'!K34*'OddsRatio_working_3-way'!L34*'OddsRatio_working_3-way'!M34</f>
        <v>7.7959944180679974E-2</v>
      </c>
      <c r="R34" s="11">
        <f t="shared" si="23"/>
        <v>0</v>
      </c>
      <c r="S34" s="11">
        <f t="shared" si="24"/>
        <v>-0.84033613445378186</v>
      </c>
      <c r="T34" s="11">
        <f t="shared" si="25"/>
        <v>-0.28104887439925813</v>
      </c>
      <c r="U34" s="11">
        <f>'OddsRatio_working_3-way'!S34-'OddsRatio_working_3-way'!R34^2/3</f>
        <v>-0.84033613445378186</v>
      </c>
      <c r="V34" s="11">
        <f>'OddsRatio_working_3-way'!S34*'OddsRatio_working_3-way'!R34/3-2*'OddsRatio_working_3-way'!R34^3/27-'OddsRatio_working_3-way'!T34</f>
        <v>0.28104887439925813</v>
      </c>
      <c r="W34" s="11">
        <f>'OddsRatio_working_3-way'!V34^2+4*'OddsRatio_working_3-way'!U34^3/27</f>
        <v>-8.9249841508209915E-3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0.14825101513304298</v>
      </c>
      <c r="Y34" s="11">
        <f>IF('OddsRatio_working_3-way'!W34&gt;=0,IF('OddsRatio_working_3-way'!V34+SQRT('OddsRatio_working_3-way'!W34)&gt;0,0,PI()),ACOS('OddsRatio_working_3-way'!V34/(2*'OddsRatio_working_3-way'!X34)))</f>
        <v>0.32427559276354745</v>
      </c>
      <c r="Z34" s="11">
        <f>'OddsRatio_working_3-way'!X34^(1/3)*COS('OddsRatio_working_3-way'!Y34/3)</f>
        <v>0.52616725839170853</v>
      </c>
      <c r="AA34" s="11">
        <f>'OddsRatio_working_3-way'!X34^(1/3)*COS(('OddsRatio_working_3-way'!Y34+2*PI())/3)</f>
        <v>-0.31253103318089887</v>
      </c>
      <c r="AB34" s="11">
        <f>'OddsRatio_working_3-way'!X34^(1/3)*COS(('OddsRatio_working_3-way'!Y34+4*PI())/3)</f>
        <v>-0.21363622521080985</v>
      </c>
      <c r="AC34" s="11">
        <f>'OddsRatio_working_3-way'!X34^(1/3)*SIN('OddsRatio_working_3-way'!Y34/3)</f>
        <v>5.7096944002987364E-2</v>
      </c>
      <c r="AD34" s="11">
        <f>'OddsRatio_working_3-way'!X34^(1/3)*SIN(('OddsRatio_working_3-way'!Y34+2*PI())/3)</f>
        <v>0.42712574040533685</v>
      </c>
      <c r="AE34" s="11">
        <f>'OddsRatio_working_3-way'!X34^(1/3)*SIN(('OddsRatio_working_3-way'!Y34+4*PI())/3)</f>
        <v>-0.48422268440832406</v>
      </c>
      <c r="AF34" s="11">
        <f>-'OddsRatio_working_3-way'!U34/(3*'OddsRatio_working_3-way'!X34^(1/3))*COS(('OddsRatio_working_3-way'!Y34)/3)</f>
        <v>0.52616725839170853</v>
      </c>
      <c r="AG34" s="11">
        <f>-'OddsRatio_working_3-way'!U34/(3*'OddsRatio_working_3-way'!X34^(1/3))*COS(('OddsRatio_working_3-way'!Y34+2*PI())/3)</f>
        <v>-0.31253103318089887</v>
      </c>
      <c r="AH34" s="11">
        <f>-'OddsRatio_working_3-way'!U34/(3*'OddsRatio_working_3-way'!X34^(1/3))*COS(('OddsRatio_working_3-way'!Y34+4*PI())/3)</f>
        <v>-0.21363622521080985</v>
      </c>
      <c r="AI34" s="11">
        <f>'OddsRatio_working_3-way'!U34/(3*'OddsRatio_working_3-way'!X34^(1/3))*SIN(('OddsRatio_working_3-way'!Y34)/3)</f>
        <v>-5.7096944002987364E-2</v>
      </c>
      <c r="AJ34" s="11">
        <f>'OddsRatio_working_3-way'!U34/(3*'OddsRatio_working_3-way'!X34^(1/3))*SIN(('OddsRatio_working_3-way'!Y34+2*PI())/3)</f>
        <v>-0.42712574040533685</v>
      </c>
      <c r="AK34" s="11">
        <f>'OddsRatio_working_3-way'!U34/(3*'OddsRatio_working_3-way'!X34^(1/3))*SIN(('OddsRatio_working_3-way'!Y34+4*PI())/3)</f>
        <v>0.48422268440832406</v>
      </c>
      <c r="AL34" s="11">
        <f>'OddsRatio_working_3-way'!Z34+'OddsRatio_working_3-way'!AF34</f>
        <v>1.0523345167834171</v>
      </c>
      <c r="AM34" s="11">
        <f>'OddsRatio_working_3-way'!AA34+'OddsRatio_working_3-way'!AG34</f>
        <v>-0.62506206636179773</v>
      </c>
      <c r="AN34" s="11">
        <f>'OddsRatio_working_3-way'!AB34+'OddsRatio_working_3-way'!AH34</f>
        <v>-0.42727245042161971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1.0523345167834171</v>
      </c>
      <c r="AS34" s="11">
        <f>IF(('OddsRatio_working_3-way'!X34=0),IF(Q34&gt;0,-Q34^(1/3),(-Q34)^(1/3)),'OddsRatio_working_3-way'!AM34-'OddsRatio_working_3-way'!R34/3)</f>
        <v>-0.62506206636179773</v>
      </c>
      <c r="AT34" s="11">
        <f>IF(('OddsRatio_working_3-way'!X34=0),IF(Q34&gt;0,-Q34^(1/3),(-Q34)^(1/3)),'OddsRatio_working_3-way'!AN34-'OddsRatio_working_3-way'!R34/3)</f>
        <v>-0.42727245042161971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9">
        <f t="shared" si="13"/>
        <v>0.5171406187887243</v>
      </c>
      <c r="E35" s="9">
        <f t="shared" si="14"/>
        <v>0.27537857089533235</v>
      </c>
      <c r="F35" s="9">
        <f t="shared" si="15"/>
        <v>0.20748081031594323</v>
      </c>
      <c r="G35" s="9">
        <f t="shared" si="16"/>
        <v>1.0610341217650727</v>
      </c>
      <c r="H35" s="9">
        <f t="shared" si="17"/>
        <v>1.9337100271532643</v>
      </c>
      <c r="I35" s="9">
        <f t="shared" si="18"/>
        <v>3.6313646219773812</v>
      </c>
      <c r="J35" s="9">
        <f t="shared" si="19"/>
        <v>4.8197228383542612</v>
      </c>
      <c r="K35" s="11">
        <f t="shared" si="20"/>
        <v>0.53191489361702127</v>
      </c>
      <c r="L35" s="11">
        <f t="shared" si="21"/>
        <v>0.28735632183908044</v>
      </c>
      <c r="M35" s="11">
        <f t="shared" si="22"/>
        <v>0.21739130434782611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-0.261060958882261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0.23126734505087881</v>
      </c>
      <c r="Q35" s="11">
        <f>2*'OddsRatio_working_3-way'!K35*'OddsRatio_working_3-way'!L35*'OddsRatio_working_3-way'!M35</f>
        <v>6.645613363531E-2</v>
      </c>
      <c r="R35" s="11">
        <f t="shared" si="23"/>
        <v>0</v>
      </c>
      <c r="S35" s="11">
        <f t="shared" si="24"/>
        <v>-0.88587487781036167</v>
      </c>
      <c r="T35" s="11">
        <f t="shared" si="25"/>
        <v>-0.25456174649723035</v>
      </c>
      <c r="U35" s="11">
        <f>'OddsRatio_working_3-way'!S35-'OddsRatio_working_3-way'!R35^2/3</f>
        <v>-0.88587487781036167</v>
      </c>
      <c r="V35" s="11">
        <f>'OddsRatio_working_3-way'!S35*'OddsRatio_working_3-way'!R35/3-2*'OddsRatio_working_3-way'!R35^3/27-'OddsRatio_working_3-way'!T35</f>
        <v>0.25456174649723035</v>
      </c>
      <c r="W35" s="11">
        <f>'OddsRatio_working_3-way'!V35^2+4*'OddsRatio_working_3-way'!U35^3/27</f>
        <v>-3.8192663347004857E-2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0.16046366109397248</v>
      </c>
      <c r="Y35" s="11">
        <f>IF('OddsRatio_working_3-way'!W35&gt;=0,IF('OddsRatio_working_3-way'!V35+SQRT('OddsRatio_working_3-way'!W35)&gt;0,0,PI()),ACOS('OddsRatio_working_3-way'!V35/(2*'OddsRatio_working_3-way'!X35)))</f>
        <v>0.65473908791547097</v>
      </c>
      <c r="Z35" s="11">
        <f>'OddsRatio_working_3-way'!X35^(1/3)*COS('OddsRatio_working_3-way'!Y35/3)</f>
        <v>0.53051706088253636</v>
      </c>
      <c r="AA35" s="11">
        <f>'OddsRatio_working_3-way'!X35^(1/3)*COS(('OddsRatio_working_3-way'!Y35+2*PI())/3)</f>
        <v>-0.36715286559787447</v>
      </c>
      <c r="AB35" s="11">
        <f>'OddsRatio_working_3-way'!X35^(1/3)*COS(('OddsRatio_working_3-way'!Y35+4*PI())/3)</f>
        <v>-0.16336419528466201</v>
      </c>
      <c r="AC35" s="11">
        <f>'OddsRatio_working_3-way'!X35^(1/3)*SIN('OddsRatio_working_3-way'!Y35/3)</f>
        <v>0.1176574436631292</v>
      </c>
      <c r="AD35" s="11">
        <f>'OddsRatio_working_3-way'!X35^(1/3)*SIN(('OddsRatio_working_3-way'!Y35+2*PI())/3)</f>
        <v>0.40061253003376757</v>
      </c>
      <c r="AE35" s="11">
        <f>'OddsRatio_working_3-way'!X35^(1/3)*SIN(('OddsRatio_working_3-way'!Y35+4*PI())/3)</f>
        <v>-0.51826997369689676</v>
      </c>
      <c r="AF35" s="11">
        <f>-'OddsRatio_working_3-way'!U35/(3*'OddsRatio_working_3-way'!X35^(1/3))*COS(('OddsRatio_working_3-way'!Y35)/3)</f>
        <v>0.53051706088253636</v>
      </c>
      <c r="AG35" s="11">
        <f>-'OddsRatio_working_3-way'!U35/(3*'OddsRatio_working_3-way'!X35^(1/3))*COS(('OddsRatio_working_3-way'!Y35+2*PI())/3)</f>
        <v>-0.36715286559787447</v>
      </c>
      <c r="AH35" s="11">
        <f>-'OddsRatio_working_3-way'!U35/(3*'OddsRatio_working_3-way'!X35^(1/3))*COS(('OddsRatio_working_3-way'!Y35+4*PI())/3)</f>
        <v>-0.16336419528466201</v>
      </c>
      <c r="AI35" s="11">
        <f>'OddsRatio_working_3-way'!U35/(3*'OddsRatio_working_3-way'!X35^(1/3))*SIN(('OddsRatio_working_3-way'!Y35)/3)</f>
        <v>-0.1176574436631292</v>
      </c>
      <c r="AJ35" s="11">
        <f>'OddsRatio_working_3-way'!U35/(3*'OddsRatio_working_3-way'!X35^(1/3))*SIN(('OddsRatio_working_3-way'!Y35+2*PI())/3)</f>
        <v>-0.40061253003376757</v>
      </c>
      <c r="AK35" s="11">
        <f>'OddsRatio_working_3-way'!U35/(3*'OddsRatio_working_3-way'!X35^(1/3))*SIN(('OddsRatio_working_3-way'!Y35+4*PI())/3)</f>
        <v>0.51826997369689676</v>
      </c>
      <c r="AL35" s="11">
        <f>'OddsRatio_working_3-way'!Z35+'OddsRatio_working_3-way'!AF35</f>
        <v>1.0610341217650727</v>
      </c>
      <c r="AM35" s="11">
        <f>'OddsRatio_working_3-way'!AA35+'OddsRatio_working_3-way'!AG35</f>
        <v>-0.73430573119574893</v>
      </c>
      <c r="AN35" s="11">
        <f>'OddsRatio_working_3-way'!AB35+'OddsRatio_working_3-way'!AH35</f>
        <v>-0.32672839056932401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1.0610341217650727</v>
      </c>
      <c r="AS35" s="11">
        <f>IF(('OddsRatio_working_3-way'!X35=0),IF(Q35&gt;0,-Q35^(1/3),(-Q35)^(1/3)),'OddsRatio_working_3-way'!AM35-'OddsRatio_working_3-way'!R35/3)</f>
        <v>-0.73430573119574893</v>
      </c>
      <c r="AT35" s="11">
        <f>IF(('OddsRatio_working_3-way'!X35=0),IF(Q35&gt;0,-Q35^(1/3),(-Q35)^(1/3)),'OddsRatio_working_3-way'!AN35-'OddsRatio_working_3-way'!R35/3)</f>
        <v>-0.32672839056932401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9">
        <f t="shared" si="13"/>
        <v>0.46979944776214178</v>
      </c>
      <c r="E36" s="9">
        <f t="shared" si="14"/>
        <v>0.28317644722752006</v>
      </c>
      <c r="F36" s="9">
        <f t="shared" si="15"/>
        <v>0.247024105010338</v>
      </c>
      <c r="G36" s="9">
        <f t="shared" si="16"/>
        <v>1.0547363075075695</v>
      </c>
      <c r="H36" s="9">
        <f t="shared" si="17"/>
        <v>2.1285678490330993</v>
      </c>
      <c r="I36" s="9">
        <f t="shared" si="18"/>
        <v>3.531367138018167</v>
      </c>
      <c r="J36" s="9">
        <f t="shared" si="19"/>
        <v>4.0481879286968772</v>
      </c>
      <c r="K36" s="11">
        <f t="shared" si="20"/>
        <v>0.48309178743961356</v>
      </c>
      <c r="L36" s="11">
        <f t="shared" si="21"/>
        <v>0.29411764705882354</v>
      </c>
      <c r="M36" s="11">
        <f t="shared" si="22"/>
        <v>0.25706940874035988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-0.27107782869490693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0.23230483654286571</v>
      </c>
      <c r="Q36" s="11">
        <f>2*'OddsRatio_working_3-way'!K36*'OddsRatio_working_3-way'!L36*'OddsRatio_working_3-way'!M36</f>
        <v>7.3051835390838274E-2</v>
      </c>
      <c r="R36" s="11">
        <f t="shared" si="23"/>
        <v>0</v>
      </c>
      <c r="S36" s="11">
        <f t="shared" si="24"/>
        <v>-0.85696730588882097</v>
      </c>
      <c r="T36" s="11">
        <f t="shared" si="25"/>
        <v>-0.26948657417887451</v>
      </c>
      <c r="U36" s="11">
        <f>'OddsRatio_working_3-way'!S36-'OddsRatio_working_3-way'!R36^2/3</f>
        <v>-0.85696730588882097</v>
      </c>
      <c r="V36" s="11">
        <f>'OddsRatio_working_3-way'!S36*'OddsRatio_working_3-way'!R36/3-2*'OddsRatio_working_3-way'!R36^3/27-'OddsRatio_working_3-way'!T36</f>
        <v>0.26948657417887451</v>
      </c>
      <c r="W36" s="11">
        <f>'OddsRatio_working_3-way'!V36^2+4*'OddsRatio_working_3-way'!U36^3/27</f>
        <v>-2.0614135859754051E-2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0.1526737940204704</v>
      </c>
      <c r="Y36" s="11">
        <f>IF('OddsRatio_working_3-way'!W36&gt;=0,IF('OddsRatio_working_3-way'!V36+SQRT('OddsRatio_working_3-way'!W36)&gt;0,0,PI()),ACOS('OddsRatio_working_3-way'!V36/(2*'OddsRatio_working_3-way'!X36)))</f>
        <v>0.48952406167425844</v>
      </c>
      <c r="Z36" s="11">
        <f>'OddsRatio_working_3-way'!X36^(1/3)*COS('OddsRatio_working_3-way'!Y36/3)</f>
        <v>0.52736815375378487</v>
      </c>
      <c r="AA36" s="11">
        <f>'OddsRatio_working_3-way'!X36^(1/3)*COS(('OddsRatio_working_3-way'!Y36+2*PI())/3)</f>
        <v>-0.33887682437921851</v>
      </c>
      <c r="AB36" s="11">
        <f>'OddsRatio_working_3-way'!X36^(1/3)*COS(('OddsRatio_working_3-way'!Y36+4*PI())/3)</f>
        <v>-0.18849132937456622</v>
      </c>
      <c r="AC36" s="11">
        <f>'OddsRatio_working_3-way'!X36^(1/3)*SIN('OddsRatio_working_3-way'!Y36/3)</f>
        <v>8.6825106023151188E-2</v>
      </c>
      <c r="AD36" s="11">
        <f>'OddsRatio_working_3-way'!X36^(1/3)*SIN(('OddsRatio_working_3-way'!Y36+2*PI())/3)</f>
        <v>0.41330166528609991</v>
      </c>
      <c r="AE36" s="11">
        <f>'OddsRatio_working_3-way'!X36^(1/3)*SIN(('OddsRatio_working_3-way'!Y36+4*PI())/3)</f>
        <v>-0.50012677130925098</v>
      </c>
      <c r="AF36" s="11">
        <f>-'OddsRatio_working_3-way'!U36/(3*'OddsRatio_working_3-way'!X36^(1/3))*COS(('OddsRatio_working_3-way'!Y36)/3)</f>
        <v>0.52736815375378465</v>
      </c>
      <c r="AG36" s="11">
        <f>-'OddsRatio_working_3-way'!U36/(3*'OddsRatio_working_3-way'!X36^(1/3))*COS(('OddsRatio_working_3-way'!Y36+2*PI())/3)</f>
        <v>-0.3388768243792184</v>
      </c>
      <c r="AH36" s="11">
        <f>-'OddsRatio_working_3-way'!U36/(3*'OddsRatio_working_3-way'!X36^(1/3))*COS(('OddsRatio_working_3-way'!Y36+4*PI())/3)</f>
        <v>-0.18849132937456614</v>
      </c>
      <c r="AI36" s="11">
        <f>'OddsRatio_working_3-way'!U36/(3*'OddsRatio_working_3-way'!X36^(1/3))*SIN(('OddsRatio_working_3-way'!Y36)/3)</f>
        <v>-8.6825106023151147E-2</v>
      </c>
      <c r="AJ36" s="11">
        <f>'OddsRatio_working_3-way'!U36/(3*'OddsRatio_working_3-way'!X36^(1/3))*SIN(('OddsRatio_working_3-way'!Y36+2*PI())/3)</f>
        <v>-0.41330166528609974</v>
      </c>
      <c r="AK36" s="11">
        <f>'OddsRatio_working_3-way'!U36/(3*'OddsRatio_working_3-way'!X36^(1/3))*SIN(('OddsRatio_working_3-way'!Y36+4*PI())/3)</f>
        <v>0.50012677130925076</v>
      </c>
      <c r="AL36" s="11">
        <f>'OddsRatio_working_3-way'!Z36+'OddsRatio_working_3-way'!AF36</f>
        <v>1.0547363075075695</v>
      </c>
      <c r="AM36" s="11">
        <f>'OddsRatio_working_3-way'!AA36+'OddsRatio_working_3-way'!AG36</f>
        <v>-0.67775364875843691</v>
      </c>
      <c r="AN36" s="11">
        <f>'OddsRatio_working_3-way'!AB36+'OddsRatio_working_3-way'!AH36</f>
        <v>-0.37698265874913239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1.0547363075075695</v>
      </c>
      <c r="AS36" s="11">
        <f>IF(('OddsRatio_working_3-way'!X36=0),IF(Q36&gt;0,-Q36^(1/3),(-Q36)^(1/3)),'OddsRatio_working_3-way'!AM36-'OddsRatio_working_3-way'!R36/3)</f>
        <v>-0.67775364875843691</v>
      </c>
      <c r="AT36" s="11">
        <f>IF(('OddsRatio_working_3-way'!X36=0),IF(Q36&gt;0,-Q36^(1/3),(-Q36)^(1/3)),'OddsRatio_working_3-way'!AN36-'OddsRatio_working_3-way'!R36/3)</f>
        <v>-0.37698265874913239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9">
        <f t="shared" si="13"/>
        <v>0.31264757069159177</v>
      </c>
      <c r="E37" s="9">
        <f t="shared" si="14"/>
        <v>0.28120388676885344</v>
      </c>
      <c r="F37" s="9">
        <f t="shared" si="15"/>
        <v>0.40614854253955468</v>
      </c>
      <c r="G37" s="9">
        <f t="shared" si="16"/>
        <v>1.0519088944371249</v>
      </c>
      <c r="H37" s="9">
        <f t="shared" si="17"/>
        <v>3.1984895893735907</v>
      </c>
      <c r="I37" s="9">
        <f t="shared" si="18"/>
        <v>3.5561386134822142</v>
      </c>
      <c r="J37" s="9">
        <f t="shared" si="19"/>
        <v>2.4621533632676038</v>
      </c>
      <c r="K37" s="11">
        <f t="shared" si="20"/>
        <v>0.3236245954692557</v>
      </c>
      <c r="L37" s="11">
        <f t="shared" si="21"/>
        <v>0.29154518950437314</v>
      </c>
      <c r="M37" s="11">
        <f t="shared" si="22"/>
        <v>0.41841004184100417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-0.27868709563456762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0.23331194837860636</v>
      </c>
      <c r="Q37" s="11">
        <f>2*'OddsRatio_working_3-way'!K37*'OddsRatio_working_3-way'!L37*'OddsRatio_working_3-way'!M37</f>
        <v>7.8954974070594347E-2</v>
      </c>
      <c r="R37" s="11">
        <f t="shared" si="23"/>
        <v>0</v>
      </c>
      <c r="S37" s="11">
        <f t="shared" si="24"/>
        <v>-0.83718246030501509</v>
      </c>
      <c r="T37" s="11">
        <f t="shared" si="25"/>
        <v>-0.28331047726058034</v>
      </c>
      <c r="U37" s="11">
        <f>'OddsRatio_working_3-way'!S37-'OddsRatio_working_3-way'!R37^2/3</f>
        <v>-0.83718246030501509</v>
      </c>
      <c r="V37" s="11">
        <f>'OddsRatio_working_3-way'!S37*'OddsRatio_working_3-way'!R37/3-2*'OddsRatio_working_3-way'!R37^3/27-'OddsRatio_working_3-way'!T37</f>
        <v>0.28331047726058034</v>
      </c>
      <c r="W37" s="11">
        <f>'OddsRatio_working_3-way'!V37^2+4*'OddsRatio_working_3-way'!U37^3/27</f>
        <v>-6.6625534302286321E-3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0.14741724793578806</v>
      </c>
      <c r="Y37" s="11">
        <f>IF('OddsRatio_working_3-way'!W37&gt;=0,IF('OddsRatio_working_3-way'!V37+SQRT('OddsRatio_working_3-way'!W37)&gt;0,0,PI()),ACOS('OddsRatio_working_3-way'!V37/(2*'OddsRatio_working_3-way'!X37)))</f>
        <v>0.28051278311652328</v>
      </c>
      <c r="Z37" s="11">
        <f>'OddsRatio_working_3-way'!X37^(1/3)*COS('OddsRatio_working_3-way'!Y37/3)</f>
        <v>0.52595444721856244</v>
      </c>
      <c r="AA37" s="11">
        <f>'OddsRatio_working_3-way'!X37^(1/3)*COS(('OddsRatio_working_3-way'!Y37+2*PI())/3)</f>
        <v>-0.30569202976026472</v>
      </c>
      <c r="AB37" s="11">
        <f>'OddsRatio_working_3-way'!X37^(1/3)*COS(('OddsRatio_working_3-way'!Y37+4*PI())/3)</f>
        <v>-0.2202624174582978</v>
      </c>
      <c r="AC37" s="11">
        <f>'OddsRatio_working_3-way'!X37^(1/3)*SIN('OddsRatio_working_3-way'!Y37/3)</f>
        <v>4.9322809659305938E-2</v>
      </c>
      <c r="AD37" s="11">
        <f>'OddsRatio_working_3-way'!X37^(1/3)*SIN(('OddsRatio_working_3-way'!Y37+2*PI())/3)</f>
        <v>0.43082850769502368</v>
      </c>
      <c r="AE37" s="11">
        <f>'OddsRatio_working_3-way'!X37^(1/3)*SIN(('OddsRatio_working_3-way'!Y37+4*PI())/3)</f>
        <v>-0.4801513173543297</v>
      </c>
      <c r="AF37" s="11">
        <f>-'OddsRatio_working_3-way'!U37/(3*'OddsRatio_working_3-way'!X37^(1/3))*COS(('OddsRatio_working_3-way'!Y37)/3)</f>
        <v>0.52595444721856244</v>
      </c>
      <c r="AG37" s="11">
        <f>-'OddsRatio_working_3-way'!U37/(3*'OddsRatio_working_3-way'!X37^(1/3))*COS(('OddsRatio_working_3-way'!Y37+2*PI())/3)</f>
        <v>-0.30569202976026472</v>
      </c>
      <c r="AH37" s="11">
        <f>-'OddsRatio_working_3-way'!U37/(3*'OddsRatio_working_3-way'!X37^(1/3))*COS(('OddsRatio_working_3-way'!Y37+4*PI())/3)</f>
        <v>-0.2202624174582978</v>
      </c>
      <c r="AI37" s="11">
        <f>'OddsRatio_working_3-way'!U37/(3*'OddsRatio_working_3-way'!X37^(1/3))*SIN(('OddsRatio_working_3-way'!Y37)/3)</f>
        <v>-4.9322809659305938E-2</v>
      </c>
      <c r="AJ37" s="11">
        <f>'OddsRatio_working_3-way'!U37/(3*'OddsRatio_working_3-way'!X37^(1/3))*SIN(('OddsRatio_working_3-way'!Y37+2*PI())/3)</f>
        <v>-0.43082850769502368</v>
      </c>
      <c r="AK37" s="11">
        <f>'OddsRatio_working_3-way'!U37/(3*'OddsRatio_working_3-way'!X37^(1/3))*SIN(('OddsRatio_working_3-way'!Y37+4*PI())/3)</f>
        <v>0.4801513173543297</v>
      </c>
      <c r="AL37" s="11">
        <f>'OddsRatio_working_3-way'!Z37+'OddsRatio_working_3-way'!AF37</f>
        <v>1.0519088944371249</v>
      </c>
      <c r="AM37" s="11">
        <f>'OddsRatio_working_3-way'!AA37+'OddsRatio_working_3-way'!AG37</f>
        <v>-0.61138405952052943</v>
      </c>
      <c r="AN37" s="11">
        <f>'OddsRatio_working_3-way'!AB37+'OddsRatio_working_3-way'!AH37</f>
        <v>-0.44052483491659561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1.0519088944371249</v>
      </c>
      <c r="AS37" s="11">
        <f>IF(('OddsRatio_working_3-way'!X37=0),IF(Q37&gt;0,-Q37^(1/3),(-Q37)^(1/3)),'OddsRatio_working_3-way'!AM37-'OddsRatio_working_3-way'!R37/3)</f>
        <v>-0.61138405952052943</v>
      </c>
      <c r="AT37" s="11">
        <f>IF(('OddsRatio_working_3-way'!X37=0),IF(Q37&gt;0,-Q37^(1/3),(-Q37)^(1/3)),'OddsRatio_working_3-way'!AN37-'OddsRatio_working_3-way'!R37/3)</f>
        <v>-0.44052483491659561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9">
        <f t="shared" si="13"/>
        <v>0.43979942079457202</v>
      </c>
      <c r="E38" s="9">
        <f t="shared" si="14"/>
        <v>0.29793267314400357</v>
      </c>
      <c r="F38" s="9">
        <f t="shared" si="15"/>
        <v>0.26226790606142453</v>
      </c>
      <c r="G38" s="9">
        <f t="shared" si="16"/>
        <v>1.0614698290441336</v>
      </c>
      <c r="H38" s="9">
        <f t="shared" si="17"/>
        <v>2.2737637948529601</v>
      </c>
      <c r="I38" s="9">
        <f t="shared" si="18"/>
        <v>3.3564630204779768</v>
      </c>
      <c r="J38" s="9">
        <f t="shared" si="19"/>
        <v>3.812895046966954</v>
      </c>
      <c r="K38" s="11">
        <f t="shared" si="20"/>
        <v>0.45454545454545453</v>
      </c>
      <c r="L38" s="11">
        <f t="shared" si="21"/>
        <v>0.3105590062111801</v>
      </c>
      <c r="M38" s="11">
        <f t="shared" si="22"/>
        <v>0.27397260273972601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-0.2730289365191092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0.23475630980097922</v>
      </c>
      <c r="Q38" s="11">
        <f>2*'OddsRatio_working_3-way'!K38*'OddsRatio_working_3-way'!L38*'OddsRatio_working_3-way'!M38</f>
        <v>7.7349690214490688E-2</v>
      </c>
      <c r="R38" s="11">
        <f t="shared" si="23"/>
        <v>0</v>
      </c>
      <c r="S38" s="11">
        <f t="shared" si="24"/>
        <v>-0.85982208623718059</v>
      </c>
      <c r="T38" s="11">
        <f t="shared" si="25"/>
        <v>-0.28330217009462294</v>
      </c>
      <c r="U38" s="11">
        <f>'OddsRatio_working_3-way'!S38-'OddsRatio_working_3-way'!R38^2/3</f>
        <v>-0.85982208623718059</v>
      </c>
      <c r="V38" s="11">
        <f>'OddsRatio_working_3-way'!S38*'OddsRatio_working_3-way'!R38/3-2*'OddsRatio_working_3-way'!R38^3/27-'OddsRatio_working_3-way'!T38</f>
        <v>0.28330217009462294</v>
      </c>
      <c r="W38" s="11">
        <f>'OddsRatio_working_3-way'!V38^2+4*'OddsRatio_working_3-way'!U38^3/27</f>
        <v>-1.3911928805300566E-2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0.15343732302280894</v>
      </c>
      <c r="Y38" s="11">
        <f>IF('OddsRatio_working_3-way'!W38&gt;=0,IF('OddsRatio_working_3-way'!V38+SQRT('OddsRatio_working_3-way'!W38)&gt;0,0,PI()),ACOS('OddsRatio_working_3-way'!V38/(2*'OddsRatio_working_3-way'!X38)))</f>
        <v>0.39450917718173484</v>
      </c>
      <c r="Z38" s="11">
        <f>'OddsRatio_working_3-way'!X38^(1/3)*COS('OddsRatio_working_3-way'!Y38/3)</f>
        <v>0.53073491452206689</v>
      </c>
      <c r="AA38" s="11">
        <f>'OddsRatio_working_3-way'!X38^(1/3)*COS(('OddsRatio_working_3-way'!Y38+2*PI())/3)</f>
        <v>-0.3261610378410249</v>
      </c>
      <c r="AB38" s="11">
        <f>'OddsRatio_working_3-way'!X38^(1/3)*COS(('OddsRatio_working_3-way'!Y38+4*PI())/3)</f>
        <v>-0.20457387668104196</v>
      </c>
      <c r="AC38" s="11">
        <f>'OddsRatio_working_3-way'!X38^(1/3)*SIN('OddsRatio_working_3-way'!Y38/3)</f>
        <v>7.0198380225718449E-2</v>
      </c>
      <c r="AD38" s="11">
        <f>'OddsRatio_working_3-way'!X38^(1/3)*SIN(('OddsRatio_working_3-way'!Y38+2*PI())/3)</f>
        <v>0.42453072853861334</v>
      </c>
      <c r="AE38" s="11">
        <f>'OddsRatio_working_3-way'!X38^(1/3)*SIN(('OddsRatio_working_3-way'!Y38+4*PI())/3)</f>
        <v>-0.49472910876433185</v>
      </c>
      <c r="AF38" s="11">
        <f>-'OddsRatio_working_3-way'!U38/(3*'OddsRatio_working_3-way'!X38^(1/3))*COS(('OddsRatio_working_3-way'!Y38)/3)</f>
        <v>0.53073491452206678</v>
      </c>
      <c r="AG38" s="11">
        <f>-'OddsRatio_working_3-way'!U38/(3*'OddsRatio_working_3-way'!X38^(1/3))*COS(('OddsRatio_working_3-way'!Y38+2*PI())/3)</f>
        <v>-0.32616103784102479</v>
      </c>
      <c r="AH38" s="11">
        <f>-'OddsRatio_working_3-way'!U38/(3*'OddsRatio_working_3-way'!X38^(1/3))*COS(('OddsRatio_working_3-way'!Y38+4*PI())/3)</f>
        <v>-0.20457387668104191</v>
      </c>
      <c r="AI38" s="11">
        <f>'OddsRatio_working_3-way'!U38/(3*'OddsRatio_working_3-way'!X38^(1/3))*SIN(('OddsRatio_working_3-way'!Y38)/3)</f>
        <v>-7.0198380225718435E-2</v>
      </c>
      <c r="AJ38" s="11">
        <f>'OddsRatio_working_3-way'!U38/(3*'OddsRatio_working_3-way'!X38^(1/3))*SIN(('OddsRatio_working_3-way'!Y38+2*PI())/3)</f>
        <v>-0.42453072853861323</v>
      </c>
      <c r="AK38" s="11">
        <f>'OddsRatio_working_3-way'!U38/(3*'OddsRatio_working_3-way'!X38^(1/3))*SIN(('OddsRatio_working_3-way'!Y38+4*PI())/3)</f>
        <v>0.49472910876433174</v>
      </c>
      <c r="AL38" s="11">
        <f>'OddsRatio_working_3-way'!Z38+'OddsRatio_working_3-way'!AF38</f>
        <v>1.0614698290441336</v>
      </c>
      <c r="AM38" s="11">
        <f>'OddsRatio_working_3-way'!AA38+'OddsRatio_working_3-way'!AG38</f>
        <v>-0.6523220756820497</v>
      </c>
      <c r="AN38" s="11">
        <f>'OddsRatio_working_3-way'!AB38+'OddsRatio_working_3-way'!AH38</f>
        <v>-0.40914775336208387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1.0614698290441336</v>
      </c>
      <c r="AS38" s="11">
        <f>IF(('OddsRatio_working_3-way'!X38=0),IF(Q38&gt;0,-Q38^(1/3),(-Q38)^(1/3)),'OddsRatio_working_3-way'!AM38-'OddsRatio_working_3-way'!R38/3)</f>
        <v>-0.6523220756820497</v>
      </c>
      <c r="AT38" s="11">
        <f>IF(('OddsRatio_working_3-way'!X38=0),IF(Q38&gt;0,-Q38^(1/3),(-Q38)^(1/3)),'OddsRatio_working_3-way'!AN38-'OddsRatio_working_3-way'!R38/3)</f>
        <v>-0.40914775336208387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9">
        <f t="shared" si="13"/>
        <v>0.27613668799084029</v>
      </c>
      <c r="E39" s="9">
        <f t="shared" si="14"/>
        <v>0.31280522686212703</v>
      </c>
      <c r="F39" s="9">
        <f t="shared" si="15"/>
        <v>0.41105808514703263</v>
      </c>
      <c r="G39" s="9">
        <f t="shared" si="16"/>
        <v>1.0612934911751282</v>
      </c>
      <c r="H39" s="9">
        <f t="shared" si="17"/>
        <v>3.621394923202566</v>
      </c>
      <c r="I39" s="9">
        <f t="shared" si="18"/>
        <v>3.1968775267325151</v>
      </c>
      <c r="J39" s="9">
        <f t="shared" si="19"/>
        <v>2.432746213086423</v>
      </c>
      <c r="K39" s="11">
        <f t="shared" si="20"/>
        <v>0.28818443804034583</v>
      </c>
      <c r="L39" s="11">
        <f t="shared" si="21"/>
        <v>0.32573289902280134</v>
      </c>
      <c r="M39" s="11">
        <f t="shared" si="22"/>
        <v>0.42553191489361702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-0.27571814926831428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0.23527705870921578</v>
      </c>
      <c r="Q39" s="11">
        <f>2*'OddsRatio_working_3-way'!K39*'OddsRatio_working_3-way'!L39*'OddsRatio_working_3-way'!M39</f>
        <v>7.9890342515862731E-2</v>
      </c>
      <c r="R39" s="11">
        <f t="shared" si="23"/>
        <v>0</v>
      </c>
      <c r="S39" s="11">
        <f t="shared" si="24"/>
        <v>-0.85332452482210963</v>
      </c>
      <c r="T39" s="11">
        <f t="shared" si="25"/>
        <v>-0.28975365868322905</v>
      </c>
      <c r="U39" s="11">
        <f>'OddsRatio_working_3-way'!S39-'OddsRatio_working_3-way'!R39^2/3</f>
        <v>-0.85332452482210963</v>
      </c>
      <c r="V39" s="11">
        <f>'OddsRatio_working_3-way'!S39*'OddsRatio_working_3-way'!R39/3-2*'OddsRatio_working_3-way'!R39^3/27-'OddsRatio_working_3-way'!T39</f>
        <v>0.28975365868322905</v>
      </c>
      <c r="W39" s="11">
        <f>'OddsRatio_working_3-way'!V39^2+4*'OddsRatio_working_3-way'!U39^3/27</f>
        <v>-8.096021440070128E-3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0.1517013547734391</v>
      </c>
      <c r="Y39" s="11">
        <f>IF('OddsRatio_working_3-way'!W39&gt;=0,IF('OddsRatio_working_3-way'!V39+SQRT('OddsRatio_working_3-way'!W39)&gt;0,0,PI()),ACOS('OddsRatio_working_3-way'!V39/(2*'OddsRatio_working_3-way'!X39)))</f>
        <v>0.30109130366967185</v>
      </c>
      <c r="Z39" s="11">
        <f>'OddsRatio_working_3-way'!X39^(1/3)*COS('OddsRatio_working_3-way'!Y39/3)</f>
        <v>0.53064674558756408</v>
      </c>
      <c r="AA39" s="11">
        <f>'OddsRatio_working_3-way'!X39^(1/3)*COS(('OddsRatio_working_3-way'!Y39+2*PI())/3)</f>
        <v>-0.31160138867089926</v>
      </c>
      <c r="AB39" s="11">
        <f>'OddsRatio_working_3-way'!X39^(1/3)*COS(('OddsRatio_working_3-way'!Y39+4*PI())/3)</f>
        <v>-0.21904535691666491</v>
      </c>
      <c r="AC39" s="11">
        <f>'OddsRatio_working_3-way'!X39^(1/3)*SIN('OddsRatio_working_3-way'!Y39/3)</f>
        <v>5.3437249848430714E-2</v>
      </c>
      <c r="AD39" s="11">
        <f>'OddsRatio_working_3-way'!X39^(1/3)*SIN(('OddsRatio_working_3-way'!Y39+2*PI())/3)</f>
        <v>0.43283493719015304</v>
      </c>
      <c r="AE39" s="11">
        <f>'OddsRatio_working_3-way'!X39^(1/3)*SIN(('OddsRatio_working_3-way'!Y39+4*PI())/3)</f>
        <v>-0.48627218703858377</v>
      </c>
      <c r="AF39" s="11">
        <f>-'OddsRatio_working_3-way'!U39/(3*'OddsRatio_working_3-way'!X39^(1/3))*COS(('OddsRatio_working_3-way'!Y39)/3)</f>
        <v>0.53064674558756408</v>
      </c>
      <c r="AG39" s="11">
        <f>-'OddsRatio_working_3-way'!U39/(3*'OddsRatio_working_3-way'!X39^(1/3))*COS(('OddsRatio_working_3-way'!Y39+2*PI())/3)</f>
        <v>-0.31160138867089926</v>
      </c>
      <c r="AH39" s="11">
        <f>-'OddsRatio_working_3-way'!U39/(3*'OddsRatio_working_3-way'!X39^(1/3))*COS(('OddsRatio_working_3-way'!Y39+4*PI())/3)</f>
        <v>-0.21904535691666491</v>
      </c>
      <c r="AI39" s="11">
        <f>'OddsRatio_working_3-way'!U39/(3*'OddsRatio_working_3-way'!X39^(1/3))*SIN(('OddsRatio_working_3-way'!Y39)/3)</f>
        <v>-5.3437249848430714E-2</v>
      </c>
      <c r="AJ39" s="11">
        <f>'OddsRatio_working_3-way'!U39/(3*'OddsRatio_working_3-way'!X39^(1/3))*SIN(('OddsRatio_working_3-way'!Y39+2*PI())/3)</f>
        <v>-0.43283493719015304</v>
      </c>
      <c r="AK39" s="11">
        <f>'OddsRatio_working_3-way'!U39/(3*'OddsRatio_working_3-way'!X39^(1/3))*SIN(('OddsRatio_working_3-way'!Y39+4*PI())/3)</f>
        <v>0.48627218703858377</v>
      </c>
      <c r="AL39" s="11">
        <f>'OddsRatio_working_3-way'!Z39+'OddsRatio_working_3-way'!AF39</f>
        <v>1.0612934911751282</v>
      </c>
      <c r="AM39" s="11">
        <f>'OddsRatio_working_3-way'!AA39+'OddsRatio_working_3-way'!AG39</f>
        <v>-0.62320277734179852</v>
      </c>
      <c r="AN39" s="11">
        <f>'OddsRatio_working_3-way'!AB39+'OddsRatio_working_3-way'!AH39</f>
        <v>-0.43809071383332981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1.0612934911751282</v>
      </c>
      <c r="AS39" s="11">
        <f>IF(('OddsRatio_working_3-way'!X39=0),IF(Q39&gt;0,-Q39^(1/3),(-Q39)^(1/3)),'OddsRatio_working_3-way'!AM39-'OddsRatio_working_3-way'!R39/3)</f>
        <v>-0.62320277734179852</v>
      </c>
      <c r="AT39" s="11">
        <f>IF(('OddsRatio_working_3-way'!X39=0),IF(Q39&gt;0,-Q39^(1/3),(-Q39)^(1/3)),'OddsRatio_working_3-way'!AN39-'OddsRatio_working_3-way'!R39/3)</f>
        <v>-0.43809071383332981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9">
        <f t="shared" si="13"/>
        <v>0.31837835498416017</v>
      </c>
      <c r="E40" s="9">
        <f t="shared" si="14"/>
        <v>0.32378768574378147</v>
      </c>
      <c r="F40" s="9">
        <f t="shared" si="15"/>
        <v>0.35783395927205819</v>
      </c>
      <c r="G40" s="9">
        <f t="shared" si="16"/>
        <v>1.0494691367361617</v>
      </c>
      <c r="H40" s="9">
        <f t="shared" si="17"/>
        <v>3.1409170389417698</v>
      </c>
      <c r="I40" s="9">
        <f t="shared" si="18"/>
        <v>3.0884435821049614</v>
      </c>
      <c r="J40" s="9">
        <f t="shared" si="19"/>
        <v>2.7945922238188365</v>
      </c>
      <c r="K40" s="11">
        <f t="shared" si="20"/>
        <v>0.32894736842105265</v>
      </c>
      <c r="L40" s="11">
        <f t="shared" si="21"/>
        <v>0.33444816053511706</v>
      </c>
      <c r="M40" s="11">
        <f t="shared" si="22"/>
        <v>0.36900369003690037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-0.28181576966271316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0.23302248512715723</v>
      </c>
      <c r="Q40" s="11">
        <f>2*'OddsRatio_working_3-way'!K40*'OddsRatio_working_3-way'!L40*'OddsRatio_working_3-way'!M40</f>
        <v>8.1192503528626211E-2</v>
      </c>
      <c r="R40" s="11">
        <f t="shared" si="23"/>
        <v>0</v>
      </c>
      <c r="S40" s="11">
        <f t="shared" si="24"/>
        <v>-0.82686105680333855</v>
      </c>
      <c r="T40" s="11">
        <f t="shared" si="25"/>
        <v>-0.2881048978408845</v>
      </c>
      <c r="U40" s="11">
        <f>'OddsRatio_working_3-way'!S40-'OddsRatio_working_3-way'!R40^2/3</f>
        <v>-0.82686105680333855</v>
      </c>
      <c r="V40" s="11">
        <f>'OddsRatio_working_3-way'!S40*'OddsRatio_working_3-way'!R40/3-2*'OddsRatio_working_3-way'!R40^3/27-'OddsRatio_working_3-way'!T40</f>
        <v>0.2881048978408845</v>
      </c>
      <c r="W40" s="11">
        <f>'OddsRatio_working_3-way'!V40^2+4*'OddsRatio_working_3-way'!U40^3/27</f>
        <v>-7.4730843993053853E-4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0.144699464926306</v>
      </c>
      <c r="Y40" s="11">
        <f>IF('OddsRatio_working_3-way'!W40&gt;=0,IF('OddsRatio_working_3-way'!V40+SQRT('OddsRatio_working_3-way'!W40)&gt;0,0,PI()),ACOS('OddsRatio_working_3-way'!V40/(2*'OddsRatio_working_3-way'!X40)))</f>
        <v>9.4602150152471198E-2</v>
      </c>
      <c r="Z40" s="11">
        <f>'OddsRatio_working_3-way'!X40^(1/3)*COS('OddsRatio_working_3-way'!Y40/3)</f>
        <v>0.52473456836808086</v>
      </c>
      <c r="AA40" s="11">
        <f>'OddsRatio_working_3-way'!X40^(1/3)*COS(('OddsRatio_working_3-way'!Y40+2*PI())/3)</f>
        <v>-0.27670216369199419</v>
      </c>
      <c r="AB40" s="11">
        <f>'OddsRatio_working_3-way'!X40^(1/3)*COS(('OddsRatio_working_3-way'!Y40+4*PI())/3)</f>
        <v>-0.24803240467608637</v>
      </c>
      <c r="AC40" s="11">
        <f>'OddsRatio_working_3-way'!X40^(1/3)*SIN('OddsRatio_working_3-way'!Y40/3)</f>
        <v>1.6552493085436059E-2</v>
      </c>
      <c r="AD40" s="11">
        <f>'OddsRatio_working_3-way'!X40^(1/3)*SIN(('OddsRatio_working_3-way'!Y40+2*PI())/3)</f>
        <v>0.44615721990790241</v>
      </c>
      <c r="AE40" s="11">
        <f>'OddsRatio_working_3-way'!X40^(1/3)*SIN(('OddsRatio_working_3-way'!Y40+4*PI())/3)</f>
        <v>-0.46270971299333846</v>
      </c>
      <c r="AF40" s="11">
        <f>-'OddsRatio_working_3-way'!U40/(3*'OddsRatio_working_3-way'!X40^(1/3))*COS(('OddsRatio_working_3-way'!Y40)/3)</f>
        <v>0.52473456836808086</v>
      </c>
      <c r="AG40" s="11">
        <f>-'OddsRatio_working_3-way'!U40/(3*'OddsRatio_working_3-way'!X40^(1/3))*COS(('OddsRatio_working_3-way'!Y40+2*PI())/3)</f>
        <v>-0.27670216369199419</v>
      </c>
      <c r="AH40" s="11">
        <f>-'OddsRatio_working_3-way'!U40/(3*'OddsRatio_working_3-way'!X40^(1/3))*COS(('OddsRatio_working_3-way'!Y40+4*PI())/3)</f>
        <v>-0.24803240467608637</v>
      </c>
      <c r="AI40" s="11">
        <f>'OddsRatio_working_3-way'!U40/(3*'OddsRatio_working_3-way'!X40^(1/3))*SIN(('OddsRatio_working_3-way'!Y40)/3)</f>
        <v>-1.6552493085436059E-2</v>
      </c>
      <c r="AJ40" s="11">
        <f>'OddsRatio_working_3-way'!U40/(3*'OddsRatio_working_3-way'!X40^(1/3))*SIN(('OddsRatio_working_3-way'!Y40+2*PI())/3)</f>
        <v>-0.44615721990790241</v>
      </c>
      <c r="AK40" s="11">
        <f>'OddsRatio_working_3-way'!U40/(3*'OddsRatio_working_3-way'!X40^(1/3))*SIN(('OddsRatio_working_3-way'!Y40+4*PI())/3)</f>
        <v>0.46270971299333846</v>
      </c>
      <c r="AL40" s="11">
        <f>'OddsRatio_working_3-way'!Z40+'OddsRatio_working_3-way'!AF40</f>
        <v>1.0494691367361617</v>
      </c>
      <c r="AM40" s="11">
        <f>'OddsRatio_working_3-way'!AA40+'OddsRatio_working_3-way'!AG40</f>
        <v>-0.55340432738398837</v>
      </c>
      <c r="AN40" s="11">
        <f>'OddsRatio_working_3-way'!AB40+'OddsRatio_working_3-way'!AH40</f>
        <v>-0.49606480935217273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1.0494691367361617</v>
      </c>
      <c r="AS40" s="11">
        <f>IF(('OddsRatio_working_3-way'!X40=0),IF(Q40&gt;0,-Q40^(1/3),(-Q40)^(1/3)),'OddsRatio_working_3-way'!AM40-'OddsRatio_working_3-way'!R40/3)</f>
        <v>-0.55340432738398837</v>
      </c>
      <c r="AT40" s="11">
        <f>IF(('OddsRatio_working_3-way'!X40=0),IF(Q40&gt;0,-Q40^(1/3),(-Q40)^(1/3)),'OddsRatio_working_3-way'!AN40-'OddsRatio_working_3-way'!R40/3)</f>
        <v>-0.49606480935217273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9">
        <f t="shared" si="13"/>
        <v>0.69132240607495643</v>
      </c>
      <c r="E41" s="9">
        <f t="shared" si="14"/>
        <v>0.2010063755228538</v>
      </c>
      <c r="F41" s="9">
        <f t="shared" si="15"/>
        <v>0.10767121840218996</v>
      </c>
      <c r="G41" s="9">
        <f t="shared" si="16"/>
        <v>1.0890319389175915</v>
      </c>
      <c r="H41" s="9">
        <f t="shared" si="17"/>
        <v>1.4465030949562125</v>
      </c>
      <c r="I41" s="9">
        <f t="shared" si="18"/>
        <v>4.9749665770492095</v>
      </c>
      <c r="J41" s="9">
        <f t="shared" si="19"/>
        <v>9.2875330551628696</v>
      </c>
      <c r="K41" s="11">
        <f t="shared" si="20"/>
        <v>0.70921985815602839</v>
      </c>
      <c r="L41" s="11">
        <f t="shared" si="21"/>
        <v>0.21505376344086019</v>
      </c>
      <c r="M41" s="11">
        <f t="shared" si="22"/>
        <v>0.11614401858304298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-0.20173727998024515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0.2067262559085048</v>
      </c>
      <c r="Q41" s="11">
        <f>2*'OddsRatio_working_3-way'!K41*'OddsRatio_working_3-way'!L41*'OddsRatio_working_3-way'!M41</f>
        <v>3.5428664251671765E-2</v>
      </c>
      <c r="R41" s="11">
        <f t="shared" si="23"/>
        <v>0</v>
      </c>
      <c r="S41" s="11">
        <f t="shared" si="24"/>
        <v>-1.0247300644122306</v>
      </c>
      <c r="T41" s="11">
        <f t="shared" si="25"/>
        <v>-0.17561783451794863</v>
      </c>
      <c r="U41" s="11">
        <f>'OddsRatio_working_3-way'!S41-'OddsRatio_working_3-way'!R41^2/3</f>
        <v>-1.0247300644122306</v>
      </c>
      <c r="V41" s="11">
        <f>'OddsRatio_working_3-way'!S41*'OddsRatio_working_3-way'!R41/3-2*'OddsRatio_working_3-way'!R41^3/27-'OddsRatio_working_3-way'!T41</f>
        <v>0.17561783451794863</v>
      </c>
      <c r="W41" s="11">
        <f>'OddsRatio_working_3-way'!V41^2+4*'OddsRatio_working_3-way'!U41^3/27</f>
        <v>-0.12857171631925404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0.19963300085408453</v>
      </c>
      <c r="Y41" s="11">
        <f>IF('OddsRatio_working_3-way'!W41&gt;=0,IF('OddsRatio_working_3-way'!V41+SQRT('OddsRatio_working_3-way'!W41)&gt;0,0,PI()),ACOS('OddsRatio_working_3-way'!V41/(2*'OddsRatio_working_3-way'!X41)))</f>
        <v>1.1153627781889031</v>
      </c>
      <c r="Z41" s="11">
        <f>'OddsRatio_working_3-way'!X41^(1/3)*COS('OddsRatio_working_3-way'!Y41/3)</f>
        <v>0.54451596945879577</v>
      </c>
      <c r="AA41" s="11">
        <f>'OddsRatio_working_3-way'!X41^(1/3)*COS(('OddsRatio_working_3-way'!Y41+2*PI())/3)</f>
        <v>-0.45613099894387821</v>
      </c>
      <c r="AB41" s="11">
        <f>'OddsRatio_working_3-way'!X41^(1/3)*COS(('OddsRatio_working_3-way'!Y41+4*PI())/3)</f>
        <v>-8.8384970514917782E-2</v>
      </c>
      <c r="AC41" s="11">
        <f>'OddsRatio_working_3-way'!X41^(1/3)*SIN('OddsRatio_working_3-way'!Y41/3)</f>
        <v>0.21231826850687613</v>
      </c>
      <c r="AD41" s="11">
        <f>'OddsRatio_working_3-way'!X41^(1/3)*SIN(('OddsRatio_working_3-way'!Y41+2*PI())/3)</f>
        <v>0.36540552806419069</v>
      </c>
      <c r="AE41" s="11">
        <f>'OddsRatio_working_3-way'!X41^(1/3)*SIN(('OddsRatio_working_3-way'!Y41+4*PI())/3)</f>
        <v>-0.57772379657106676</v>
      </c>
      <c r="AF41" s="11">
        <f>-'OddsRatio_working_3-way'!U41/(3*'OddsRatio_working_3-way'!X41^(1/3))*COS(('OddsRatio_working_3-way'!Y41)/3)</f>
        <v>0.54451596945879577</v>
      </c>
      <c r="AG41" s="11">
        <f>-'OddsRatio_working_3-way'!U41/(3*'OddsRatio_working_3-way'!X41^(1/3))*COS(('OddsRatio_working_3-way'!Y41+2*PI())/3)</f>
        <v>-0.45613099894387821</v>
      </c>
      <c r="AH41" s="11">
        <f>-'OddsRatio_working_3-way'!U41/(3*'OddsRatio_working_3-way'!X41^(1/3))*COS(('OddsRatio_working_3-way'!Y41+4*PI())/3)</f>
        <v>-8.8384970514917782E-2</v>
      </c>
      <c r="AI41" s="11">
        <f>'OddsRatio_working_3-way'!U41/(3*'OddsRatio_working_3-way'!X41^(1/3))*SIN(('OddsRatio_working_3-way'!Y41)/3)</f>
        <v>-0.21231826850687613</v>
      </c>
      <c r="AJ41" s="11">
        <f>'OddsRatio_working_3-way'!U41/(3*'OddsRatio_working_3-way'!X41^(1/3))*SIN(('OddsRatio_working_3-way'!Y41+2*PI())/3)</f>
        <v>-0.36540552806419069</v>
      </c>
      <c r="AK41" s="11">
        <f>'OddsRatio_working_3-way'!U41/(3*'OddsRatio_working_3-way'!X41^(1/3))*SIN(('OddsRatio_working_3-way'!Y41+4*PI())/3)</f>
        <v>0.57772379657106676</v>
      </c>
      <c r="AL41" s="11">
        <f>'OddsRatio_working_3-way'!Z41+'OddsRatio_working_3-way'!AF41</f>
        <v>1.0890319389175915</v>
      </c>
      <c r="AM41" s="11">
        <f>'OddsRatio_working_3-way'!AA41+'OddsRatio_working_3-way'!AG41</f>
        <v>-0.91226199788775642</v>
      </c>
      <c r="AN41" s="11">
        <f>'OddsRatio_working_3-way'!AB41+'OddsRatio_working_3-way'!AH41</f>
        <v>-0.17676994102983556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1.0890319389175915</v>
      </c>
      <c r="AS41" s="11">
        <f>IF(('OddsRatio_working_3-way'!X41=0),IF(Q41&gt;0,-Q41^(1/3),(-Q41)^(1/3)),'OddsRatio_working_3-way'!AM41-'OddsRatio_working_3-way'!R41/3)</f>
        <v>-0.91226199788775642</v>
      </c>
      <c r="AT41" s="11">
        <f>IF(('OddsRatio_working_3-way'!X41=0),IF(Q41&gt;0,-Q41^(1/3),(-Q41)^(1/3)),'OddsRatio_working_3-way'!AN41-'OddsRatio_working_3-way'!R41/3)</f>
        <v>-0.17676994102983556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9">
        <f t="shared" si="13"/>
        <v>0.28850891864651373</v>
      </c>
      <c r="E42" s="9">
        <f t="shared" si="14"/>
        <v>0.27197009013973389</v>
      </c>
      <c r="F42" s="9">
        <f t="shared" si="15"/>
        <v>0.43952099121375249</v>
      </c>
      <c r="G42" s="9">
        <f t="shared" si="16"/>
        <v>1.0538877588216427</v>
      </c>
      <c r="H42" s="9">
        <f t="shared" si="17"/>
        <v>3.4660973556426442</v>
      </c>
      <c r="I42" s="9">
        <f t="shared" si="18"/>
        <v>3.6768749074069724</v>
      </c>
      <c r="J42" s="9">
        <f t="shared" si="19"/>
        <v>2.2752041881741878</v>
      </c>
      <c r="K42" s="11">
        <f t="shared" si="20"/>
        <v>0.29940119760479045</v>
      </c>
      <c r="L42" s="11">
        <f t="shared" si="21"/>
        <v>0.2824858757062147</v>
      </c>
      <c r="M42" s="11">
        <f t="shared" si="22"/>
        <v>0.45248868778280543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-0.27522820759279076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0.23306405059349822</v>
      </c>
      <c r="Q42" s="11">
        <f>2*'OddsRatio_working_3-way'!K42*'OddsRatio_working_3-way'!L42*'OddsRatio_working_3-way'!M42</f>
        <v>7.6539918093102871E-2</v>
      </c>
      <c r="R42" s="11">
        <f t="shared" si="23"/>
        <v>0</v>
      </c>
      <c r="S42" s="11">
        <f t="shared" si="24"/>
        <v>-0.84680292267980106</v>
      </c>
      <c r="T42" s="11">
        <f t="shared" si="25"/>
        <v>-0.27809619792440105</v>
      </c>
      <c r="U42" s="11">
        <f>'OddsRatio_working_3-way'!S42-'OddsRatio_working_3-way'!R42^2/3</f>
        <v>-0.84680292267980106</v>
      </c>
      <c r="V42" s="11">
        <f>'OddsRatio_working_3-way'!S42*'OddsRatio_working_3-way'!R42/3-2*'OddsRatio_working_3-way'!R42^3/27-'OddsRatio_working_3-way'!T42</f>
        <v>0.27809619792440105</v>
      </c>
      <c r="W42" s="11">
        <f>'OddsRatio_working_3-way'!V42^2+4*'OddsRatio_working_3-way'!U42^3/27</f>
        <v>-1.2621225670928576E-2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0.14996559686386093</v>
      </c>
      <c r="Y42" s="11">
        <f>IF('OddsRatio_working_3-way'!W42&gt;=0,IF('OddsRatio_working_3-way'!V42+SQRT('OddsRatio_working_3-way'!W42)&gt;0,0,PI()),ACOS('OddsRatio_working_3-way'!V42/(2*'OddsRatio_working_3-way'!X42)))</f>
        <v>0.38392937705130592</v>
      </c>
      <c r="Z42" s="11">
        <f>'OddsRatio_working_3-way'!X42^(1/3)*COS('OddsRatio_working_3-way'!Y42/3)</f>
        <v>0.52694387941082133</v>
      </c>
      <c r="AA42" s="11">
        <f>'OddsRatio_working_3-way'!X42^(1/3)*COS(('OddsRatio_working_3-way'!Y42+2*PI())/3)</f>
        <v>-0.32219452167823975</v>
      </c>
      <c r="AB42" s="11">
        <f>'OddsRatio_working_3-way'!X42^(1/3)*COS(('OddsRatio_working_3-way'!Y42+4*PI())/3)</f>
        <v>-0.20474935773258165</v>
      </c>
      <c r="AC42" s="11">
        <f>'OddsRatio_working_3-way'!X42^(1/3)*SIN('OddsRatio_working_3-way'!Y42/3)</f>
        <v>6.7806997019045592E-2</v>
      </c>
      <c r="AD42" s="11">
        <f>'OddsRatio_working_3-way'!X42^(1/3)*SIN(('OddsRatio_working_3-way'!Y42+2*PI())/3)</f>
        <v>0.4224432874289723</v>
      </c>
      <c r="AE42" s="11">
        <f>'OddsRatio_working_3-way'!X42^(1/3)*SIN(('OddsRatio_working_3-way'!Y42+4*PI())/3)</f>
        <v>-0.49025028444801777</v>
      </c>
      <c r="AF42" s="11">
        <f>-'OddsRatio_working_3-way'!U42/(3*'OddsRatio_working_3-way'!X42^(1/3))*COS(('OddsRatio_working_3-way'!Y42)/3)</f>
        <v>0.52694387941082133</v>
      </c>
      <c r="AG42" s="11">
        <f>-'OddsRatio_working_3-way'!U42/(3*'OddsRatio_working_3-way'!X42^(1/3))*COS(('OddsRatio_working_3-way'!Y42+2*PI())/3)</f>
        <v>-0.32219452167823975</v>
      </c>
      <c r="AH42" s="11">
        <f>-'OddsRatio_working_3-way'!U42/(3*'OddsRatio_working_3-way'!X42^(1/3))*COS(('OddsRatio_working_3-way'!Y42+4*PI())/3)</f>
        <v>-0.20474935773258165</v>
      </c>
      <c r="AI42" s="11">
        <f>'OddsRatio_working_3-way'!U42/(3*'OddsRatio_working_3-way'!X42^(1/3))*SIN(('OddsRatio_working_3-way'!Y42)/3)</f>
        <v>-6.7806997019045592E-2</v>
      </c>
      <c r="AJ42" s="11">
        <f>'OddsRatio_working_3-way'!U42/(3*'OddsRatio_working_3-way'!X42^(1/3))*SIN(('OddsRatio_working_3-way'!Y42+2*PI())/3)</f>
        <v>-0.4224432874289723</v>
      </c>
      <c r="AK42" s="11">
        <f>'OddsRatio_working_3-way'!U42/(3*'OddsRatio_working_3-way'!X42^(1/3))*SIN(('OddsRatio_working_3-way'!Y42+4*PI())/3)</f>
        <v>0.49025028444801777</v>
      </c>
      <c r="AL42" s="11">
        <f>'OddsRatio_working_3-way'!Z42+'OddsRatio_working_3-way'!AF42</f>
        <v>1.0538877588216427</v>
      </c>
      <c r="AM42" s="11">
        <f>'OddsRatio_working_3-way'!AA42+'OddsRatio_working_3-way'!AG42</f>
        <v>-0.64438904335647951</v>
      </c>
      <c r="AN42" s="11">
        <f>'OddsRatio_working_3-way'!AB42+'OddsRatio_working_3-way'!AH42</f>
        <v>-0.40949871546516331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1.0538877588216427</v>
      </c>
      <c r="AS42" s="11">
        <f>IF(('OddsRatio_working_3-way'!X42=0),IF(Q42&gt;0,-Q42^(1/3),(-Q42)^(1/3)),'OddsRatio_working_3-way'!AM42-'OddsRatio_working_3-way'!R42/3)</f>
        <v>-0.64438904335647951</v>
      </c>
      <c r="AT42" s="11">
        <f>IF(('OddsRatio_working_3-way'!X42=0),IF(Q42&gt;0,-Q42^(1/3),(-Q42)^(1/3)),'OddsRatio_working_3-way'!AN42-'OddsRatio_working_3-way'!R42/3)</f>
        <v>-0.40949871546516331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9">
        <f t="shared" si="13"/>
        <v>0.30076799097569396</v>
      </c>
      <c r="E43" s="9">
        <f t="shared" si="14"/>
        <v>0.27872149851370293</v>
      </c>
      <c r="F43" s="9">
        <f t="shared" si="15"/>
        <v>0.42051051051060301</v>
      </c>
      <c r="G43" s="9">
        <f t="shared" si="16"/>
        <v>1.0519556060229553</v>
      </c>
      <c r="H43" s="9">
        <f t="shared" si="17"/>
        <v>3.3248218893107322</v>
      </c>
      <c r="I43" s="9">
        <f t="shared" si="18"/>
        <v>3.5878107908164698</v>
      </c>
      <c r="J43" s="9">
        <f t="shared" si="19"/>
        <v>2.3780618438900718</v>
      </c>
      <c r="K43" s="11">
        <f t="shared" si="20"/>
        <v>0.3115264797507788</v>
      </c>
      <c r="L43" s="11">
        <f t="shared" si="21"/>
        <v>0.28901734104046245</v>
      </c>
      <c r="M43" s="11">
        <f t="shared" si="22"/>
        <v>0.4329004329004329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-0.27759111757815236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0.23308164413453164</v>
      </c>
      <c r="Q43" s="11">
        <f>2*'OddsRatio_working_3-way'!K43*'OddsRatio_working_3-way'!L43*'OddsRatio_working_3-way'!M43</f>
        <v>7.7953727135294845E-2</v>
      </c>
      <c r="R43" s="11">
        <f t="shared" si="23"/>
        <v>0</v>
      </c>
      <c r="S43" s="11">
        <f t="shared" si="24"/>
        <v>-0.83965814961247953</v>
      </c>
      <c r="T43" s="11">
        <f t="shared" si="25"/>
        <v>-0.28082212361621384</v>
      </c>
      <c r="U43" s="11">
        <f>'OddsRatio_working_3-way'!S43-'OddsRatio_working_3-way'!R43^2/3</f>
        <v>-0.83965814961247953</v>
      </c>
      <c r="V43" s="11">
        <f>'OddsRatio_working_3-way'!S43*'OddsRatio_working_3-way'!R43/3-2*'OddsRatio_working_3-way'!R43^3/27-'OddsRatio_working_3-way'!T43</f>
        <v>0.28082212361621384</v>
      </c>
      <c r="W43" s="11">
        <f>'OddsRatio_working_3-way'!V43^2+4*'OddsRatio_working_3-way'!U43^3/27</f>
        <v>-8.8397742285984127E-3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0.14807163751113725</v>
      </c>
      <c r="Y43" s="11">
        <f>IF('OddsRatio_working_3-way'!W43&gt;=0,IF('OddsRatio_working_3-way'!V43+SQRT('OddsRatio_working_3-way'!W43)&gt;0,0,PI()),ACOS('OddsRatio_working_3-way'!V43/(2*'OddsRatio_working_3-way'!X43)))</f>
        <v>0.32307261975269874</v>
      </c>
      <c r="Z43" s="11">
        <f>'OddsRatio_working_3-way'!X43^(1/3)*COS('OddsRatio_working_3-way'!Y43/3)</f>
        <v>0.52597780301147767</v>
      </c>
      <c r="AA43" s="11">
        <f>'OddsRatio_working_3-way'!X43^(1/3)*COS(('OddsRatio_working_3-way'!Y43+2*PI())/3)</f>
        <v>-0.31223370283069385</v>
      </c>
      <c r="AB43" s="11">
        <f>'OddsRatio_working_3-way'!X43^(1/3)*COS(('OddsRatio_working_3-way'!Y43+4*PI())/3)</f>
        <v>-0.21374410018078391</v>
      </c>
      <c r="AC43" s="11">
        <f>'OddsRatio_working_3-way'!X43^(1/3)*SIN('OddsRatio_working_3-way'!Y43/3)</f>
        <v>5.6862998602304843E-2</v>
      </c>
      <c r="AD43" s="11">
        <f>'OddsRatio_working_3-way'!X43^(1/3)*SIN(('OddsRatio_working_3-way'!Y43+2*PI())/3)</f>
        <v>0.42707863993351441</v>
      </c>
      <c r="AE43" s="11">
        <f>'OddsRatio_working_3-way'!X43^(1/3)*SIN(('OddsRatio_working_3-way'!Y43+4*PI())/3)</f>
        <v>-0.48394163853581929</v>
      </c>
      <c r="AF43" s="11">
        <f>-'OddsRatio_working_3-way'!U43/(3*'OddsRatio_working_3-way'!X43^(1/3))*COS(('OddsRatio_working_3-way'!Y43)/3)</f>
        <v>0.52597780301147767</v>
      </c>
      <c r="AG43" s="11">
        <f>-'OddsRatio_working_3-way'!U43/(3*'OddsRatio_working_3-way'!X43^(1/3))*COS(('OddsRatio_working_3-way'!Y43+2*PI())/3)</f>
        <v>-0.31223370283069385</v>
      </c>
      <c r="AH43" s="11">
        <f>-'OddsRatio_working_3-way'!U43/(3*'OddsRatio_working_3-way'!X43^(1/3))*COS(('OddsRatio_working_3-way'!Y43+4*PI())/3)</f>
        <v>-0.21374410018078391</v>
      </c>
      <c r="AI43" s="11">
        <f>'OddsRatio_working_3-way'!U43/(3*'OddsRatio_working_3-way'!X43^(1/3))*SIN(('OddsRatio_working_3-way'!Y43)/3)</f>
        <v>-5.6862998602304843E-2</v>
      </c>
      <c r="AJ43" s="11">
        <f>'OddsRatio_working_3-way'!U43/(3*'OddsRatio_working_3-way'!X43^(1/3))*SIN(('OddsRatio_working_3-way'!Y43+2*PI())/3)</f>
        <v>-0.42707863993351441</v>
      </c>
      <c r="AK43" s="11">
        <f>'OddsRatio_working_3-way'!U43/(3*'OddsRatio_working_3-way'!X43^(1/3))*SIN(('OddsRatio_working_3-way'!Y43+4*PI())/3)</f>
        <v>0.48394163853581929</v>
      </c>
      <c r="AL43" s="11">
        <f>'OddsRatio_working_3-way'!Z43+'OddsRatio_working_3-way'!AF43</f>
        <v>1.0519556060229553</v>
      </c>
      <c r="AM43" s="11">
        <f>'OddsRatio_working_3-way'!AA43+'OddsRatio_working_3-way'!AG43</f>
        <v>-0.6244674056613877</v>
      </c>
      <c r="AN43" s="11">
        <f>'OddsRatio_working_3-way'!AB43+'OddsRatio_working_3-way'!AH43</f>
        <v>-0.42748820036156782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1.0519556060229553</v>
      </c>
      <c r="AS43" s="11">
        <f>IF(('OddsRatio_working_3-way'!X43=0),IF(Q43&gt;0,-Q43^(1/3),(-Q43)^(1/3)),'OddsRatio_working_3-way'!AM43-'OddsRatio_working_3-way'!R43/3)</f>
        <v>-0.6244674056613877</v>
      </c>
      <c r="AT43" s="11">
        <f>IF(('OddsRatio_working_3-way'!X43=0),IF(Q43&gt;0,-Q43^(1/3),(-Q43)^(1/3)),'OddsRatio_working_3-way'!AN43-'OddsRatio_working_3-way'!R43/3)</f>
        <v>-0.42748820036156782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9">
        <f t="shared" si="13"/>
        <v>0.61673676115144127</v>
      </c>
      <c r="E44" s="9">
        <f t="shared" si="14"/>
        <v>0.22856894677274875</v>
      </c>
      <c r="F44" s="9">
        <f t="shared" si="15"/>
        <v>0.15469429207580984</v>
      </c>
      <c r="G44" s="9">
        <f t="shared" si="16"/>
        <v>1.0714436519662363</v>
      </c>
      <c r="H44" s="9">
        <f t="shared" si="17"/>
        <v>1.6214373181404171</v>
      </c>
      <c r="I44" s="9">
        <f t="shared" si="18"/>
        <v>4.3750475036936445</v>
      </c>
      <c r="J44" s="9">
        <f t="shared" si="19"/>
        <v>6.4643626250278041</v>
      </c>
      <c r="K44" s="11">
        <f t="shared" si="20"/>
        <v>0.63291139240506322</v>
      </c>
      <c r="L44" s="11">
        <f t="shared" si="21"/>
        <v>0.24096385542168672</v>
      </c>
      <c r="M44" s="11">
        <f t="shared" si="22"/>
        <v>0.16393442622950821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-0.23295589496396041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0.22076269385489669</v>
      </c>
      <c r="Q44" s="11">
        <f>2*'OddsRatio_working_3-way'!K44*'OddsRatio_working_3-way'!L44*'OddsRatio_working_3-way'!M44</f>
        <v>5.0002875165322001E-2</v>
      </c>
      <c r="R44" s="11">
        <f t="shared" si="23"/>
        <v>0</v>
      </c>
      <c r="S44" s="11">
        <f t="shared" si="24"/>
        <v>-0.94765875698938606</v>
      </c>
      <c r="T44" s="11">
        <f t="shared" si="25"/>
        <v>-0.21464524507120855</v>
      </c>
      <c r="U44" s="11">
        <f>'OddsRatio_working_3-way'!S44-'OddsRatio_working_3-way'!R44^2/3</f>
        <v>-0.94765875698938606</v>
      </c>
      <c r="V44" s="11">
        <f>'OddsRatio_working_3-way'!S44*'OddsRatio_working_3-way'!R44/3-2*'OddsRatio_working_3-way'!R44^3/27-'OddsRatio_working_3-way'!T44</f>
        <v>0.21464524507120855</v>
      </c>
      <c r="W44" s="11">
        <f>'OddsRatio_working_3-way'!V44^2+4*'OddsRatio_working_3-way'!U44^3/27</f>
        <v>-8.0009151177077603E-2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0.17753994790522271</v>
      </c>
      <c r="Y44" s="11">
        <f>IF('OddsRatio_working_3-way'!W44&gt;=0,IF('OddsRatio_working_3-way'!V44+SQRT('OddsRatio_working_3-way'!W44)&gt;0,0,PI()),ACOS('OddsRatio_working_3-way'!V44/(2*'OddsRatio_working_3-way'!X44)))</f>
        <v>0.92166022381212964</v>
      </c>
      <c r="Z44" s="11">
        <f>'OddsRatio_working_3-way'!X44^(1/3)*COS('OddsRatio_working_3-way'!Y44/3)</f>
        <v>0.53572182598311813</v>
      </c>
      <c r="AA44" s="11">
        <f>'OddsRatio_working_3-way'!X44^(1/3)*COS(('OddsRatio_working_3-way'!Y44+2*PI())/3)</f>
        <v>-0.41505562458586798</v>
      </c>
      <c r="AB44" s="11">
        <f>'OddsRatio_working_3-way'!X44^(1/3)*COS(('OddsRatio_working_3-way'!Y44+4*PI())/3)</f>
        <v>-0.12066620139725058</v>
      </c>
      <c r="AC44" s="11">
        <f>'OddsRatio_working_3-way'!X44^(1/3)*SIN('OddsRatio_working_3-way'!Y44/3)</f>
        <v>0.16996581272452715</v>
      </c>
      <c r="AD44" s="11">
        <f>'OddsRatio_working_3-way'!X44^(1/3)*SIN(('OddsRatio_working_3-way'!Y44+2*PI())/3)</f>
        <v>0.37896580430090315</v>
      </c>
      <c r="AE44" s="11">
        <f>'OddsRatio_working_3-way'!X44^(1/3)*SIN(('OddsRatio_working_3-way'!Y44+4*PI())/3)</f>
        <v>-0.54893161702543014</v>
      </c>
      <c r="AF44" s="11">
        <f>-'OddsRatio_working_3-way'!U44/(3*'OddsRatio_working_3-way'!X44^(1/3))*COS(('OddsRatio_working_3-way'!Y44)/3)</f>
        <v>0.53572182598311813</v>
      </c>
      <c r="AG44" s="11">
        <f>-'OddsRatio_working_3-way'!U44/(3*'OddsRatio_working_3-way'!X44^(1/3))*COS(('OddsRatio_working_3-way'!Y44+2*PI())/3)</f>
        <v>-0.41505562458586798</v>
      </c>
      <c r="AH44" s="11">
        <f>-'OddsRatio_working_3-way'!U44/(3*'OddsRatio_working_3-way'!X44^(1/3))*COS(('OddsRatio_working_3-way'!Y44+4*PI())/3)</f>
        <v>-0.12066620139725058</v>
      </c>
      <c r="AI44" s="11">
        <f>'OddsRatio_working_3-way'!U44/(3*'OddsRatio_working_3-way'!X44^(1/3))*SIN(('OddsRatio_working_3-way'!Y44)/3)</f>
        <v>-0.16996581272452715</v>
      </c>
      <c r="AJ44" s="11">
        <f>'OddsRatio_working_3-way'!U44/(3*'OddsRatio_working_3-way'!X44^(1/3))*SIN(('OddsRatio_working_3-way'!Y44+2*PI())/3)</f>
        <v>-0.37896580430090315</v>
      </c>
      <c r="AK44" s="11">
        <f>'OddsRatio_working_3-way'!U44/(3*'OddsRatio_working_3-way'!X44^(1/3))*SIN(('OddsRatio_working_3-way'!Y44+4*PI())/3)</f>
        <v>0.54893161702543014</v>
      </c>
      <c r="AL44" s="11">
        <f>'OddsRatio_working_3-way'!Z44+'OddsRatio_working_3-way'!AF44</f>
        <v>1.0714436519662363</v>
      </c>
      <c r="AM44" s="11">
        <f>'OddsRatio_working_3-way'!AA44+'OddsRatio_working_3-way'!AG44</f>
        <v>-0.83011124917173595</v>
      </c>
      <c r="AN44" s="11">
        <f>'OddsRatio_working_3-way'!AB44+'OddsRatio_working_3-way'!AH44</f>
        <v>-0.24133240279450116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1.0714436519662363</v>
      </c>
      <c r="AS44" s="11">
        <f>IF(('OddsRatio_working_3-way'!X44=0),IF(Q44&gt;0,-Q44^(1/3),(-Q44)^(1/3)),'OddsRatio_working_3-way'!AM44-'OddsRatio_working_3-way'!R44/3)</f>
        <v>-0.83011124917173595</v>
      </c>
      <c r="AT44" s="11">
        <f>IF(('OddsRatio_working_3-way'!X44=0),IF(Q44&gt;0,-Q44^(1/3),(-Q44)^(1/3)),'OddsRatio_working_3-way'!AN44-'OddsRatio_working_3-way'!R44/3)</f>
        <v>-0.24133240279450116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9">
        <f t="shared" si="13"/>
        <v>0.45441102310586357</v>
      </c>
      <c r="E45" s="9">
        <f t="shared" si="14"/>
        <v>0.30147310473669292</v>
      </c>
      <c r="F45" s="9">
        <f t="shared" si="15"/>
        <v>0.24411587215744357</v>
      </c>
      <c r="G45" s="9">
        <f t="shared" si="16"/>
        <v>1.0532024918010536</v>
      </c>
      <c r="H45" s="9">
        <f t="shared" si="17"/>
        <v>2.2006508406532013</v>
      </c>
      <c r="I45" s="9">
        <f t="shared" si="18"/>
        <v>3.3170454819623183</v>
      </c>
      <c r="J45" s="9">
        <f t="shared" si="19"/>
        <v>4.096415325895097</v>
      </c>
      <c r="K45" s="11">
        <f t="shared" si="20"/>
        <v>0.46728971962616822</v>
      </c>
      <c r="L45" s="11">
        <f t="shared" si="21"/>
        <v>0.3125</v>
      </c>
      <c r="M45" s="11">
        <f t="shared" si="22"/>
        <v>0.25380710659898476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-0.27328443000142333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0.2327553489254709</v>
      </c>
      <c r="Q45" s="11">
        <f>2*'OddsRatio_working_3-way'!K45*'OddsRatio_working_3-way'!L45*'OddsRatio_working_3-way'!M45</f>
        <v>7.4125907301105368E-2</v>
      </c>
      <c r="R45" s="11">
        <f t="shared" si="23"/>
        <v>0</v>
      </c>
      <c r="S45" s="11">
        <f t="shared" si="24"/>
        <v>-0.85169634041814479</v>
      </c>
      <c r="T45" s="11">
        <f t="shared" si="25"/>
        <v>-0.27124087274463204</v>
      </c>
      <c r="U45" s="11">
        <f>'OddsRatio_working_3-way'!S45-'OddsRatio_working_3-way'!R45^2/3</f>
        <v>-0.85169634041814479</v>
      </c>
      <c r="V45" s="11">
        <f>'OddsRatio_working_3-way'!S45*'OddsRatio_working_3-way'!R45/3-2*'OddsRatio_working_3-way'!R45^3/27-'OddsRatio_working_3-way'!T45</f>
        <v>0.27124087274463204</v>
      </c>
      <c r="W45" s="11">
        <f>'OddsRatio_working_3-way'!V45^2+4*'OddsRatio_working_3-way'!U45^3/27</f>
        <v>-1.7955671996173997E-2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0.1512673816817787</v>
      </c>
      <c r="Y45" s="11">
        <f>IF('OddsRatio_working_3-way'!W45&gt;=0,IF('OddsRatio_working_3-way'!V45+SQRT('OddsRatio_working_3-way'!W45)&gt;0,0,PI()),ACOS('OddsRatio_working_3-way'!V45/(2*'OddsRatio_working_3-way'!X45)))</f>
        <v>0.45885324228699242</v>
      </c>
      <c r="Z45" s="11">
        <f>'OddsRatio_working_3-way'!X45^(1/3)*COS('OddsRatio_working_3-way'!Y45/3)</f>
        <v>0.52660124590052682</v>
      </c>
      <c r="AA45" s="11">
        <f>'OddsRatio_working_3-way'!X45^(1/3)*COS(('OddsRatio_working_3-way'!Y45+2*PI())/3)</f>
        <v>-0.33360304799055512</v>
      </c>
      <c r="AB45" s="11">
        <f>'OddsRatio_working_3-way'!X45^(1/3)*COS(('OddsRatio_working_3-way'!Y45+4*PI())/3)</f>
        <v>-0.19299819790997183</v>
      </c>
      <c r="AC45" s="11">
        <f>'OddsRatio_working_3-way'!X45^(1/3)*SIN('OddsRatio_working_3-way'!Y45/3)</f>
        <v>8.1178248043391854E-2</v>
      </c>
      <c r="AD45" s="11">
        <f>'OddsRatio_working_3-way'!X45^(1/3)*SIN(('OddsRatio_working_3-way'!Y45+2*PI())/3)</f>
        <v>0.41546093259269634</v>
      </c>
      <c r="AE45" s="11">
        <f>'OddsRatio_working_3-way'!X45^(1/3)*SIN(('OddsRatio_working_3-way'!Y45+4*PI())/3)</f>
        <v>-0.49663918063608808</v>
      </c>
      <c r="AF45" s="11">
        <f>-'OddsRatio_working_3-way'!U45/(3*'OddsRatio_working_3-way'!X45^(1/3))*COS(('OddsRatio_working_3-way'!Y45)/3)</f>
        <v>0.52660124590052682</v>
      </c>
      <c r="AG45" s="11">
        <f>-'OddsRatio_working_3-way'!U45/(3*'OddsRatio_working_3-way'!X45^(1/3))*COS(('OddsRatio_working_3-way'!Y45+2*PI())/3)</f>
        <v>-0.33360304799055512</v>
      </c>
      <c r="AH45" s="11">
        <f>-'OddsRatio_working_3-way'!U45/(3*'OddsRatio_working_3-way'!X45^(1/3))*COS(('OddsRatio_working_3-way'!Y45+4*PI())/3)</f>
        <v>-0.19299819790997183</v>
      </c>
      <c r="AI45" s="11">
        <f>'OddsRatio_working_3-way'!U45/(3*'OddsRatio_working_3-way'!X45^(1/3))*SIN(('OddsRatio_working_3-way'!Y45)/3)</f>
        <v>-8.1178248043391854E-2</v>
      </c>
      <c r="AJ45" s="11">
        <f>'OddsRatio_working_3-way'!U45/(3*'OddsRatio_working_3-way'!X45^(1/3))*SIN(('OddsRatio_working_3-way'!Y45+2*PI())/3)</f>
        <v>-0.41546093259269634</v>
      </c>
      <c r="AK45" s="11">
        <f>'OddsRatio_working_3-way'!U45/(3*'OddsRatio_working_3-way'!X45^(1/3))*SIN(('OddsRatio_working_3-way'!Y45+4*PI())/3)</f>
        <v>0.49663918063608808</v>
      </c>
      <c r="AL45" s="11">
        <f>'OddsRatio_working_3-way'!Z45+'OddsRatio_working_3-way'!AF45</f>
        <v>1.0532024918010536</v>
      </c>
      <c r="AM45" s="11">
        <f>'OddsRatio_working_3-way'!AA45+'OddsRatio_working_3-way'!AG45</f>
        <v>-0.66720609598111025</v>
      </c>
      <c r="AN45" s="11">
        <f>'OddsRatio_working_3-way'!AB45+'OddsRatio_working_3-way'!AH45</f>
        <v>-0.38599639581994366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1.0532024918010536</v>
      </c>
      <c r="AS45" s="11">
        <f>IF(('OddsRatio_working_3-way'!X45=0),IF(Q45&gt;0,-Q45^(1/3),(-Q45)^(1/3)),'OddsRatio_working_3-way'!AM45-'OddsRatio_working_3-way'!R45/3)</f>
        <v>-0.66720609598111025</v>
      </c>
      <c r="AT45" s="11">
        <f>IF(('OddsRatio_working_3-way'!X45=0),IF(Q45&gt;0,-Q45^(1/3),(-Q45)^(1/3)),'OddsRatio_working_3-way'!AN45-'OddsRatio_working_3-way'!R45/3)</f>
        <v>-0.38599639581994366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9">
        <f t="shared" si="13"/>
        <v>0.55235504140532443</v>
      </c>
      <c r="E46" s="9">
        <f t="shared" si="14"/>
        <v>0.25134517038637216</v>
      </c>
      <c r="F46" s="9">
        <f t="shared" si="15"/>
        <v>0.19629978820830321</v>
      </c>
      <c r="G46" s="9">
        <f t="shared" si="16"/>
        <v>1.0525061699534444</v>
      </c>
      <c r="H46" s="9">
        <f t="shared" si="17"/>
        <v>1.8104297508641523</v>
      </c>
      <c r="I46" s="9">
        <f t="shared" si="18"/>
        <v>3.9785924609682479</v>
      </c>
      <c r="J46" s="9">
        <f t="shared" si="19"/>
        <v>5.0942490011188983</v>
      </c>
      <c r="K46" s="11">
        <f t="shared" si="20"/>
        <v>0.56497175141242939</v>
      </c>
      <c r="L46" s="11">
        <f t="shared" si="21"/>
        <v>0.2610966057441253</v>
      </c>
      <c r="M46" s="11">
        <f t="shared" si="22"/>
        <v>0.20449897750511248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-0.25570891093487469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0.22594405474374069</v>
      </c>
      <c r="Q46" s="11">
        <f>2*'OddsRatio_working_3-way'!K46*'OddsRatio_working_3-way'!L46*'OddsRatio_working_3-way'!M46</f>
        <v>6.033219085280124E-2</v>
      </c>
      <c r="R46" s="11">
        <f t="shared" si="23"/>
        <v>0</v>
      </c>
      <c r="S46" s="11">
        <f t="shared" si="24"/>
        <v>-0.88359867443682993</v>
      </c>
      <c r="T46" s="11">
        <f t="shared" si="25"/>
        <v>-0.2359409010512229</v>
      </c>
      <c r="U46" s="11">
        <f>'OddsRatio_working_3-way'!S46-'OddsRatio_working_3-way'!R46^2/3</f>
        <v>-0.88359867443682993</v>
      </c>
      <c r="V46" s="11">
        <f>'OddsRatio_working_3-way'!S46*'OddsRatio_working_3-way'!R46/3-2*'OddsRatio_working_3-way'!R46^3/27-'OddsRatio_working_3-way'!T46</f>
        <v>0.2359409010512229</v>
      </c>
      <c r="W46" s="11">
        <f>'OddsRatio_working_3-way'!V46^2+4*'OddsRatio_working_3-way'!U46^3/27</f>
        <v>-4.653436176883459E-2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0.15984560563063466</v>
      </c>
      <c r="Y46" s="11">
        <f>IF('OddsRatio_working_3-way'!W46&gt;=0,IF('OddsRatio_working_3-way'!V46+SQRT('OddsRatio_working_3-way'!W46)&gt;0,0,PI()),ACOS('OddsRatio_working_3-way'!V46/(2*'OddsRatio_working_3-way'!X46)))</f>
        <v>0.74065389656085701</v>
      </c>
      <c r="Z46" s="11">
        <f>'OddsRatio_working_3-way'!X46^(1/3)*COS('OddsRatio_working_3-way'!Y46/3)</f>
        <v>0.52625308497672219</v>
      </c>
      <c r="AA46" s="11">
        <f>'OddsRatio_working_3-way'!X46^(1/3)*COS(('OddsRatio_working_3-way'!Y46+2*PI())/3)</f>
        <v>-0.377987051470211</v>
      </c>
      <c r="AB46" s="11">
        <f>'OddsRatio_working_3-way'!X46^(1/3)*COS(('OddsRatio_working_3-way'!Y46+4*PI())/3)</f>
        <v>-0.14826603350651085</v>
      </c>
      <c r="AC46" s="11">
        <f>'OddsRatio_working_3-way'!X46^(1/3)*SIN('OddsRatio_working_3-way'!Y46/3)</f>
        <v>0.13262949155985712</v>
      </c>
      <c r="AD46" s="11">
        <f>'OddsRatio_working_3-way'!X46^(1/3)*SIN(('OddsRatio_working_3-way'!Y46+2*PI())/3)</f>
        <v>0.38943379462984384</v>
      </c>
      <c r="AE46" s="11">
        <f>'OddsRatio_working_3-way'!X46^(1/3)*SIN(('OddsRatio_working_3-way'!Y46+4*PI())/3)</f>
        <v>-0.52206328618970088</v>
      </c>
      <c r="AF46" s="11">
        <f>-'OddsRatio_working_3-way'!U46/(3*'OddsRatio_working_3-way'!X46^(1/3))*COS(('OddsRatio_working_3-way'!Y46)/3)</f>
        <v>0.52625308497672207</v>
      </c>
      <c r="AG46" s="11">
        <f>-'OddsRatio_working_3-way'!U46/(3*'OddsRatio_working_3-way'!X46^(1/3))*COS(('OddsRatio_working_3-way'!Y46+2*PI())/3)</f>
        <v>-0.37798705147021089</v>
      </c>
      <c r="AH46" s="11">
        <f>-'OddsRatio_working_3-way'!U46/(3*'OddsRatio_working_3-way'!X46^(1/3))*COS(('OddsRatio_working_3-way'!Y46+4*PI())/3)</f>
        <v>-0.14826603350651082</v>
      </c>
      <c r="AI46" s="11">
        <f>'OddsRatio_working_3-way'!U46/(3*'OddsRatio_working_3-way'!X46^(1/3))*SIN(('OddsRatio_working_3-way'!Y46)/3)</f>
        <v>-0.13262949155985709</v>
      </c>
      <c r="AJ46" s="11">
        <f>'OddsRatio_working_3-way'!U46/(3*'OddsRatio_working_3-way'!X46^(1/3))*SIN(('OddsRatio_working_3-way'!Y46+2*PI())/3)</f>
        <v>-0.38943379462984373</v>
      </c>
      <c r="AK46" s="11">
        <f>'OddsRatio_working_3-way'!U46/(3*'OddsRatio_working_3-way'!X46^(1/3))*SIN(('OddsRatio_working_3-way'!Y46+4*PI())/3)</f>
        <v>0.52206328618970077</v>
      </c>
      <c r="AL46" s="11">
        <f>'OddsRatio_working_3-way'!Z46+'OddsRatio_working_3-way'!AF46</f>
        <v>1.0525061699534444</v>
      </c>
      <c r="AM46" s="11">
        <f>'OddsRatio_working_3-way'!AA46+'OddsRatio_working_3-way'!AG46</f>
        <v>-0.75597410294042189</v>
      </c>
      <c r="AN46" s="11">
        <f>'OddsRatio_working_3-way'!AB46+'OddsRatio_working_3-way'!AH46</f>
        <v>-0.29653206701302171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1.0525061699534444</v>
      </c>
      <c r="AS46" s="11">
        <f>IF(('OddsRatio_working_3-way'!X46=0),IF(Q46&gt;0,-Q46^(1/3),(-Q46)^(1/3)),'OddsRatio_working_3-way'!AM46-'OddsRatio_working_3-way'!R46/3)</f>
        <v>-0.75597410294042189</v>
      </c>
      <c r="AT46" s="11">
        <f>IF(('OddsRatio_working_3-way'!X46=0),IF(Q46&gt;0,-Q46^(1/3),(-Q46)^(1/3)),'OddsRatio_working_3-way'!AN46-'OddsRatio_working_3-way'!R46/3)</f>
        <v>-0.29653206701302171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9">
        <f t="shared" si="13"/>
        <v>0.54663872802000468</v>
      </c>
      <c r="E47" s="9">
        <f t="shared" si="14"/>
        <v>0.24038615312523925</v>
      </c>
      <c r="F47" s="9">
        <f t="shared" si="15"/>
        <v>0.21297511885475617</v>
      </c>
      <c r="G47" s="9">
        <f t="shared" si="16"/>
        <v>1.0498250460618248</v>
      </c>
      <c r="H47" s="9">
        <f t="shared" si="17"/>
        <v>1.8293617863888418</v>
      </c>
      <c r="I47" s="9">
        <f t="shared" si="18"/>
        <v>4.1599733886460921</v>
      </c>
      <c r="J47" s="9">
        <f t="shared" si="19"/>
        <v>4.6953841621376231</v>
      </c>
      <c r="K47" s="11">
        <f t="shared" si="20"/>
        <v>0.55865921787709494</v>
      </c>
      <c r="L47" s="11">
        <f t="shared" si="21"/>
        <v>0.24937655860349128</v>
      </c>
      <c r="M47" s="11">
        <f t="shared" si="22"/>
        <v>0.22123893805309736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-0.25798853831950019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0.22561877799198549</v>
      </c>
      <c r="Q47" s="11">
        <f>2*'OddsRatio_working_3-way'!K47*'OddsRatio_working_3-way'!L47*'OddsRatio_working_3-way'!M47</f>
        <v>6.1644474861198222E-2</v>
      </c>
      <c r="R47" s="11">
        <f t="shared" si="23"/>
        <v>0</v>
      </c>
      <c r="S47" s="11">
        <f t="shared" si="24"/>
        <v>-0.87453023867507207</v>
      </c>
      <c r="T47" s="11">
        <f t="shared" si="25"/>
        <v>-0.23894268816258801</v>
      </c>
      <c r="U47" s="11">
        <f>'OddsRatio_working_3-way'!S47-'OddsRatio_working_3-way'!R47^2/3</f>
        <v>-0.87453023867507207</v>
      </c>
      <c r="V47" s="11">
        <f>'OddsRatio_working_3-way'!S47*'OddsRatio_working_3-way'!R47/3-2*'OddsRatio_working_3-way'!R47^3/27-'OddsRatio_working_3-way'!T47</f>
        <v>0.23894268816258801</v>
      </c>
      <c r="W47" s="11">
        <f>'OddsRatio_working_3-way'!V47^2+4*'OddsRatio_working_3-way'!U47^3/27</f>
        <v>-4.1994313422059934E-2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0.15739117005761769</v>
      </c>
      <c r="Y47" s="11">
        <f>IF('OddsRatio_working_3-way'!W47&gt;=0,IF('OddsRatio_working_3-way'!V47+SQRT('OddsRatio_working_3-way'!W47)&gt;0,0,PI()),ACOS('OddsRatio_working_3-way'!V47/(2*'OddsRatio_working_3-way'!X47)))</f>
        <v>0.70890877242492334</v>
      </c>
      <c r="Z47" s="11">
        <f>'OddsRatio_working_3-way'!X47^(1/3)*COS('OddsRatio_working_3-way'!Y47/3)</f>
        <v>0.52491252303091251</v>
      </c>
      <c r="AA47" s="11">
        <f>'OddsRatio_working_3-way'!X47^(1/3)*COS(('OddsRatio_working_3-way'!Y47+2*PI())/3)</f>
        <v>-0.3719217448549974</v>
      </c>
      <c r="AB47" s="11">
        <f>'OddsRatio_working_3-way'!X47^(1/3)*COS(('OddsRatio_working_3-way'!Y47+4*PI())/3)</f>
        <v>-0.15299077817591503</v>
      </c>
      <c r="AC47" s="11">
        <f>'OddsRatio_working_3-way'!X47^(1/3)*SIN('OddsRatio_working_3-way'!Y47/3)</f>
        <v>0.12639985254611319</v>
      </c>
      <c r="AD47" s="11">
        <f>'OddsRatio_working_3-way'!X47^(1/3)*SIN(('OddsRatio_working_3-way'!Y47+2*PI())/3)</f>
        <v>0.39138765343629789</v>
      </c>
      <c r="AE47" s="11">
        <f>'OddsRatio_working_3-way'!X47^(1/3)*SIN(('OddsRatio_working_3-way'!Y47+4*PI())/3)</f>
        <v>-0.51778750598241108</v>
      </c>
      <c r="AF47" s="11">
        <f>-'OddsRatio_working_3-way'!U47/(3*'OddsRatio_working_3-way'!X47^(1/3))*COS(('OddsRatio_working_3-way'!Y47)/3)</f>
        <v>0.5249125230309124</v>
      </c>
      <c r="AG47" s="11">
        <f>-'OddsRatio_working_3-way'!U47/(3*'OddsRatio_working_3-way'!X47^(1/3))*COS(('OddsRatio_working_3-way'!Y47+2*PI())/3)</f>
        <v>-0.37192174485499735</v>
      </c>
      <c r="AH47" s="11">
        <f>-'OddsRatio_working_3-way'!U47/(3*'OddsRatio_working_3-way'!X47^(1/3))*COS(('OddsRatio_working_3-way'!Y47+4*PI())/3)</f>
        <v>-0.152990778175915</v>
      </c>
      <c r="AI47" s="11">
        <f>'OddsRatio_working_3-way'!U47/(3*'OddsRatio_working_3-way'!X47^(1/3))*SIN(('OddsRatio_working_3-way'!Y47)/3)</f>
        <v>-0.12639985254611316</v>
      </c>
      <c r="AJ47" s="11">
        <f>'OddsRatio_working_3-way'!U47/(3*'OddsRatio_working_3-way'!X47^(1/3))*SIN(('OddsRatio_working_3-way'!Y47+2*PI())/3)</f>
        <v>-0.39138765343629778</v>
      </c>
      <c r="AK47" s="11">
        <f>'OddsRatio_working_3-way'!U47/(3*'OddsRatio_working_3-way'!X47^(1/3))*SIN(('OddsRatio_working_3-way'!Y47+4*PI())/3)</f>
        <v>0.51778750598241097</v>
      </c>
      <c r="AL47" s="11">
        <f>'OddsRatio_working_3-way'!Z47+'OddsRatio_working_3-way'!AF47</f>
        <v>1.0498250460618248</v>
      </c>
      <c r="AM47" s="11">
        <f>'OddsRatio_working_3-way'!AA47+'OddsRatio_working_3-way'!AG47</f>
        <v>-0.74384348970999481</v>
      </c>
      <c r="AN47" s="11">
        <f>'OddsRatio_working_3-way'!AB47+'OddsRatio_working_3-way'!AH47</f>
        <v>-0.30598155635183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1.0498250460618248</v>
      </c>
      <c r="AS47" s="11">
        <f>IF(('OddsRatio_working_3-way'!X47=0),IF(Q47&gt;0,-Q47^(1/3),(-Q47)^(1/3)),'OddsRatio_working_3-way'!AM47-'OddsRatio_working_3-way'!R47/3)</f>
        <v>-0.74384348970999481</v>
      </c>
      <c r="AT47" s="11">
        <f>IF(('OddsRatio_working_3-way'!X47=0),IF(Q47&gt;0,-Q47^(1/3),(-Q47)^(1/3)),'OddsRatio_working_3-way'!AN47-'OddsRatio_working_3-way'!R47/3)</f>
        <v>-0.30598155635183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9">
        <f t="shared" si="13"/>
        <v>0.21356492118688222</v>
      </c>
      <c r="E48" s="9">
        <f t="shared" si="14"/>
        <v>0.25083959804355083</v>
      </c>
      <c r="F48" s="9">
        <f t="shared" si="15"/>
        <v>0.5355954807695672</v>
      </c>
      <c r="G48" s="9">
        <f t="shared" si="16"/>
        <v>1.0704700342250195</v>
      </c>
      <c r="H48" s="9">
        <f t="shared" si="17"/>
        <v>4.6824169177340673</v>
      </c>
      <c r="I48" s="9">
        <f t="shared" si="18"/>
        <v>3.9866113954878042</v>
      </c>
      <c r="J48" s="9">
        <f t="shared" si="19"/>
        <v>1.8670807277222652</v>
      </c>
      <c r="K48" s="11">
        <f t="shared" si="20"/>
        <v>0.2252252252252252</v>
      </c>
      <c r="L48" s="11">
        <f t="shared" si="21"/>
        <v>0.26385224274406333</v>
      </c>
      <c r="M48" s="11">
        <f t="shared" si="22"/>
        <v>0.5524861878453039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-0.25523892673559578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0.23113829437536781</v>
      </c>
      <c r="Q48" s="11">
        <f>2*'OddsRatio_working_3-way'!K48*'OddsRatio_working_3-way'!L48*'OddsRatio_working_3-way'!M48</f>
        <v>6.5664288174820395E-2</v>
      </c>
      <c r="R48" s="11">
        <f t="shared" si="23"/>
        <v>0</v>
      </c>
      <c r="S48" s="11">
        <f t="shared" si="24"/>
        <v>-0.90557618828575459</v>
      </c>
      <c r="T48" s="11">
        <f t="shared" si="25"/>
        <v>-0.25726596258118029</v>
      </c>
      <c r="U48" s="11">
        <f>'OddsRatio_working_3-way'!S48-'OddsRatio_working_3-way'!R48^2/3</f>
        <v>-0.90557618828575459</v>
      </c>
      <c r="V48" s="11">
        <f>'OddsRatio_working_3-way'!S48*'OddsRatio_working_3-way'!R48/3-2*'OddsRatio_working_3-way'!R48^3/27-'OddsRatio_working_3-way'!T48</f>
        <v>0.25726596258118029</v>
      </c>
      <c r="W48" s="11">
        <f>'OddsRatio_working_3-way'!V48^2+4*'OddsRatio_working_3-way'!U48^3/27</f>
        <v>-4.3834115517081676E-2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0.16584623226041564</v>
      </c>
      <c r="Y48" s="11">
        <f>IF('OddsRatio_working_3-way'!W48&gt;=0,IF('OddsRatio_working_3-way'!V48+SQRT('OddsRatio_working_3-way'!W48)&gt;0,0,PI()),ACOS('OddsRatio_working_3-way'!V48/(2*'OddsRatio_working_3-way'!X48)))</f>
        <v>0.68310600045335401</v>
      </c>
      <c r="Z48" s="11">
        <f>'OddsRatio_working_3-way'!X48^(1/3)*COS('OddsRatio_working_3-way'!Y48/3)</f>
        <v>0.53523501711250976</v>
      </c>
      <c r="AA48" s="11">
        <f>'OddsRatio_working_3-way'!X48^(1/3)*COS(('OddsRatio_working_3-way'!Y48+2*PI())/3)</f>
        <v>-0.37502632762558058</v>
      </c>
      <c r="AB48" s="11">
        <f>'OddsRatio_working_3-way'!X48^(1/3)*COS(('OddsRatio_working_3-way'!Y48+4*PI())/3)</f>
        <v>-0.16020868948692932</v>
      </c>
      <c r="AC48" s="11">
        <f>'OddsRatio_working_3-way'!X48^(1/3)*SIN('OddsRatio_working_3-way'!Y48/3)</f>
        <v>0.12402502120603008</v>
      </c>
      <c r="AD48" s="11">
        <f>'OddsRatio_working_3-way'!X48^(1/3)*SIN(('OddsRatio_working_3-way'!Y48+2*PI())/3)</f>
        <v>0.40151461121141724</v>
      </c>
      <c r="AE48" s="11">
        <f>'OddsRatio_working_3-way'!X48^(1/3)*SIN(('OddsRatio_working_3-way'!Y48+4*PI())/3)</f>
        <v>-0.52553963241744717</v>
      </c>
      <c r="AF48" s="11">
        <f>-'OddsRatio_working_3-way'!U48/(3*'OddsRatio_working_3-way'!X48^(1/3))*COS(('OddsRatio_working_3-way'!Y48)/3)</f>
        <v>0.53523501711250976</v>
      </c>
      <c r="AG48" s="11">
        <f>-'OddsRatio_working_3-way'!U48/(3*'OddsRatio_working_3-way'!X48^(1/3))*COS(('OddsRatio_working_3-way'!Y48+2*PI())/3)</f>
        <v>-0.37502632762558058</v>
      </c>
      <c r="AH48" s="11">
        <f>-'OddsRatio_working_3-way'!U48/(3*'OddsRatio_working_3-way'!X48^(1/3))*COS(('OddsRatio_working_3-way'!Y48+4*PI())/3)</f>
        <v>-0.16020868948692932</v>
      </c>
      <c r="AI48" s="11">
        <f>'OddsRatio_working_3-way'!U48/(3*'OddsRatio_working_3-way'!X48^(1/3))*SIN(('OddsRatio_working_3-way'!Y48)/3)</f>
        <v>-0.12402502120603008</v>
      </c>
      <c r="AJ48" s="11">
        <f>'OddsRatio_working_3-way'!U48/(3*'OddsRatio_working_3-way'!X48^(1/3))*SIN(('OddsRatio_working_3-way'!Y48+2*PI())/3)</f>
        <v>-0.40151461121141724</v>
      </c>
      <c r="AK48" s="11">
        <f>'OddsRatio_working_3-way'!U48/(3*'OddsRatio_working_3-way'!X48^(1/3))*SIN(('OddsRatio_working_3-way'!Y48+4*PI())/3)</f>
        <v>0.52553963241744717</v>
      </c>
      <c r="AL48" s="11">
        <f>'OddsRatio_working_3-way'!Z48+'OddsRatio_working_3-way'!AF48</f>
        <v>1.0704700342250195</v>
      </c>
      <c r="AM48" s="11">
        <f>'OddsRatio_working_3-way'!AA48+'OddsRatio_working_3-way'!AG48</f>
        <v>-0.75005265525116116</v>
      </c>
      <c r="AN48" s="11">
        <f>'OddsRatio_working_3-way'!AB48+'OddsRatio_working_3-way'!AH48</f>
        <v>-0.32041737897385864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1.0704700342250195</v>
      </c>
      <c r="AS48" s="11">
        <f>IF(('OddsRatio_working_3-way'!X48=0),IF(Q48&gt;0,-Q48^(1/3),(-Q48)^(1/3)),'OddsRatio_working_3-way'!AM48-'OddsRatio_working_3-way'!R48/3)</f>
        <v>-0.75005265525116116</v>
      </c>
      <c r="AT48" s="11">
        <f>IF(('OddsRatio_working_3-way'!X48=0),IF(Q48&gt;0,-Q48^(1/3),(-Q48)^(1/3)),'OddsRatio_working_3-way'!AN48-'OddsRatio_working_3-way'!R48/3)</f>
        <v>-0.32041737897385864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9">
        <f t="shared" si="13"/>
        <v>0.41100766484040313</v>
      </c>
      <c r="E49" s="9">
        <f t="shared" si="14"/>
        <v>0.30607201251557709</v>
      </c>
      <c r="F49" s="9">
        <f t="shared" si="15"/>
        <v>0.28292032264401951</v>
      </c>
      <c r="G49" s="9">
        <f t="shared" si="16"/>
        <v>1.0694363058812963</v>
      </c>
      <c r="H49" s="9">
        <f t="shared" si="17"/>
        <v>2.4330446498809368</v>
      </c>
      <c r="I49" s="9">
        <f t="shared" si="18"/>
        <v>3.2672049684683486</v>
      </c>
      <c r="J49" s="9">
        <f t="shared" si="19"/>
        <v>3.5345640449386728</v>
      </c>
      <c r="K49" s="11">
        <f t="shared" si="20"/>
        <v>0.42735042735042739</v>
      </c>
      <c r="L49" s="11">
        <f t="shared" si="21"/>
        <v>0.32051282051282048</v>
      </c>
      <c r="M49" s="11">
        <f t="shared" si="22"/>
        <v>0.29673590504451036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-0.27364571566808482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0.23695626868418471</v>
      </c>
      <c r="Q49" s="11">
        <f>2*'OddsRatio_working_3-way'!K49*'OddsRatio_working_3-way'!L49*'OddsRatio_working_3-way'!M49</f>
        <v>8.1288599891658542E-2</v>
      </c>
      <c r="R49" s="11">
        <f t="shared" si="23"/>
        <v>0</v>
      </c>
      <c r="S49" s="11">
        <f t="shared" si="24"/>
        <v>-0.86592354682284844</v>
      </c>
      <c r="T49" s="11">
        <f t="shared" si="25"/>
        <v>-0.29705782052241791</v>
      </c>
      <c r="U49" s="11">
        <f>'OddsRatio_working_3-way'!S49-'OddsRatio_working_3-way'!R49^2/3</f>
        <v>-0.86592354682284844</v>
      </c>
      <c r="V49" s="11">
        <f>'OddsRatio_working_3-way'!S49*'OddsRatio_working_3-way'!R49/3-2*'OddsRatio_working_3-way'!R49^3/27-'OddsRatio_working_3-way'!T49</f>
        <v>0.29705782052241791</v>
      </c>
      <c r="W49" s="11">
        <f>'OddsRatio_working_3-way'!V49^2+4*'OddsRatio_working_3-way'!U49^3/27</f>
        <v>-7.9477478039999688E-3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0.15507344754787086</v>
      </c>
      <c r="Y49" s="11">
        <f>IF('OddsRatio_working_3-way'!W49&gt;=0,IF('OddsRatio_working_3-way'!V49+SQRT('OddsRatio_working_3-way'!W49)&gt;0,0,PI()),ACOS('OddsRatio_working_3-way'!V49/(2*'OddsRatio_working_3-way'!X49)))</f>
        <v>0.29155807758837193</v>
      </c>
      <c r="Z49" s="11">
        <f>'OddsRatio_working_3-way'!X49^(1/3)*COS('OddsRatio_working_3-way'!Y49/3)</f>
        <v>0.53471815294064817</v>
      </c>
      <c r="AA49" s="11">
        <f>'OddsRatio_working_3-way'!X49^(1/3)*COS(('OddsRatio_working_3-way'!Y49+2*PI())/3)</f>
        <v>-0.31250616267218601</v>
      </c>
      <c r="AB49" s="11">
        <f>'OddsRatio_working_3-way'!X49^(1/3)*COS(('OddsRatio_working_3-way'!Y49+4*PI())/3)</f>
        <v>-0.22221199026846225</v>
      </c>
      <c r="AC49" s="11">
        <f>'OddsRatio_working_3-way'!X49^(1/3)*SIN('OddsRatio_working_3-way'!Y49/3)</f>
        <v>5.2131364743544496E-2</v>
      </c>
      <c r="AD49" s="11">
        <f>'OddsRatio_working_3-way'!X49^(1/3)*SIN(('OddsRatio_working_3-way'!Y49+2*PI())/3)</f>
        <v>0.43701382193952182</v>
      </c>
      <c r="AE49" s="11">
        <f>'OddsRatio_working_3-way'!X49^(1/3)*SIN(('OddsRatio_working_3-way'!Y49+4*PI())/3)</f>
        <v>-0.48914518668306617</v>
      </c>
      <c r="AF49" s="11">
        <f>-'OddsRatio_working_3-way'!U49/(3*'OddsRatio_working_3-way'!X49^(1/3))*COS(('OddsRatio_working_3-way'!Y49)/3)</f>
        <v>0.53471815294064806</v>
      </c>
      <c r="AG49" s="11">
        <f>-'OddsRatio_working_3-way'!U49/(3*'OddsRatio_working_3-way'!X49^(1/3))*COS(('OddsRatio_working_3-way'!Y49+2*PI())/3)</f>
        <v>-0.31250616267218589</v>
      </c>
      <c r="AH49" s="11">
        <f>-'OddsRatio_working_3-way'!U49/(3*'OddsRatio_working_3-way'!X49^(1/3))*COS(('OddsRatio_working_3-way'!Y49+4*PI())/3)</f>
        <v>-0.2222119902684622</v>
      </c>
      <c r="AI49" s="11">
        <f>'OddsRatio_working_3-way'!U49/(3*'OddsRatio_working_3-way'!X49^(1/3))*SIN(('OddsRatio_working_3-way'!Y49)/3)</f>
        <v>-5.2131364743544482E-2</v>
      </c>
      <c r="AJ49" s="11">
        <f>'OddsRatio_working_3-way'!U49/(3*'OddsRatio_working_3-way'!X49^(1/3))*SIN(('OddsRatio_working_3-way'!Y49+2*PI())/3)</f>
        <v>-0.43701382193952171</v>
      </c>
      <c r="AK49" s="11">
        <f>'OddsRatio_working_3-way'!U49/(3*'OddsRatio_working_3-way'!X49^(1/3))*SIN(('OddsRatio_working_3-way'!Y49+4*PI())/3)</f>
        <v>0.48914518668306606</v>
      </c>
      <c r="AL49" s="11">
        <f>'OddsRatio_working_3-way'!Z49+'OddsRatio_working_3-way'!AF49</f>
        <v>1.0694363058812963</v>
      </c>
      <c r="AM49" s="11">
        <f>'OddsRatio_working_3-way'!AA49+'OddsRatio_working_3-way'!AG49</f>
        <v>-0.6250123253443719</v>
      </c>
      <c r="AN49" s="11">
        <f>'OddsRatio_working_3-way'!AB49+'OddsRatio_working_3-way'!AH49</f>
        <v>-0.44442398053692445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1.0694363058812963</v>
      </c>
      <c r="AS49" s="11">
        <f>IF(('OddsRatio_working_3-way'!X49=0),IF(Q49&gt;0,-Q49^(1/3),(-Q49)^(1/3)),'OddsRatio_working_3-way'!AM49-'OddsRatio_working_3-way'!R49/3)</f>
        <v>-0.6250123253443719</v>
      </c>
      <c r="AT49" s="11">
        <f>IF(('OddsRatio_working_3-way'!X49=0),IF(Q49&gt;0,-Q49^(1/3),(-Q49)^(1/3)),'OddsRatio_working_3-way'!AN49-'OddsRatio_working_3-way'!R49/3)</f>
        <v>-0.44442398053692445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9">
        <f t="shared" si="13"/>
        <v>0.32873581014531206</v>
      </c>
      <c r="E50" s="9">
        <f t="shared" si="14"/>
        <v>0.29914358616392517</v>
      </c>
      <c r="F50" s="9">
        <f t="shared" si="15"/>
        <v>0.37212060369076289</v>
      </c>
      <c r="G50" s="9">
        <f t="shared" si="16"/>
        <v>1.0747138922060677</v>
      </c>
      <c r="H50" s="9">
        <f t="shared" si="17"/>
        <v>3.0419563951915278</v>
      </c>
      <c r="I50" s="9">
        <f t="shared" si="18"/>
        <v>3.3428762850092277</v>
      </c>
      <c r="J50" s="9">
        <f t="shared" si="19"/>
        <v>2.6873008107635266</v>
      </c>
      <c r="K50" s="11">
        <f t="shared" si="20"/>
        <v>0.34482758620689657</v>
      </c>
      <c r="L50" s="11">
        <f t="shared" si="21"/>
        <v>0.31446540880503143</v>
      </c>
      <c r="M50" s="11">
        <f t="shared" si="22"/>
        <v>0.38910505836575876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-0.27437940232585434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0.23839119277451062</v>
      </c>
      <c r="Q50" s="11">
        <f>2*'OddsRatio_working_3-way'!K50*'OddsRatio_working_3-way'!L50*'OddsRatio_working_3-way'!M50</f>
        <v>8.4386262929030315E-2</v>
      </c>
      <c r="R50" s="11">
        <f t="shared" si="23"/>
        <v>0</v>
      </c>
      <c r="S50" s="11">
        <f t="shared" si="24"/>
        <v>-0.86883778721624327</v>
      </c>
      <c r="T50" s="11">
        <f t="shared" si="25"/>
        <v>-0.30755319901459938</v>
      </c>
      <c r="U50" s="11">
        <f>'OddsRatio_working_3-way'!S50-'OddsRatio_working_3-way'!R50^2/3</f>
        <v>-0.86883778721624327</v>
      </c>
      <c r="V50" s="11">
        <f>'OddsRatio_working_3-way'!S50*'OddsRatio_working_3-way'!R50/3-2*'OddsRatio_working_3-way'!R50^3/27-'OddsRatio_working_3-way'!T50</f>
        <v>0.30755319901459938</v>
      </c>
      <c r="W50" s="11">
        <f>'OddsRatio_working_3-way'!V50^2+4*'OddsRatio_working_3-way'!U50^3/27</f>
        <v>-2.5765834484352268E-3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0.15585694857187873</v>
      </c>
      <c r="Y50" s="11">
        <f>IF('OddsRatio_working_3-way'!W50&gt;=0,IF('OddsRatio_working_3-way'!V50+SQRT('OddsRatio_working_3-way'!W50)&gt;0,0,PI()),ACOS('OddsRatio_working_3-way'!V50/(2*'OddsRatio_working_3-way'!X50)))</f>
        <v>0.16357023554603201</v>
      </c>
      <c r="Z50" s="11">
        <f>'OddsRatio_working_3-way'!X50^(1/3)*COS('OddsRatio_working_3-way'!Y50/3)</f>
        <v>0.53735694610303386</v>
      </c>
      <c r="AA50" s="11">
        <f>'OddsRatio_working_3-way'!X50^(1/3)*COS(('OddsRatio_working_3-way'!Y50+2*PI())/3)</f>
        <v>-0.29407692103907612</v>
      </c>
      <c r="AB50" s="11">
        <f>'OddsRatio_working_3-way'!X50^(1/3)*COS(('OddsRatio_working_3-way'!Y50+4*PI())/3)</f>
        <v>-0.24328002506395791</v>
      </c>
      <c r="AC50" s="11">
        <f>'OddsRatio_working_3-way'!X50^(1/3)*SIN('OddsRatio_working_3-way'!Y50/3)</f>
        <v>2.9327601565232023E-2</v>
      </c>
      <c r="AD50" s="11">
        <f>'OddsRatio_working_3-way'!X50^(1/3)*SIN(('OddsRatio_working_3-way'!Y50+2*PI())/3)</f>
        <v>0.45070096544263671</v>
      </c>
      <c r="AE50" s="11">
        <f>'OddsRatio_working_3-way'!X50^(1/3)*SIN(('OddsRatio_working_3-way'!Y50+4*PI())/3)</f>
        <v>-0.48002856700786867</v>
      </c>
      <c r="AF50" s="11">
        <f>-'OddsRatio_working_3-way'!U50/(3*'OddsRatio_working_3-way'!X50^(1/3))*COS(('OddsRatio_working_3-way'!Y50)/3)</f>
        <v>0.53735694610303375</v>
      </c>
      <c r="AG50" s="11">
        <f>-'OddsRatio_working_3-way'!U50/(3*'OddsRatio_working_3-way'!X50^(1/3))*COS(('OddsRatio_working_3-way'!Y50+2*PI())/3)</f>
        <v>-0.29407692103907601</v>
      </c>
      <c r="AH50" s="11">
        <f>-'OddsRatio_working_3-way'!U50/(3*'OddsRatio_working_3-way'!X50^(1/3))*COS(('OddsRatio_working_3-way'!Y50+4*PI())/3)</f>
        <v>-0.24328002506395785</v>
      </c>
      <c r="AI50" s="11">
        <f>'OddsRatio_working_3-way'!U50/(3*'OddsRatio_working_3-way'!X50^(1/3))*SIN(('OddsRatio_working_3-way'!Y50)/3)</f>
        <v>-2.9327601565232016E-2</v>
      </c>
      <c r="AJ50" s="11">
        <f>'OddsRatio_working_3-way'!U50/(3*'OddsRatio_working_3-way'!X50^(1/3))*SIN(('OddsRatio_working_3-way'!Y50+2*PI())/3)</f>
        <v>-0.45070096544263666</v>
      </c>
      <c r="AK50" s="11">
        <f>'OddsRatio_working_3-way'!U50/(3*'OddsRatio_working_3-way'!X50^(1/3))*SIN(('OddsRatio_working_3-way'!Y50+4*PI())/3)</f>
        <v>0.48002856700786856</v>
      </c>
      <c r="AL50" s="11">
        <f>'OddsRatio_working_3-way'!Z50+'OddsRatio_working_3-way'!AF50</f>
        <v>1.0747138922060677</v>
      </c>
      <c r="AM50" s="11">
        <f>'OddsRatio_working_3-way'!AA50+'OddsRatio_working_3-way'!AG50</f>
        <v>-0.58815384207815213</v>
      </c>
      <c r="AN50" s="11">
        <f>'OddsRatio_working_3-way'!AB50+'OddsRatio_working_3-way'!AH50</f>
        <v>-0.48656005012791576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1.0747138922060677</v>
      </c>
      <c r="AS50" s="11">
        <f>IF(('OddsRatio_working_3-way'!X50=0),IF(Q50&gt;0,-Q50^(1/3),(-Q50)^(1/3)),'OddsRatio_working_3-way'!AM50-'OddsRatio_working_3-way'!R50/3)</f>
        <v>-0.58815384207815213</v>
      </c>
      <c r="AT50" s="11">
        <f>IF(('OddsRatio_working_3-way'!X50=0),IF(Q50&gt;0,-Q50^(1/3),(-Q50)^(1/3)),'OddsRatio_working_3-way'!AN50-'OddsRatio_working_3-way'!R50/3)</f>
        <v>-0.48656005012791576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9">
        <f t="shared" si="13"/>
        <v>0.36253444273429974</v>
      </c>
      <c r="E51" s="9">
        <f t="shared" si="14"/>
        <v>0.29837031724595497</v>
      </c>
      <c r="F51" s="9">
        <f t="shared" si="15"/>
        <v>0.33909524001974556</v>
      </c>
      <c r="G51" s="9">
        <f t="shared" si="16"/>
        <v>1.059252172143645</v>
      </c>
      <c r="H51" s="9">
        <f t="shared" si="17"/>
        <v>2.7583586057584508</v>
      </c>
      <c r="I51" s="9">
        <f t="shared" si="18"/>
        <v>3.3515398221588915</v>
      </c>
      <c r="J51" s="9">
        <f t="shared" si="19"/>
        <v>2.9490239967443066</v>
      </c>
      <c r="K51" s="11">
        <f t="shared" si="20"/>
        <v>0.37593984962406013</v>
      </c>
      <c r="L51" s="11">
        <f t="shared" si="21"/>
        <v>0.3105590062111801</v>
      </c>
      <c r="M51" s="11">
        <f t="shared" si="22"/>
        <v>0.35211267605633806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-0.27875523819609405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0.23514739959863795</v>
      </c>
      <c r="Q51" s="11">
        <f>2*'OddsRatio_working_3-way'!K51*'OddsRatio_working_3-way'!L51*'OddsRatio_working_3-way'!M51</f>
        <v>8.2219370489034244E-2</v>
      </c>
      <c r="R51" s="11">
        <f t="shared" si="23"/>
        <v>0</v>
      </c>
      <c r="S51" s="11">
        <f t="shared" si="24"/>
        <v>-0.84356226315367178</v>
      </c>
      <c r="T51" s="11">
        <f t="shared" si="25"/>
        <v>-0.29495184026352161</v>
      </c>
      <c r="U51" s="11">
        <f>'OddsRatio_working_3-way'!S51-'OddsRatio_working_3-way'!R51^2/3</f>
        <v>-0.84356226315367178</v>
      </c>
      <c r="V51" s="11">
        <f>'OddsRatio_working_3-way'!S51*'OddsRatio_working_3-way'!R51/3-2*'OddsRatio_working_3-way'!R51^3/27-'OddsRatio_working_3-way'!T51</f>
        <v>0.29495184026352161</v>
      </c>
      <c r="W51" s="11">
        <f>'OddsRatio_working_3-way'!V51^2+4*'OddsRatio_working_3-way'!U51^3/27</f>
        <v>-1.9332818420695341E-3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0.14910555817683951</v>
      </c>
      <c r="Y51" s="11">
        <f>IF('OddsRatio_working_3-way'!W51&gt;=0,IF('OddsRatio_working_3-way'!V51+SQRT('OddsRatio_working_3-way'!W51)&gt;0,0,PI()),ACOS('OddsRatio_working_3-way'!V51/(2*'OddsRatio_working_3-way'!X51)))</f>
        <v>0.14798237835601591</v>
      </c>
      <c r="Z51" s="11">
        <f>'OddsRatio_working_3-way'!X51^(1/3)*COS('OddsRatio_working_3-way'!Y51/3)</f>
        <v>0.52962608607182249</v>
      </c>
      <c r="AA51" s="11">
        <f>'OddsRatio_working_3-way'!X51^(1/3)*COS(('OddsRatio_working_3-way'!Y51+2*PI())/3)</f>
        <v>-0.28745641960831614</v>
      </c>
      <c r="AB51" s="11">
        <f>'OddsRatio_working_3-way'!X51^(1/3)*COS(('OddsRatio_working_3-way'!Y51+4*PI())/3)</f>
        <v>-0.24216966646350654</v>
      </c>
      <c r="AC51" s="11">
        <f>'OddsRatio_working_3-way'!X51^(1/3)*SIN('OddsRatio_working_3-way'!Y51/3)</f>
        <v>2.6146319118880157E-2</v>
      </c>
      <c r="AD51" s="11">
        <f>'OddsRatio_working_3-way'!X51^(1/3)*SIN(('OddsRatio_working_3-way'!Y51+2*PI())/3)</f>
        <v>0.44559648548568198</v>
      </c>
      <c r="AE51" s="11">
        <f>'OddsRatio_working_3-way'!X51^(1/3)*SIN(('OddsRatio_working_3-way'!Y51+4*PI())/3)</f>
        <v>-0.47174280460456192</v>
      </c>
      <c r="AF51" s="11">
        <f>-'OddsRatio_working_3-way'!U51/(3*'OddsRatio_working_3-way'!X51^(1/3))*COS(('OddsRatio_working_3-way'!Y51)/3)</f>
        <v>0.52962608607182249</v>
      </c>
      <c r="AG51" s="11">
        <f>-'OddsRatio_working_3-way'!U51/(3*'OddsRatio_working_3-way'!X51^(1/3))*COS(('OddsRatio_working_3-way'!Y51+2*PI())/3)</f>
        <v>-0.28745641960831614</v>
      </c>
      <c r="AH51" s="11">
        <f>-'OddsRatio_working_3-way'!U51/(3*'OddsRatio_working_3-way'!X51^(1/3))*COS(('OddsRatio_working_3-way'!Y51+4*PI())/3)</f>
        <v>-0.24216966646350654</v>
      </c>
      <c r="AI51" s="11">
        <f>'OddsRatio_working_3-way'!U51/(3*'OddsRatio_working_3-way'!X51^(1/3))*SIN(('OddsRatio_working_3-way'!Y51)/3)</f>
        <v>-2.6146319118880157E-2</v>
      </c>
      <c r="AJ51" s="11">
        <f>'OddsRatio_working_3-way'!U51/(3*'OddsRatio_working_3-way'!X51^(1/3))*SIN(('OddsRatio_working_3-way'!Y51+2*PI())/3)</f>
        <v>-0.44559648548568198</v>
      </c>
      <c r="AK51" s="11">
        <f>'OddsRatio_working_3-way'!U51/(3*'OddsRatio_working_3-way'!X51^(1/3))*SIN(('OddsRatio_working_3-way'!Y51+4*PI())/3)</f>
        <v>0.47174280460456192</v>
      </c>
      <c r="AL51" s="11">
        <f>'OddsRatio_working_3-way'!Z51+'OddsRatio_working_3-way'!AF51</f>
        <v>1.059252172143645</v>
      </c>
      <c r="AM51" s="11">
        <f>'OddsRatio_working_3-way'!AA51+'OddsRatio_working_3-way'!AG51</f>
        <v>-0.57491283921663228</v>
      </c>
      <c r="AN51" s="11">
        <f>'OddsRatio_working_3-way'!AB51+'OddsRatio_working_3-way'!AH51</f>
        <v>-0.48433933292701309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1.059252172143645</v>
      </c>
      <c r="AS51" s="11">
        <f>IF(('OddsRatio_working_3-way'!X51=0),IF(Q51&gt;0,-Q51^(1/3),(-Q51)^(1/3)),'OddsRatio_working_3-way'!AM51-'OddsRatio_working_3-way'!R51/3)</f>
        <v>-0.57491283921663228</v>
      </c>
      <c r="AT51" s="11">
        <f>IF(('OddsRatio_working_3-way'!X51=0),IF(Q51&gt;0,-Q51^(1/3),(-Q51)^(1/3)),'OddsRatio_working_3-way'!AN51-'OddsRatio_working_3-way'!R51/3)</f>
        <v>-0.48433933292701309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9">
        <f t="shared" si="13"/>
        <v>0.19858690049856298</v>
      </c>
      <c r="E52" s="9">
        <f t="shared" si="14"/>
        <v>0.23472399079391371</v>
      </c>
      <c r="F52" s="9">
        <f t="shared" si="15"/>
        <v>0.56668910870752331</v>
      </c>
      <c r="G52" s="9">
        <f t="shared" si="16"/>
        <v>1.0619944394612859</v>
      </c>
      <c r="H52" s="9">
        <f t="shared" si="17"/>
        <v>5.0355788699528858</v>
      </c>
      <c r="I52" s="9">
        <f t="shared" si="18"/>
        <v>4.260322929146148</v>
      </c>
      <c r="J52" s="9">
        <f t="shared" si="19"/>
        <v>1.7646359964121261</v>
      </c>
      <c r="K52" s="11">
        <f t="shared" si="20"/>
        <v>0.20833333333333334</v>
      </c>
      <c r="L52" s="11">
        <f t="shared" si="21"/>
        <v>0.24570024570024568</v>
      </c>
      <c r="M52" s="11">
        <f t="shared" si="22"/>
        <v>0.58139534883720934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-0.24997143020398838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0.22587994971715902</v>
      </c>
      <c r="Q52" s="11">
        <f>2*'OddsRatio_working_3-way'!K52*'OddsRatio_working_3-way'!L52*'OddsRatio_working_3-way'!M52</f>
        <v>5.9520408357617662E-2</v>
      </c>
      <c r="R52" s="11">
        <f t="shared" si="23"/>
        <v>0</v>
      </c>
      <c r="S52" s="11">
        <f t="shared" si="24"/>
        <v>-0.90362306417509564</v>
      </c>
      <c r="T52" s="11">
        <f t="shared" si="25"/>
        <v>-0.23810884431491322</v>
      </c>
      <c r="U52" s="11">
        <f>'OddsRatio_working_3-way'!S52-'OddsRatio_working_3-way'!R52^2/3</f>
        <v>-0.90362306417509564</v>
      </c>
      <c r="V52" s="11">
        <f>'OddsRatio_working_3-way'!S52*'OddsRatio_working_3-way'!R52/3-2*'OddsRatio_working_3-way'!R52^3/27-'OddsRatio_working_3-way'!T52</f>
        <v>0.23810884431491322</v>
      </c>
      <c r="W52" s="11">
        <f>'OddsRatio_working_3-way'!V52^2+4*'OddsRatio_working_3-way'!U52^3/27</f>
        <v>-5.2613739045360187E-2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0.16530998214441239</v>
      </c>
      <c r="Y52" s="11">
        <f>IF('OddsRatio_working_3-way'!W52&gt;=0,IF('OddsRatio_working_3-way'!V52+SQRT('OddsRatio_working_3-way'!W52)&gt;0,0,PI()),ACOS('OddsRatio_working_3-way'!V52/(2*'OddsRatio_working_3-way'!X52)))</f>
        <v>0.76672169965030645</v>
      </c>
      <c r="Z52" s="11">
        <f>'OddsRatio_working_3-way'!X52^(1/3)*COS('OddsRatio_working_3-way'!Y52/3)</f>
        <v>0.53099721973064296</v>
      </c>
      <c r="AA52" s="11">
        <f>'OddsRatio_working_3-way'!X52^(1/3)*COS(('OddsRatio_working_3-way'!Y52+2*PI())/3)</f>
        <v>-0.38565363690339138</v>
      </c>
      <c r="AB52" s="11">
        <f>'OddsRatio_working_3-way'!X52^(1/3)*COS(('OddsRatio_working_3-way'!Y52+4*PI())/3)</f>
        <v>-0.14534358282725179</v>
      </c>
      <c r="AC52" s="11">
        <f>'OddsRatio_working_3-way'!X52^(1/3)*SIN('OddsRatio_working_3-way'!Y52/3)</f>
        <v>0.13874307440983294</v>
      </c>
      <c r="AD52" s="11">
        <f>'OddsRatio_working_3-way'!X52^(1/3)*SIN(('OddsRatio_working_3-way'!Y52+2*PI())/3)</f>
        <v>0.39048554442072803</v>
      </c>
      <c r="AE52" s="11">
        <f>'OddsRatio_working_3-way'!X52^(1/3)*SIN(('OddsRatio_working_3-way'!Y52+4*PI())/3)</f>
        <v>-0.52922861883056083</v>
      </c>
      <c r="AF52" s="11">
        <f>-'OddsRatio_working_3-way'!U52/(3*'OddsRatio_working_3-way'!X52^(1/3))*COS(('OddsRatio_working_3-way'!Y52)/3)</f>
        <v>0.53099721973064296</v>
      </c>
      <c r="AG52" s="11">
        <f>-'OddsRatio_working_3-way'!U52/(3*'OddsRatio_working_3-way'!X52^(1/3))*COS(('OddsRatio_working_3-way'!Y52+2*PI())/3)</f>
        <v>-0.38565363690339138</v>
      </c>
      <c r="AH52" s="11">
        <f>-'OddsRatio_working_3-way'!U52/(3*'OddsRatio_working_3-way'!X52^(1/3))*COS(('OddsRatio_working_3-way'!Y52+4*PI())/3)</f>
        <v>-0.14534358282725179</v>
      </c>
      <c r="AI52" s="11">
        <f>'OddsRatio_working_3-way'!U52/(3*'OddsRatio_working_3-way'!X52^(1/3))*SIN(('OddsRatio_working_3-way'!Y52)/3)</f>
        <v>-0.13874307440983294</v>
      </c>
      <c r="AJ52" s="11">
        <f>'OddsRatio_working_3-way'!U52/(3*'OddsRatio_working_3-way'!X52^(1/3))*SIN(('OddsRatio_working_3-way'!Y52+2*PI())/3)</f>
        <v>-0.39048554442072803</v>
      </c>
      <c r="AK52" s="11">
        <f>'OddsRatio_working_3-way'!U52/(3*'OddsRatio_working_3-way'!X52^(1/3))*SIN(('OddsRatio_working_3-way'!Y52+4*PI())/3)</f>
        <v>0.52922861883056083</v>
      </c>
      <c r="AL52" s="11">
        <f>'OddsRatio_working_3-way'!Z52+'OddsRatio_working_3-way'!AF52</f>
        <v>1.0619944394612859</v>
      </c>
      <c r="AM52" s="11">
        <f>'OddsRatio_working_3-way'!AA52+'OddsRatio_working_3-way'!AG52</f>
        <v>-0.77130727380678277</v>
      </c>
      <c r="AN52" s="11">
        <f>'OddsRatio_working_3-way'!AB52+'OddsRatio_working_3-way'!AH52</f>
        <v>-0.29068716565450359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1.0619944394612859</v>
      </c>
      <c r="AS52" s="11">
        <f>IF(('OddsRatio_working_3-way'!X52=0),IF(Q52&gt;0,-Q52^(1/3),(-Q52)^(1/3)),'OddsRatio_working_3-way'!AM52-'OddsRatio_working_3-way'!R52/3)</f>
        <v>-0.77130727380678277</v>
      </c>
      <c r="AT52" s="11">
        <f>IF(('OddsRatio_working_3-way'!X52=0),IF(Q52&gt;0,-Q52^(1/3),(-Q52)^(1/3)),'OddsRatio_working_3-way'!AN52-'OddsRatio_working_3-way'!R52/3)</f>
        <v>-0.29068716565450359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9">
        <f t="shared" si="13"/>
        <v>0.49181489563081665</v>
      </c>
      <c r="E53" s="9">
        <f t="shared" si="14"/>
        <v>0.25783578185721323</v>
      </c>
      <c r="F53" s="9">
        <f t="shared" si="15"/>
        <v>0.25034932251196995</v>
      </c>
      <c r="G53" s="9">
        <f t="shared" si="16"/>
        <v>1.0543727600666315</v>
      </c>
      <c r="H53" s="9">
        <f t="shared" si="17"/>
        <v>2.0332853048652986</v>
      </c>
      <c r="I53" s="9">
        <f t="shared" si="18"/>
        <v>3.8784376349819034</v>
      </c>
      <c r="J53" s="9">
        <f t="shared" si="19"/>
        <v>3.9944186385892335</v>
      </c>
      <c r="K53" s="11">
        <f t="shared" si="20"/>
        <v>0.50505050505050508</v>
      </c>
      <c r="L53" s="11">
        <f t="shared" si="21"/>
        <v>0.26809651474530832</v>
      </c>
      <c r="M53" s="11">
        <f t="shared" si="22"/>
        <v>0.26041666666666669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-0.2679179529883281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0.23095961852664271</v>
      </c>
      <c r="Q53" s="11">
        <f>2*'OddsRatio_working_3-way'!K53*'OddsRatio_working_3-way'!L53*'OddsRatio_working_3-way'!M53</f>
        <v>7.0522020924165707E-2</v>
      </c>
      <c r="R53" s="11">
        <f t="shared" si="23"/>
        <v>0</v>
      </c>
      <c r="S53" s="11">
        <f t="shared" si="24"/>
        <v>-0.862053535235485</v>
      </c>
      <c r="T53" s="11">
        <f t="shared" si="25"/>
        <v>-0.26322245350701828</v>
      </c>
      <c r="U53" s="11">
        <f>'OddsRatio_working_3-way'!S53-'OddsRatio_working_3-way'!R53^2/3</f>
        <v>-0.862053535235485</v>
      </c>
      <c r="V53" s="11">
        <f>'OddsRatio_working_3-way'!S53*'OddsRatio_working_3-way'!R53/3-2*'OddsRatio_working_3-way'!R53^3/27-'OddsRatio_working_3-way'!T53</f>
        <v>0.26322245350701828</v>
      </c>
      <c r="W53" s="11">
        <f>'OddsRatio_working_3-way'!V53^2+4*'OddsRatio_working_3-way'!U53^3/27</f>
        <v>-2.5621091453928116E-2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0.15403502157316573</v>
      </c>
      <c r="Y53" s="11">
        <f>IF('OddsRatio_working_3-way'!W53&gt;=0,IF('OddsRatio_working_3-way'!V53+SQRT('OddsRatio_working_3-way'!W53)&gt;0,0,PI()),ACOS('OddsRatio_working_3-way'!V53/(2*'OddsRatio_working_3-way'!X53)))</f>
        <v>0.54635500173091178</v>
      </c>
      <c r="Z53" s="11">
        <f>'OddsRatio_working_3-way'!X53^(1/3)*COS('OddsRatio_working_3-way'!Y53/3)</f>
        <v>0.52718638003331575</v>
      </c>
      <c r="AA53" s="11">
        <f>'OddsRatio_working_3-way'!X53^(1/3)*COS(('OddsRatio_working_3-way'!Y53+2*PI())/3)</f>
        <v>-0.3476721668146513</v>
      </c>
      <c r="AB53" s="11">
        <f>'OddsRatio_working_3-way'!X53^(1/3)*COS(('OddsRatio_working_3-way'!Y53+4*PI())/3)</f>
        <v>-0.17951421321866415</v>
      </c>
      <c r="AC53" s="11">
        <f>'OddsRatio_working_3-way'!X53^(1/3)*SIN('OddsRatio_working_3-way'!Y53/3)</f>
        <v>9.7086039775019742E-2</v>
      </c>
      <c r="AD53" s="11">
        <f>'OddsRatio_working_3-way'!X53^(1/3)*SIN(('OddsRatio_working_3-way'!Y53+2*PI())/3)</f>
        <v>0.40801377775049907</v>
      </c>
      <c r="AE53" s="11">
        <f>'OddsRatio_working_3-way'!X53^(1/3)*SIN(('OddsRatio_working_3-way'!Y53+4*PI())/3)</f>
        <v>-0.5050998175255188</v>
      </c>
      <c r="AF53" s="11">
        <f>-'OddsRatio_working_3-way'!U53/(3*'OddsRatio_working_3-way'!X53^(1/3))*COS(('OddsRatio_working_3-way'!Y53)/3)</f>
        <v>0.52718638003331575</v>
      </c>
      <c r="AG53" s="11">
        <f>-'OddsRatio_working_3-way'!U53/(3*'OddsRatio_working_3-way'!X53^(1/3))*COS(('OddsRatio_working_3-way'!Y53+2*PI())/3)</f>
        <v>-0.3476721668146513</v>
      </c>
      <c r="AH53" s="11">
        <f>-'OddsRatio_working_3-way'!U53/(3*'OddsRatio_working_3-way'!X53^(1/3))*COS(('OddsRatio_working_3-way'!Y53+4*PI())/3)</f>
        <v>-0.17951421321866415</v>
      </c>
      <c r="AI53" s="11">
        <f>'OddsRatio_working_3-way'!U53/(3*'OddsRatio_working_3-way'!X53^(1/3))*SIN(('OddsRatio_working_3-way'!Y53)/3)</f>
        <v>-9.7086039775019742E-2</v>
      </c>
      <c r="AJ53" s="11">
        <f>'OddsRatio_working_3-way'!U53/(3*'OddsRatio_working_3-way'!X53^(1/3))*SIN(('OddsRatio_working_3-way'!Y53+2*PI())/3)</f>
        <v>-0.40801377775049907</v>
      </c>
      <c r="AK53" s="11">
        <f>'OddsRatio_working_3-way'!U53/(3*'OddsRatio_working_3-way'!X53^(1/3))*SIN(('OddsRatio_working_3-way'!Y53+4*PI())/3)</f>
        <v>0.5050998175255188</v>
      </c>
      <c r="AL53" s="11">
        <f>'OddsRatio_working_3-way'!Z53+'OddsRatio_working_3-way'!AF53</f>
        <v>1.0543727600666315</v>
      </c>
      <c r="AM53" s="11">
        <f>'OddsRatio_working_3-way'!AA53+'OddsRatio_working_3-way'!AG53</f>
        <v>-0.69534433362930259</v>
      </c>
      <c r="AN53" s="11">
        <f>'OddsRatio_working_3-way'!AB53+'OddsRatio_working_3-way'!AH53</f>
        <v>-0.3590284264373283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1.0543727600666315</v>
      </c>
      <c r="AS53" s="11">
        <f>IF(('OddsRatio_working_3-way'!X53=0),IF(Q53&gt;0,-Q53^(1/3),(-Q53)^(1/3)),'OddsRatio_working_3-way'!AM53-'OddsRatio_working_3-way'!R53/3)</f>
        <v>-0.69534433362930259</v>
      </c>
      <c r="AT53" s="11">
        <f>IF(('OddsRatio_working_3-way'!X53=0),IF(Q53&gt;0,-Q53^(1/3),(-Q53)^(1/3)),'OddsRatio_working_3-way'!AN53-'OddsRatio_working_3-way'!R53/3)</f>
        <v>-0.3590284264373283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9">
        <f t="shared" si="13"/>
        <v>0.43421948393113147</v>
      </c>
      <c r="E54" s="9">
        <f t="shared" si="14"/>
        <v>0.26946588953107159</v>
      </c>
      <c r="F54" s="9">
        <f t="shared" si="15"/>
        <v>0.29631462653779689</v>
      </c>
      <c r="G54" s="9">
        <f t="shared" si="16"/>
        <v>1.0507925752252172</v>
      </c>
      <c r="H54" s="9">
        <f t="shared" si="17"/>
        <v>2.3029827932792695</v>
      </c>
      <c r="I54" s="9">
        <f t="shared" si="18"/>
        <v>3.7110448440810613</v>
      </c>
      <c r="J54" s="9">
        <f t="shared" si="19"/>
        <v>3.3747912200089907</v>
      </c>
      <c r="K54" s="11">
        <f t="shared" si="20"/>
        <v>0.4464285714285714</v>
      </c>
      <c r="L54" s="11">
        <f t="shared" si="21"/>
        <v>0.27932960893854747</v>
      </c>
      <c r="M54" s="11">
        <f t="shared" si="22"/>
        <v>0.30674846625766872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-0.27656752628048509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0.23257066476040322</v>
      </c>
      <c r="Q54" s="11">
        <f>2*'OddsRatio_working_3-way'!K54*'OddsRatio_working_3-way'!L54*'OddsRatio_working_3-way'!M54</f>
        <v>7.6503508144869489E-2</v>
      </c>
      <c r="R54" s="11">
        <f t="shared" si="23"/>
        <v>0</v>
      </c>
      <c r="S54" s="11">
        <f t="shared" si="24"/>
        <v>-0.84091819415030744</v>
      </c>
      <c r="T54" s="11">
        <f t="shared" si="25"/>
        <v>-0.27661782702312748</v>
      </c>
      <c r="U54" s="11">
        <f>'OddsRatio_working_3-way'!S54-'OddsRatio_working_3-way'!R54^2/3</f>
        <v>-0.84091819415030744</v>
      </c>
      <c r="V54" s="11">
        <f>'OddsRatio_working_3-way'!S54*'OddsRatio_working_3-way'!R54/3-2*'OddsRatio_working_3-way'!R54^3/27-'OddsRatio_working_3-way'!T54</f>
        <v>0.27661782702312748</v>
      </c>
      <c r="W54" s="11">
        <f>'OddsRatio_working_3-way'!V54^2+4*'OddsRatio_working_3-way'!U54^3/27</f>
        <v>-1.1578838323275192E-2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0.14840507113157561</v>
      </c>
      <c r="Y54" s="11">
        <f>IF('OddsRatio_working_3-way'!W54&gt;=0,IF('OddsRatio_working_3-way'!V54+SQRT('OddsRatio_working_3-way'!W54)&gt;0,0,PI()),ACOS('OddsRatio_working_3-way'!V54/(2*'OddsRatio_working_3-way'!X54)))</f>
        <v>0.37098992244010565</v>
      </c>
      <c r="Z54" s="11">
        <f>'OddsRatio_working_3-way'!X54^(1/3)*COS('OddsRatio_working_3-way'!Y54/3)</f>
        <v>0.52539628761260859</v>
      </c>
      <c r="AA54" s="11">
        <f>'OddsRatio_working_3-way'!X54^(1/3)*COS(('OddsRatio_working_3-way'!Y54+2*PI())/3)</f>
        <v>-0.31925434823821131</v>
      </c>
      <c r="AB54" s="11">
        <f>'OddsRatio_working_3-way'!X54^(1/3)*COS(('OddsRatio_working_3-way'!Y54+4*PI())/3)</f>
        <v>-0.2061419393743972</v>
      </c>
      <c r="AC54" s="11">
        <f>'OddsRatio_working_3-way'!X54^(1/3)*SIN('OddsRatio_working_3-way'!Y54/3)</f>
        <v>6.530547970621009E-2</v>
      </c>
      <c r="AD54" s="11">
        <f>'OddsRatio_working_3-way'!X54^(1/3)*SIN(('OddsRatio_working_3-way'!Y54+2*PI())/3)</f>
        <v>0.42235379227344944</v>
      </c>
      <c r="AE54" s="11">
        <f>'OddsRatio_working_3-way'!X54^(1/3)*SIN(('OddsRatio_working_3-way'!Y54+4*PI())/3)</f>
        <v>-0.48765927197965947</v>
      </c>
      <c r="AF54" s="11">
        <f>-'OddsRatio_working_3-way'!U54/(3*'OddsRatio_working_3-way'!X54^(1/3))*COS(('OddsRatio_working_3-way'!Y54)/3)</f>
        <v>0.52539628761260859</v>
      </c>
      <c r="AG54" s="11">
        <f>-'OddsRatio_working_3-way'!U54/(3*'OddsRatio_working_3-way'!X54^(1/3))*COS(('OddsRatio_working_3-way'!Y54+2*PI())/3)</f>
        <v>-0.31925434823821131</v>
      </c>
      <c r="AH54" s="11">
        <f>-'OddsRatio_working_3-way'!U54/(3*'OddsRatio_working_3-way'!X54^(1/3))*COS(('OddsRatio_working_3-way'!Y54+4*PI())/3)</f>
        <v>-0.2061419393743972</v>
      </c>
      <c r="AI54" s="11">
        <f>'OddsRatio_working_3-way'!U54/(3*'OddsRatio_working_3-way'!X54^(1/3))*SIN(('OddsRatio_working_3-way'!Y54)/3)</f>
        <v>-6.530547970621009E-2</v>
      </c>
      <c r="AJ54" s="11">
        <f>'OddsRatio_working_3-way'!U54/(3*'OddsRatio_working_3-way'!X54^(1/3))*SIN(('OddsRatio_working_3-way'!Y54+2*PI())/3)</f>
        <v>-0.42235379227344944</v>
      </c>
      <c r="AK54" s="11">
        <f>'OddsRatio_working_3-way'!U54/(3*'OddsRatio_working_3-way'!X54^(1/3))*SIN(('OddsRatio_working_3-way'!Y54+4*PI())/3)</f>
        <v>0.48765927197965947</v>
      </c>
      <c r="AL54" s="11">
        <f>'OddsRatio_working_3-way'!Z54+'OddsRatio_working_3-way'!AF54</f>
        <v>1.0507925752252172</v>
      </c>
      <c r="AM54" s="11">
        <f>'OddsRatio_working_3-way'!AA54+'OddsRatio_working_3-way'!AG54</f>
        <v>-0.63850869647642261</v>
      </c>
      <c r="AN54" s="11">
        <f>'OddsRatio_working_3-way'!AB54+'OddsRatio_working_3-way'!AH54</f>
        <v>-0.41228387874879441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1.0507925752252172</v>
      </c>
      <c r="AS54" s="11">
        <f>IF(('OddsRatio_working_3-way'!X54=0),IF(Q54&gt;0,-Q54^(1/3),(-Q54)^(1/3)),'OddsRatio_working_3-way'!AM54-'OddsRatio_working_3-way'!R54/3)</f>
        <v>-0.63850869647642261</v>
      </c>
      <c r="AT54" s="11">
        <f>IF(('OddsRatio_working_3-way'!X54=0),IF(Q54&gt;0,-Q54^(1/3),(-Q54)^(1/3)),'OddsRatio_working_3-way'!AN54-'OddsRatio_working_3-way'!R54/3)</f>
        <v>-0.41228387874879441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9">
        <f t="shared" si="13"/>
        <v>0.40279418086112373</v>
      </c>
      <c r="E55" s="9">
        <f t="shared" si="14"/>
        <v>0.30615232238385059</v>
      </c>
      <c r="F55" s="9">
        <f t="shared" si="15"/>
        <v>0.29105349675502562</v>
      </c>
      <c r="G55" s="9">
        <f t="shared" si="16"/>
        <v>1.0590410819422265</v>
      </c>
      <c r="H55" s="9">
        <f t="shared" si="17"/>
        <v>2.4826575147191172</v>
      </c>
      <c r="I55" s="9">
        <f t="shared" si="18"/>
        <v>3.2663479153563642</v>
      </c>
      <c r="J55" s="9">
        <f t="shared" si="19"/>
        <v>3.4357944884671205</v>
      </c>
      <c r="K55" s="11">
        <f t="shared" si="20"/>
        <v>0.41666666666666669</v>
      </c>
      <c r="L55" s="11">
        <f t="shared" si="21"/>
        <v>0.31847133757961782</v>
      </c>
      <c r="M55" s="11">
        <f t="shared" si="22"/>
        <v>0.30303030303030304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-0.27708614810525645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0.23483240043749601</v>
      </c>
      <c r="Q55" s="11">
        <f>2*'OddsRatio_working_3-way'!K55*'OddsRatio_working_3-way'!L55*'OddsRatio_working_3-way'!M55</f>
        <v>8.042205494434794E-2</v>
      </c>
      <c r="R55" s="11">
        <f t="shared" si="23"/>
        <v>0</v>
      </c>
      <c r="S55" s="11">
        <f t="shared" si="24"/>
        <v>-0.84750682068845407</v>
      </c>
      <c r="T55" s="11">
        <f t="shared" si="25"/>
        <v>-0.29024206187960755</v>
      </c>
      <c r="U55" s="11">
        <f>'OddsRatio_working_3-way'!S55-'OddsRatio_working_3-way'!R55^2/3</f>
        <v>-0.84750682068845407</v>
      </c>
      <c r="V55" s="11">
        <f>'OddsRatio_working_3-way'!S55*'OddsRatio_working_3-way'!R55/3-2*'OddsRatio_working_3-way'!R55^3/27-'OddsRatio_working_3-way'!T55</f>
        <v>0.29024206187960755</v>
      </c>
      <c r="W55" s="11">
        <f>'OddsRatio_working_3-way'!V55^2+4*'OddsRatio_working_3-way'!U55^3/27</f>
        <v>-5.942785367669054E-3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0.15015262223134415</v>
      </c>
      <c r="Y55" s="11">
        <f>IF('OddsRatio_working_3-way'!W55&gt;=0,IF('OddsRatio_working_3-way'!V55+SQRT('OddsRatio_working_3-way'!W55)&gt;0,0,PI()),ACOS('OddsRatio_working_3-way'!V55/(2*'OddsRatio_working_3-way'!X55)))</f>
        <v>0.25961004809735155</v>
      </c>
      <c r="Z55" s="11">
        <f>'OddsRatio_working_3-way'!X55^(1/3)*COS('OddsRatio_working_3-way'!Y55/3)</f>
        <v>0.52952054097111312</v>
      </c>
      <c r="AA55" s="11">
        <f>'OddsRatio_working_3-way'!X55^(1/3)*COS(('OddsRatio_working_3-way'!Y55+2*PI())/3)</f>
        <v>-0.30454346655322173</v>
      </c>
      <c r="AB55" s="11">
        <f>'OddsRatio_working_3-way'!X55^(1/3)*COS(('OddsRatio_working_3-way'!Y55+4*PI())/3)</f>
        <v>-0.2249770744178915</v>
      </c>
      <c r="AC55" s="11">
        <f>'OddsRatio_working_3-way'!X55^(1/3)*SIN('OddsRatio_working_3-way'!Y55/3)</f>
        <v>4.5937677917780279E-2</v>
      </c>
      <c r="AD55" s="11">
        <f>'OddsRatio_working_3-way'!X55^(1/3)*SIN(('OddsRatio_working_3-way'!Y55+2*PI())/3)</f>
        <v>0.43560940134777243</v>
      </c>
      <c r="AE55" s="11">
        <f>'OddsRatio_working_3-way'!X55^(1/3)*SIN(('OddsRatio_working_3-way'!Y55+4*PI())/3)</f>
        <v>-0.48154707926555268</v>
      </c>
      <c r="AF55" s="11">
        <f>-'OddsRatio_working_3-way'!U55/(3*'OddsRatio_working_3-way'!X55^(1/3))*COS(('OddsRatio_working_3-way'!Y55)/3)</f>
        <v>0.52952054097111323</v>
      </c>
      <c r="AG55" s="11">
        <f>-'OddsRatio_working_3-way'!U55/(3*'OddsRatio_working_3-way'!X55^(1/3))*COS(('OddsRatio_working_3-way'!Y55+2*PI())/3)</f>
        <v>-0.30454346655322179</v>
      </c>
      <c r="AH55" s="11">
        <f>-'OddsRatio_working_3-way'!U55/(3*'OddsRatio_working_3-way'!X55^(1/3))*COS(('OddsRatio_working_3-way'!Y55+4*PI())/3)</f>
        <v>-0.22497707441789155</v>
      </c>
      <c r="AI55" s="11">
        <f>'OddsRatio_working_3-way'!U55/(3*'OddsRatio_working_3-way'!X55^(1/3))*SIN(('OddsRatio_working_3-way'!Y55)/3)</f>
        <v>-4.5937677917780285E-2</v>
      </c>
      <c r="AJ55" s="11">
        <f>'OddsRatio_working_3-way'!U55/(3*'OddsRatio_working_3-way'!X55^(1/3))*SIN(('OddsRatio_working_3-way'!Y55+2*PI())/3)</f>
        <v>-0.43560940134777254</v>
      </c>
      <c r="AK55" s="11">
        <f>'OddsRatio_working_3-way'!U55/(3*'OddsRatio_working_3-way'!X55^(1/3))*SIN(('OddsRatio_working_3-way'!Y55+4*PI())/3)</f>
        <v>0.48154707926555279</v>
      </c>
      <c r="AL55" s="11">
        <f>'OddsRatio_working_3-way'!Z55+'OddsRatio_working_3-way'!AF55</f>
        <v>1.0590410819422265</v>
      </c>
      <c r="AM55" s="11">
        <f>'OddsRatio_working_3-way'!AA55+'OddsRatio_working_3-way'!AG55</f>
        <v>-0.60908693310644346</v>
      </c>
      <c r="AN55" s="11">
        <f>'OddsRatio_working_3-way'!AB55+'OddsRatio_working_3-way'!AH55</f>
        <v>-0.44995414883578305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1.0590410819422265</v>
      </c>
      <c r="AS55" s="11">
        <f>IF(('OddsRatio_working_3-way'!X55=0),IF(Q55&gt;0,-Q55^(1/3),(-Q55)^(1/3)),'OddsRatio_working_3-way'!AM55-'OddsRatio_working_3-way'!R55/3)</f>
        <v>-0.60908693310644346</v>
      </c>
      <c r="AT55" s="11">
        <f>IF(('OddsRatio_working_3-way'!X55=0),IF(Q55&gt;0,-Q55^(1/3),(-Q55)^(1/3)),'OddsRatio_working_3-way'!AN55-'OddsRatio_working_3-way'!R55/3)</f>
        <v>-0.44995414883578305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9">
        <f t="shared" si="13"/>
        <v>0.42035132332952985</v>
      </c>
      <c r="E56" s="9">
        <f t="shared" si="14"/>
        <v>0.32366037288468591</v>
      </c>
      <c r="F56" s="9">
        <f t="shared" si="15"/>
        <v>0.25598830378578413</v>
      </c>
      <c r="G56" s="9">
        <f t="shared" si="16"/>
        <v>1.0607403205182195</v>
      </c>
      <c r="H56" s="9">
        <f t="shared" si="17"/>
        <v>2.3789624166736854</v>
      </c>
      <c r="I56" s="9">
        <f t="shared" si="18"/>
        <v>3.0896584314208928</v>
      </c>
      <c r="J56" s="9">
        <f t="shared" si="19"/>
        <v>3.9064284782199228</v>
      </c>
      <c r="K56" s="11">
        <f t="shared" si="20"/>
        <v>0.43478260869565222</v>
      </c>
      <c r="L56" s="11">
        <f t="shared" si="21"/>
        <v>0.33670033670033667</v>
      </c>
      <c r="M56" s="11">
        <f t="shared" si="22"/>
        <v>0.26737967914438499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-0.27466558947609865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0.23524401576017476</v>
      </c>
      <c r="Q56" s="11">
        <f>2*'OddsRatio_working_3-way'!K56*'OddsRatio_working_3-way'!L56*'OddsRatio_working_3-way'!M56</f>
        <v>7.8284198256297746E-2</v>
      </c>
      <c r="R56" s="11">
        <f t="shared" si="23"/>
        <v>0</v>
      </c>
      <c r="S56" s="11">
        <f t="shared" si="24"/>
        <v>-0.85647429009539489</v>
      </c>
      <c r="T56" s="11">
        <f t="shared" si="25"/>
        <v>-0.28501640269397499</v>
      </c>
      <c r="U56" s="11">
        <f>'OddsRatio_working_3-way'!S56-'OddsRatio_working_3-way'!R56^2/3</f>
        <v>-0.85647429009539489</v>
      </c>
      <c r="V56" s="11">
        <f>'OddsRatio_working_3-way'!S56*'OddsRatio_working_3-way'!R56/3-2*'OddsRatio_working_3-way'!R56^3/27-'OddsRatio_working_3-way'!T56</f>
        <v>0.28501640269397499</v>
      </c>
      <c r="W56" s="11">
        <f>'OddsRatio_working_3-way'!V56^2+4*'OddsRatio_working_3-way'!U56^3/27</f>
        <v>-1.1841973463996375E-2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0.15254206245214014</v>
      </c>
      <c r="Y56" s="11">
        <f>IF('OddsRatio_working_3-way'!W56&gt;=0,IF('OddsRatio_working_3-way'!V56+SQRT('OddsRatio_working_3-way'!W56)&gt;0,0,PI()),ACOS('OddsRatio_working_3-way'!V56/(2*'OddsRatio_working_3-way'!X56)))</f>
        <v>0.36472375149738756</v>
      </c>
      <c r="Z56" s="11">
        <f>'OddsRatio_working_3-way'!X56^(1/3)*COS('OddsRatio_working_3-way'!Y56/3)</f>
        <v>0.53037016025910977</v>
      </c>
      <c r="AA56" s="11">
        <f>'OddsRatio_working_3-way'!X56^(1/3)*COS(('OddsRatio_working_3-way'!Y56+2*PI())/3)</f>
        <v>-0.32130274538652542</v>
      </c>
      <c r="AB56" s="11">
        <f>'OddsRatio_working_3-way'!X56^(1/3)*COS(('OddsRatio_working_3-way'!Y56+4*PI())/3)</f>
        <v>-0.20906741487258459</v>
      </c>
      <c r="AC56" s="11">
        <f>'OddsRatio_working_3-way'!X56^(1/3)*SIN('OddsRatio_working_3-way'!Y56/3)</f>
        <v>6.4799098284810605E-2</v>
      </c>
      <c r="AD56" s="11">
        <f>'OddsRatio_working_3-way'!X56^(1/3)*SIN(('OddsRatio_working_3-way'!Y56+2*PI())/3)</f>
        <v>0.42691448305120766</v>
      </c>
      <c r="AE56" s="11">
        <f>'OddsRatio_working_3-way'!X56^(1/3)*SIN(('OddsRatio_working_3-way'!Y56+4*PI())/3)</f>
        <v>-0.49171358133601811</v>
      </c>
      <c r="AF56" s="11">
        <f>-'OddsRatio_working_3-way'!U56/(3*'OddsRatio_working_3-way'!X56^(1/3))*COS(('OddsRatio_working_3-way'!Y56)/3)</f>
        <v>0.53037016025910977</v>
      </c>
      <c r="AG56" s="11">
        <f>-'OddsRatio_working_3-way'!U56/(3*'OddsRatio_working_3-way'!X56^(1/3))*COS(('OddsRatio_working_3-way'!Y56+2*PI())/3)</f>
        <v>-0.32130274538652542</v>
      </c>
      <c r="AH56" s="11">
        <f>-'OddsRatio_working_3-way'!U56/(3*'OddsRatio_working_3-way'!X56^(1/3))*COS(('OddsRatio_working_3-way'!Y56+4*PI())/3)</f>
        <v>-0.20906741487258459</v>
      </c>
      <c r="AI56" s="11">
        <f>'OddsRatio_working_3-way'!U56/(3*'OddsRatio_working_3-way'!X56^(1/3))*SIN(('OddsRatio_working_3-way'!Y56)/3)</f>
        <v>-6.4799098284810605E-2</v>
      </c>
      <c r="AJ56" s="11">
        <f>'OddsRatio_working_3-way'!U56/(3*'OddsRatio_working_3-way'!X56^(1/3))*SIN(('OddsRatio_working_3-way'!Y56+2*PI())/3)</f>
        <v>-0.42691448305120766</v>
      </c>
      <c r="AK56" s="11">
        <f>'OddsRatio_working_3-way'!U56/(3*'OddsRatio_working_3-way'!X56^(1/3))*SIN(('OddsRatio_working_3-way'!Y56+4*PI())/3)</f>
        <v>0.49171358133601811</v>
      </c>
      <c r="AL56" s="11">
        <f>'OddsRatio_working_3-way'!Z56+'OddsRatio_working_3-way'!AF56</f>
        <v>1.0607403205182195</v>
      </c>
      <c r="AM56" s="11">
        <f>'OddsRatio_working_3-way'!AA56+'OddsRatio_working_3-way'!AG56</f>
        <v>-0.64260549077305085</v>
      </c>
      <c r="AN56" s="11">
        <f>'OddsRatio_working_3-way'!AB56+'OddsRatio_working_3-way'!AH56</f>
        <v>-0.41813482974516919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1.0607403205182195</v>
      </c>
      <c r="AS56" s="11">
        <f>IF(('OddsRatio_working_3-way'!X56=0),IF(Q56&gt;0,-Q56^(1/3),(-Q56)^(1/3)),'OddsRatio_working_3-way'!AM56-'OddsRatio_working_3-way'!R56/3)</f>
        <v>-0.64260549077305085</v>
      </c>
      <c r="AT56" s="11">
        <f>IF(('OddsRatio_working_3-way'!X56=0),IF(Q56&gt;0,-Q56^(1/3),(-Q56)^(1/3)),'OddsRatio_working_3-way'!AN56-'OddsRatio_working_3-way'!R56/3)</f>
        <v>-0.41813482974516919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9">
        <f t="shared" si="13"/>
        <v>0.77376933245408408</v>
      </c>
      <c r="E57" s="9">
        <f t="shared" si="14"/>
        <v>0.14603877799962584</v>
      </c>
      <c r="F57" s="9">
        <f t="shared" si="15"/>
        <v>8.0191889546290238E-2</v>
      </c>
      <c r="G57" s="9">
        <f t="shared" si="16"/>
        <v>1.1245185297535811</v>
      </c>
      <c r="H57" s="9">
        <f t="shared" si="17"/>
        <v>1.2923748177359311</v>
      </c>
      <c r="I57" s="9">
        <f t="shared" si="18"/>
        <v>6.8474963547186221</v>
      </c>
      <c r="J57" s="9">
        <f t="shared" si="19"/>
        <v>12.470089003486526</v>
      </c>
      <c r="K57" s="11">
        <f t="shared" si="20"/>
        <v>0.79365079365079361</v>
      </c>
      <c r="L57" s="11">
        <f t="shared" si="21"/>
        <v>0.16129032258064516</v>
      </c>
      <c r="M57" s="11">
        <f t="shared" si="22"/>
        <v>8.9285714285714288E-2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-0.15761465876673264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0.17898288347597102</v>
      </c>
      <c r="Q57" s="11">
        <f>2*'OddsRatio_working_3-way'!K57*'OddsRatio_working_3-way'!L57*'OddsRatio_working_3-way'!M57</f>
        <v>2.2858605807914562E-2</v>
      </c>
      <c r="R57" s="11">
        <f t="shared" si="23"/>
        <v>0</v>
      </c>
      <c r="S57" s="11">
        <f t="shared" si="24"/>
        <v>-1.1355725722241548</v>
      </c>
      <c r="T57" s="11">
        <f t="shared" si="25"/>
        <v>-0.14502842557141185</v>
      </c>
      <c r="U57" s="11">
        <f>'OddsRatio_working_3-way'!S57-'OddsRatio_working_3-way'!R57^2/3</f>
        <v>-1.1355725722241548</v>
      </c>
      <c r="V57" s="11">
        <f>'OddsRatio_working_3-way'!S57*'OddsRatio_working_3-way'!R57/3-2*'OddsRatio_working_3-way'!R57^3/27-'OddsRatio_working_3-way'!T57</f>
        <v>0.14502842557141185</v>
      </c>
      <c r="W57" s="11">
        <f>'OddsRatio_working_3-way'!V57^2+4*'OddsRatio_working_3-way'!U57^3/27</f>
        <v>-0.19590739237475566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0.23288443303411147</v>
      </c>
      <c r="Y57" s="11">
        <f>IF('OddsRatio_working_3-way'!W57&gt;=0,IF('OddsRatio_working_3-way'!V57+SQRT('OddsRatio_working_3-way'!W57)&gt;0,0,PI()),ACOS('OddsRatio_working_3-way'!V57/(2*'OddsRatio_working_3-way'!X57)))</f>
        <v>1.2541575078541771</v>
      </c>
      <c r="Z57" s="11">
        <f>'OddsRatio_working_3-way'!X57^(1/3)*COS('OddsRatio_working_3-way'!Y57/3)</f>
        <v>0.56225926487679057</v>
      </c>
      <c r="AA57" s="11">
        <f>'OddsRatio_working_3-way'!X57^(1/3)*COS(('OddsRatio_working_3-way'!Y57+2*PI())/3)</f>
        <v>-0.49744313722068356</v>
      </c>
      <c r="AB57" s="11">
        <f>'OddsRatio_working_3-way'!X57^(1/3)*COS(('OddsRatio_working_3-way'!Y57+4*PI())/3)</f>
        <v>-6.48161276561071E-2</v>
      </c>
      <c r="AC57" s="11">
        <f>'OddsRatio_working_3-way'!X57^(1/3)*SIN('OddsRatio_working_3-way'!Y57/3)</f>
        <v>0.24977732043081097</v>
      </c>
      <c r="AD57" s="11">
        <f>'OddsRatio_working_3-way'!X57^(1/3)*SIN(('OddsRatio_working_3-way'!Y57+2*PI())/3)</f>
        <v>0.36204214668105861</v>
      </c>
      <c r="AE57" s="11">
        <f>'OddsRatio_working_3-way'!X57^(1/3)*SIN(('OddsRatio_working_3-way'!Y57+4*PI())/3)</f>
        <v>-0.61181946711186963</v>
      </c>
      <c r="AF57" s="11">
        <f>-'OddsRatio_working_3-way'!U57/(3*'OddsRatio_working_3-way'!X57^(1/3))*COS(('OddsRatio_working_3-way'!Y57)/3)</f>
        <v>0.56225926487679045</v>
      </c>
      <c r="AG57" s="11">
        <f>-'OddsRatio_working_3-way'!U57/(3*'OddsRatio_working_3-way'!X57^(1/3))*COS(('OddsRatio_working_3-way'!Y57+2*PI())/3)</f>
        <v>-0.49744313722068345</v>
      </c>
      <c r="AH57" s="11">
        <f>-'OddsRatio_working_3-way'!U57/(3*'OddsRatio_working_3-way'!X57^(1/3))*COS(('OddsRatio_working_3-way'!Y57+4*PI())/3)</f>
        <v>-6.4816127656107086E-2</v>
      </c>
      <c r="AI57" s="11">
        <f>'OddsRatio_working_3-way'!U57/(3*'OddsRatio_working_3-way'!X57^(1/3))*SIN(('OddsRatio_working_3-way'!Y57)/3)</f>
        <v>-0.24977732043081091</v>
      </c>
      <c r="AJ57" s="11">
        <f>'OddsRatio_working_3-way'!U57/(3*'OddsRatio_working_3-way'!X57^(1/3))*SIN(('OddsRatio_working_3-way'!Y57+2*PI())/3)</f>
        <v>-0.36204214668105855</v>
      </c>
      <c r="AK57" s="11">
        <f>'OddsRatio_working_3-way'!U57/(3*'OddsRatio_working_3-way'!X57^(1/3))*SIN(('OddsRatio_working_3-way'!Y57+4*PI())/3)</f>
        <v>0.61181946711186952</v>
      </c>
      <c r="AL57" s="11">
        <f>'OddsRatio_working_3-way'!Z57+'OddsRatio_working_3-way'!AF57</f>
        <v>1.1245185297535811</v>
      </c>
      <c r="AM57" s="11">
        <f>'OddsRatio_working_3-way'!AA57+'OddsRatio_working_3-way'!AG57</f>
        <v>-0.99488627444136701</v>
      </c>
      <c r="AN57" s="11">
        <f>'OddsRatio_working_3-way'!AB57+'OddsRatio_working_3-way'!AH57</f>
        <v>-0.12963225531221417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1.1245185297535811</v>
      </c>
      <c r="AS57" s="11">
        <f>IF(('OddsRatio_working_3-way'!X57=0),IF(Q57&gt;0,-Q57^(1/3),(-Q57)^(1/3)),'OddsRatio_working_3-way'!AM57-'OddsRatio_working_3-way'!R57/3)</f>
        <v>-0.99488627444136701</v>
      </c>
      <c r="AT57" s="11">
        <f>IF(('OddsRatio_working_3-way'!X57=0),IF(Q57&gt;0,-Q57^(1/3),(-Q57)^(1/3)),'OddsRatio_working_3-way'!AN57-'OddsRatio_working_3-way'!R57/3)</f>
        <v>-0.12963225531221417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9">
        <f t="shared" si="13"/>
        <v>0.46761062422130151</v>
      </c>
      <c r="E58" s="9">
        <f t="shared" si="14"/>
        <v>0.28309089730675474</v>
      </c>
      <c r="F58" s="9">
        <f t="shared" si="15"/>
        <v>0.24929847847194356</v>
      </c>
      <c r="G58" s="9">
        <f t="shared" si="16"/>
        <v>1.0640480316454104</v>
      </c>
      <c r="H58" s="9">
        <f t="shared" si="17"/>
        <v>2.138531393860589</v>
      </c>
      <c r="I58" s="9">
        <f t="shared" si="18"/>
        <v>3.5324343153160767</v>
      </c>
      <c r="J58" s="9">
        <f t="shared" si="19"/>
        <v>4.011255929556512</v>
      </c>
      <c r="K58" s="11">
        <f t="shared" si="20"/>
        <v>0.48309178743961356</v>
      </c>
      <c r="L58" s="11">
        <f t="shared" si="21"/>
        <v>0.29585798816568049</v>
      </c>
      <c r="M58" s="11">
        <f t="shared" si="22"/>
        <v>0.2610966057441253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-0.26894368461995966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0.23435478433426332</v>
      </c>
      <c r="Q58" s="11">
        <f>2*'OddsRatio_working_3-way'!K58*'OddsRatio_working_3-way'!L58*'OddsRatio_working_3-way'!M58</f>
        <v>7.4635281635115722E-2</v>
      </c>
      <c r="R58" s="11">
        <f t="shared" si="23"/>
        <v>0</v>
      </c>
      <c r="S58" s="11">
        <f t="shared" si="24"/>
        <v>-0.8713898029077225</v>
      </c>
      <c r="T58" s="11">
        <f t="shared" si="25"/>
        <v>-0.27751267608526198</v>
      </c>
      <c r="U58" s="11">
        <f>'OddsRatio_working_3-way'!S58-'OddsRatio_working_3-way'!R58^2/3</f>
        <v>-0.8713898029077225</v>
      </c>
      <c r="V58" s="11">
        <f>'OddsRatio_working_3-way'!S58*'OddsRatio_working_3-way'!R58/3-2*'OddsRatio_working_3-way'!R58^3/27-'OddsRatio_working_3-way'!T58</f>
        <v>0.27751267608526198</v>
      </c>
      <c r="W58" s="11">
        <f>'OddsRatio_working_3-way'!V58^2+4*'OddsRatio_working_3-way'!U58^3/27</f>
        <v>-2.1010991574675217E-2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0.15654414470260358</v>
      </c>
      <c r="Y58" s="11">
        <f>IF('OddsRatio_working_3-way'!W58&gt;=0,IF('OddsRatio_working_3-way'!V58+SQRT('OddsRatio_working_3-way'!W58)&gt;0,0,PI()),ACOS('OddsRatio_working_3-way'!V58/(2*'OddsRatio_working_3-way'!X58)))</f>
        <v>0.48134733819963005</v>
      </c>
      <c r="Z58" s="11">
        <f>'OddsRatio_working_3-way'!X58^(1/3)*COS('OddsRatio_working_3-way'!Y58/3)</f>
        <v>0.5320240158227052</v>
      </c>
      <c r="AA58" s="11">
        <f>'OddsRatio_working_3-way'!X58^(1/3)*COS(('OddsRatio_working_3-way'!Y58+2*PI())/3)</f>
        <v>-0.34057933096805187</v>
      </c>
      <c r="AB58" s="11">
        <f>'OddsRatio_working_3-way'!X58^(1/3)*COS(('OddsRatio_working_3-way'!Y58+4*PI())/3)</f>
        <v>-0.19144468485465344</v>
      </c>
      <c r="AC58" s="11">
        <f>'OddsRatio_working_3-way'!X58^(1/3)*SIN('OddsRatio_working_3-way'!Y58/3)</f>
        <v>8.6102928079070287E-2</v>
      </c>
      <c r="AD58" s="11">
        <f>'OddsRatio_working_3-way'!X58^(1/3)*SIN(('OddsRatio_working_3-way'!Y58+2*PI())/3)</f>
        <v>0.41769484908634175</v>
      </c>
      <c r="AE58" s="11">
        <f>'OddsRatio_working_3-way'!X58^(1/3)*SIN(('OddsRatio_working_3-way'!Y58+4*PI())/3)</f>
        <v>-0.50379777716541196</v>
      </c>
      <c r="AF58" s="11">
        <f>-'OddsRatio_working_3-way'!U58/(3*'OddsRatio_working_3-way'!X58^(1/3))*COS(('OddsRatio_working_3-way'!Y58)/3)</f>
        <v>0.53202401582270509</v>
      </c>
      <c r="AG58" s="11">
        <f>-'OddsRatio_working_3-way'!U58/(3*'OddsRatio_working_3-way'!X58^(1/3))*COS(('OddsRatio_working_3-way'!Y58+2*PI())/3)</f>
        <v>-0.34057933096805176</v>
      </c>
      <c r="AH58" s="11">
        <f>-'OddsRatio_working_3-way'!U58/(3*'OddsRatio_working_3-way'!X58^(1/3))*COS(('OddsRatio_working_3-way'!Y58+4*PI())/3)</f>
        <v>-0.19144468485465341</v>
      </c>
      <c r="AI58" s="11">
        <f>'OddsRatio_working_3-way'!U58/(3*'OddsRatio_working_3-way'!X58^(1/3))*SIN(('OddsRatio_working_3-way'!Y58)/3)</f>
        <v>-8.6102928079070273E-2</v>
      </c>
      <c r="AJ58" s="11">
        <f>'OddsRatio_working_3-way'!U58/(3*'OddsRatio_working_3-way'!X58^(1/3))*SIN(('OddsRatio_working_3-way'!Y58+2*PI())/3)</f>
        <v>-0.41769484908634164</v>
      </c>
      <c r="AK58" s="11">
        <f>'OddsRatio_working_3-way'!U58/(3*'OddsRatio_working_3-way'!X58^(1/3))*SIN(('OddsRatio_working_3-way'!Y58+4*PI())/3)</f>
        <v>0.50379777716541185</v>
      </c>
      <c r="AL58" s="11">
        <f>'OddsRatio_working_3-way'!Z58+'OddsRatio_working_3-way'!AF58</f>
        <v>1.0640480316454104</v>
      </c>
      <c r="AM58" s="11">
        <f>'OddsRatio_working_3-way'!AA58+'OddsRatio_working_3-way'!AG58</f>
        <v>-0.68115866193610364</v>
      </c>
      <c r="AN58" s="11">
        <f>'OddsRatio_working_3-way'!AB58+'OddsRatio_working_3-way'!AH58</f>
        <v>-0.38288936970930687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1.0640480316454104</v>
      </c>
      <c r="AS58" s="11">
        <f>IF(('OddsRatio_working_3-way'!X58=0),IF(Q58&gt;0,-Q58^(1/3),(-Q58)^(1/3)),'OddsRatio_working_3-way'!AM58-'OddsRatio_working_3-way'!R58/3)</f>
        <v>-0.68115866193610364</v>
      </c>
      <c r="AT58" s="11">
        <f>IF(('OddsRatio_working_3-way'!X58=0),IF(Q58&gt;0,-Q58^(1/3),(-Q58)^(1/3)),'OddsRatio_working_3-way'!AN58-'OddsRatio_working_3-way'!R58/3)</f>
        <v>-0.38288936970930687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9">
        <f t="shared" si="13"/>
        <v>0.34897528260054256</v>
      </c>
      <c r="E59" s="9">
        <f t="shared" si="14"/>
        <v>0.302049434798915</v>
      </c>
      <c r="F59" s="9">
        <f t="shared" si="15"/>
        <v>0.34897528260054256</v>
      </c>
      <c r="G59" s="9">
        <f t="shared" si="16"/>
        <v>1.0599616249519246</v>
      </c>
      <c r="H59" s="9">
        <f t="shared" si="17"/>
        <v>2.8655324599153866</v>
      </c>
      <c r="I59" s="9">
        <f t="shared" si="18"/>
        <v>3.3107163423951955</v>
      </c>
      <c r="J59" s="9">
        <f t="shared" si="19"/>
        <v>2.8655324599153866</v>
      </c>
      <c r="K59" s="11">
        <f t="shared" si="20"/>
        <v>0.3623188405797102</v>
      </c>
      <c r="L59" s="11">
        <f t="shared" si="21"/>
        <v>0.31446540880503143</v>
      </c>
      <c r="M59" s="11">
        <f t="shared" si="22"/>
        <v>0.3623188405797102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-0.2787639085388488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0.23530414174919656</v>
      </c>
      <c r="Q59" s="11">
        <f>2*'OddsRatio_working_3-way'!K59*'OddsRatio_working_3-way'!L59*'OddsRatio_working_3-way'!M59</f>
        <v>8.2562856754104061E-2</v>
      </c>
      <c r="R59" s="11">
        <f t="shared" si="23"/>
        <v>0</v>
      </c>
      <c r="S59" s="11">
        <f t="shared" si="24"/>
        <v>-0.84409830161498234</v>
      </c>
      <c r="T59" s="11">
        <f t="shared" si="25"/>
        <v>-0.29617484267192368</v>
      </c>
      <c r="U59" s="11">
        <f>'OddsRatio_working_3-way'!S59-'OddsRatio_working_3-way'!R59^2/3</f>
        <v>-0.84409830161498234</v>
      </c>
      <c r="V59" s="11">
        <f>'OddsRatio_working_3-way'!S59*'OddsRatio_working_3-way'!R59/3-2*'OddsRatio_working_3-way'!R59^3/27-'OddsRatio_working_3-way'!T59</f>
        <v>0.29617484267192368</v>
      </c>
      <c r="W59" s="11">
        <f>'OddsRatio_working_3-way'!V59^2+4*'OddsRatio_working_3-way'!U59^3/27</f>
        <v>-1.3799706876422152E-3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0.14924770359990547</v>
      </c>
      <c r="Y59" s="11">
        <f>IF('OddsRatio_working_3-way'!W59&gt;=0,IF('OddsRatio_working_3-way'!V59+SQRT('OddsRatio_working_3-way'!W59)&gt;0,0,PI()),ACOS('OddsRatio_working_3-way'!V59/(2*'OddsRatio_working_3-way'!X59)))</f>
        <v>0.12477418896361914</v>
      </c>
      <c r="Z59" s="11">
        <f>'OddsRatio_working_3-way'!X59^(1/3)*COS('OddsRatio_working_3-way'!Y59/3)</f>
        <v>0.52998081247596229</v>
      </c>
      <c r="AA59" s="11">
        <f>'OddsRatio_working_3-way'!X59^(1/3)*COS(('OddsRatio_working_3-way'!Y59+2*PI())/3)</f>
        <v>-0.28409090909090889</v>
      </c>
      <c r="AB59" s="11">
        <f>'OddsRatio_working_3-way'!X59^(1/3)*COS(('OddsRatio_working_3-way'!Y59+4*PI())/3)</f>
        <v>-0.24588990338505359</v>
      </c>
      <c r="AC59" s="11">
        <f>'OddsRatio_working_3-way'!X59^(1/3)*SIN('OddsRatio_working_3-way'!Y59/3)</f>
        <v>2.2055360927590136E-2</v>
      </c>
      <c r="AD59" s="11">
        <f>'OddsRatio_working_3-way'!X59^(1/3)*SIN(('OddsRatio_working_3-way'!Y59+2*PI())/3)</f>
        <v>0.44794916665870516</v>
      </c>
      <c r="AE59" s="11">
        <f>'OddsRatio_working_3-way'!X59^(1/3)*SIN(('OddsRatio_working_3-way'!Y59+4*PI())/3)</f>
        <v>-0.47000452758629513</v>
      </c>
      <c r="AF59" s="11">
        <f>-'OddsRatio_working_3-way'!U59/(3*'OddsRatio_working_3-way'!X59^(1/3))*COS(('OddsRatio_working_3-way'!Y59)/3)</f>
        <v>0.52998081247596229</v>
      </c>
      <c r="AG59" s="11">
        <f>-'OddsRatio_working_3-way'!U59/(3*'OddsRatio_working_3-way'!X59^(1/3))*COS(('OddsRatio_working_3-way'!Y59+2*PI())/3)</f>
        <v>-0.28409090909090889</v>
      </c>
      <c r="AH59" s="11">
        <f>-'OddsRatio_working_3-way'!U59/(3*'OddsRatio_working_3-way'!X59^(1/3))*COS(('OddsRatio_working_3-way'!Y59+4*PI())/3)</f>
        <v>-0.24588990338505359</v>
      </c>
      <c r="AI59" s="11">
        <f>'OddsRatio_working_3-way'!U59/(3*'OddsRatio_working_3-way'!X59^(1/3))*SIN(('OddsRatio_working_3-way'!Y59)/3)</f>
        <v>-2.2055360927590136E-2</v>
      </c>
      <c r="AJ59" s="11">
        <f>'OddsRatio_working_3-way'!U59/(3*'OddsRatio_working_3-way'!X59^(1/3))*SIN(('OddsRatio_working_3-way'!Y59+2*PI())/3)</f>
        <v>-0.44794916665870516</v>
      </c>
      <c r="AK59" s="11">
        <f>'OddsRatio_working_3-way'!U59/(3*'OddsRatio_working_3-way'!X59^(1/3))*SIN(('OddsRatio_working_3-way'!Y59+4*PI())/3)</f>
        <v>0.47000452758629513</v>
      </c>
      <c r="AL59" s="11">
        <f>'OddsRatio_working_3-way'!Z59+'OddsRatio_working_3-way'!AF59</f>
        <v>1.0599616249519246</v>
      </c>
      <c r="AM59" s="11">
        <f>'OddsRatio_working_3-way'!AA59+'OddsRatio_working_3-way'!AG59</f>
        <v>-0.56818181818181779</v>
      </c>
      <c r="AN59" s="11">
        <f>'OddsRatio_working_3-way'!AB59+'OddsRatio_working_3-way'!AH59</f>
        <v>-0.49177980677010719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1.0599616249519246</v>
      </c>
      <c r="AS59" s="11">
        <f>IF(('OddsRatio_working_3-way'!X59=0),IF(Q59&gt;0,-Q59^(1/3),(-Q59)^(1/3)),'OddsRatio_working_3-way'!AM59-'OddsRatio_working_3-way'!R59/3)</f>
        <v>-0.56818181818181779</v>
      </c>
      <c r="AT59" s="11">
        <f>IF(('OddsRatio_working_3-way'!X59=0),IF(Q59&gt;0,-Q59^(1/3),(-Q59)^(1/3)),'OddsRatio_working_3-way'!AN59-'OddsRatio_working_3-way'!R59/3)</f>
        <v>-0.49177980677010719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9">
        <f t="shared" si="13"/>
        <v>0.50735595266922462</v>
      </c>
      <c r="E60" s="9">
        <f t="shared" si="14"/>
        <v>0.27505935010862265</v>
      </c>
      <c r="F60" s="9">
        <f t="shared" si="15"/>
        <v>0.21758469722215248</v>
      </c>
      <c r="G60" s="9">
        <f t="shared" si="16"/>
        <v>1.0670360367917533</v>
      </c>
      <c r="H60" s="9">
        <f t="shared" si="17"/>
        <v>1.9710027934804959</v>
      </c>
      <c r="I60" s="9">
        <f t="shared" si="18"/>
        <v>3.6355790108756301</v>
      </c>
      <c r="J60" s="9">
        <f t="shared" si="19"/>
        <v>4.5959114439882089</v>
      </c>
      <c r="K60" s="11">
        <f t="shared" si="20"/>
        <v>0.52356020942408377</v>
      </c>
      <c r="L60" s="11">
        <f t="shared" si="21"/>
        <v>0.28818443804034583</v>
      </c>
      <c r="M60" s="11">
        <f t="shared" si="22"/>
        <v>0.22883295194508008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-0.26153147757337281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0.2330555736725094</v>
      </c>
      <c r="Q60" s="11">
        <f>2*'OddsRatio_working_3-way'!K60*'OddsRatio_working_3-way'!L60*'OddsRatio_working_3-way'!M60</f>
        <v>6.9053503310373146E-2</v>
      </c>
      <c r="R60" s="11">
        <f t="shared" si="23"/>
        <v>0</v>
      </c>
      <c r="S60" s="11">
        <f t="shared" si="24"/>
        <v>-0.89111863640630229</v>
      </c>
      <c r="T60" s="11">
        <f t="shared" si="25"/>
        <v>-0.26403515152779322</v>
      </c>
      <c r="U60" s="11">
        <f>'OddsRatio_working_3-way'!S60-'OddsRatio_working_3-way'!R60^2/3</f>
        <v>-0.89111863640630229</v>
      </c>
      <c r="V60" s="11">
        <f>'OddsRatio_working_3-way'!S60*'OddsRatio_working_3-way'!R60/3-2*'OddsRatio_working_3-way'!R60^3/27-'OddsRatio_working_3-way'!T60</f>
        <v>0.26403515152779322</v>
      </c>
      <c r="W60" s="11">
        <f>'OddsRatio_working_3-way'!V60^2+4*'OddsRatio_working_3-way'!U60^3/27</f>
        <v>-3.5119595526537081E-2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0.16189051606629232</v>
      </c>
      <c r="Y60" s="11">
        <f>IF('OddsRatio_working_3-way'!W60&gt;=0,IF('OddsRatio_working_3-way'!V60+SQRT('OddsRatio_working_3-way'!W60)&gt;0,0,PI()),ACOS('OddsRatio_working_3-way'!V60/(2*'OddsRatio_working_3-way'!X60)))</f>
        <v>0.61724792196696332</v>
      </c>
      <c r="Z60" s="11">
        <f>'OddsRatio_working_3-way'!X60^(1/3)*COS('OddsRatio_working_3-way'!Y60/3)</f>
        <v>0.53351801839587665</v>
      </c>
      <c r="AA60" s="11">
        <f>'OddsRatio_working_3-way'!X60^(1/3)*COS(('OddsRatio_working_3-way'!Y60+2*PI())/3)</f>
        <v>-0.36318800969456488</v>
      </c>
      <c r="AB60" s="11">
        <f>'OddsRatio_working_3-way'!X60^(1/3)*COS(('OddsRatio_working_3-way'!Y60+4*PI())/3)</f>
        <v>-0.17033000870131187</v>
      </c>
      <c r="AC60" s="11">
        <f>'OddsRatio_working_3-way'!X60^(1/3)*SIN('OddsRatio_working_3-way'!Y60/3)</f>
        <v>0.11134661878882779</v>
      </c>
      <c r="AD60" s="11">
        <f>'OddsRatio_working_3-way'!X60^(1/3)*SIN(('OddsRatio_working_3-way'!Y60+2*PI())/3)</f>
        <v>0.4063668479131487</v>
      </c>
      <c r="AE60" s="11">
        <f>'OddsRatio_working_3-way'!X60^(1/3)*SIN(('OddsRatio_working_3-way'!Y60+4*PI())/3)</f>
        <v>-0.51771346670197638</v>
      </c>
      <c r="AF60" s="11">
        <f>-'OddsRatio_working_3-way'!U60/(3*'OddsRatio_working_3-way'!X60^(1/3))*COS(('OddsRatio_working_3-way'!Y60)/3)</f>
        <v>0.53351801839587665</v>
      </c>
      <c r="AG60" s="11">
        <f>-'OddsRatio_working_3-way'!U60/(3*'OddsRatio_working_3-way'!X60^(1/3))*COS(('OddsRatio_working_3-way'!Y60+2*PI())/3)</f>
        <v>-0.36318800969456488</v>
      </c>
      <c r="AH60" s="11">
        <f>-'OddsRatio_working_3-way'!U60/(3*'OddsRatio_working_3-way'!X60^(1/3))*COS(('OddsRatio_working_3-way'!Y60+4*PI())/3)</f>
        <v>-0.17033000870131187</v>
      </c>
      <c r="AI60" s="11">
        <f>'OddsRatio_working_3-way'!U60/(3*'OddsRatio_working_3-way'!X60^(1/3))*SIN(('OddsRatio_working_3-way'!Y60)/3)</f>
        <v>-0.11134661878882779</v>
      </c>
      <c r="AJ60" s="11">
        <f>'OddsRatio_working_3-way'!U60/(3*'OddsRatio_working_3-way'!X60^(1/3))*SIN(('OddsRatio_working_3-way'!Y60+2*PI())/3)</f>
        <v>-0.4063668479131487</v>
      </c>
      <c r="AK60" s="11">
        <f>'OddsRatio_working_3-way'!U60/(3*'OddsRatio_working_3-way'!X60^(1/3))*SIN(('OddsRatio_working_3-way'!Y60+4*PI())/3)</f>
        <v>0.51771346670197638</v>
      </c>
      <c r="AL60" s="11">
        <f>'OddsRatio_working_3-way'!Z60+'OddsRatio_working_3-way'!AF60</f>
        <v>1.0670360367917533</v>
      </c>
      <c r="AM60" s="11">
        <f>'OddsRatio_working_3-way'!AA60+'OddsRatio_working_3-way'!AG60</f>
        <v>-0.72637601938912977</v>
      </c>
      <c r="AN60" s="11">
        <f>'OddsRatio_working_3-way'!AB60+'OddsRatio_working_3-way'!AH60</f>
        <v>-0.34066001740262375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1.0670360367917533</v>
      </c>
      <c r="AS60" s="11">
        <f>IF(('OddsRatio_working_3-way'!X60=0),IF(Q60&gt;0,-Q60^(1/3),(-Q60)^(1/3)),'OddsRatio_working_3-way'!AM60-'OddsRatio_working_3-way'!R60/3)</f>
        <v>-0.72637601938912977</v>
      </c>
      <c r="AT60" s="11">
        <f>IF(('OddsRatio_working_3-way'!X60=0),IF(Q60&gt;0,-Q60^(1/3),(-Q60)^(1/3)),'OddsRatio_working_3-way'!AN60-'OddsRatio_working_3-way'!R60/3)</f>
        <v>-0.34066001740262375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9">
        <f t="shared" si="13"/>
        <v>0.74438263767502699</v>
      </c>
      <c r="E61" s="9">
        <f t="shared" si="14"/>
        <v>0.18009079659286414</v>
      </c>
      <c r="F61" s="9">
        <f t="shared" si="15"/>
        <v>7.5526565732109183E-2</v>
      </c>
      <c r="G61" s="9">
        <f t="shared" si="16"/>
        <v>1.1077261811312589</v>
      </c>
      <c r="H61" s="9">
        <f t="shared" si="17"/>
        <v>1.3433951161506901</v>
      </c>
      <c r="I61" s="9">
        <f t="shared" si="18"/>
        <v>5.5527546044494738</v>
      </c>
      <c r="J61" s="9">
        <f t="shared" si="19"/>
        <v>13.240374301500411</v>
      </c>
      <c r="K61" s="11">
        <f t="shared" si="20"/>
        <v>0.76335877862595414</v>
      </c>
      <c r="L61" s="11">
        <f t="shared" si="21"/>
        <v>0.19569471624266144</v>
      </c>
      <c r="M61" s="11">
        <f t="shared" si="22"/>
        <v>8.2987551867219914E-2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-0.17453661585067093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0.19178342531272191</v>
      </c>
      <c r="Q61" s="11">
        <f>2*'OddsRatio_working_3-way'!K61*'OddsRatio_working_3-way'!L61*'OddsRatio_working_3-way'!M61</f>
        <v>2.4794237273784346E-2</v>
      </c>
      <c r="R61" s="11">
        <f t="shared" si="23"/>
        <v>0</v>
      </c>
      <c r="S61" s="11">
        <f t="shared" si="24"/>
        <v>-1.0988148496978245</v>
      </c>
      <c r="T61" s="11">
        <f t="shared" si="25"/>
        <v>-0.14205751127315119</v>
      </c>
      <c r="U61" s="11">
        <f>'OddsRatio_working_3-way'!S61-'OddsRatio_working_3-way'!R61^2/3</f>
        <v>-1.0988148496978245</v>
      </c>
      <c r="V61" s="11">
        <f>'OddsRatio_working_3-way'!S61*'OddsRatio_working_3-way'!R61/3-2*'OddsRatio_working_3-way'!R61^3/27-'OddsRatio_working_3-way'!T61</f>
        <v>0.14205751127315119</v>
      </c>
      <c r="W61" s="11">
        <f>'OddsRatio_working_3-way'!V61^2+4*'OddsRatio_working_3-way'!U61^3/27</f>
        <v>-0.17636818761777495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0.22166896722753979</v>
      </c>
      <c r="Y61" s="11">
        <f>IF('OddsRatio_working_3-way'!W61&gt;=0,IF('OddsRatio_working_3-way'!V61+SQRT('OddsRatio_working_3-way'!W61)&gt;0,0,PI()),ACOS('OddsRatio_working_3-way'!V61/(2*'OddsRatio_working_3-way'!X61)))</f>
        <v>1.2446159469040179</v>
      </c>
      <c r="Z61" s="11">
        <f>'OddsRatio_working_3-way'!X61^(1/3)*COS('OddsRatio_working_3-way'!Y61/3)</f>
        <v>0.55386309056562943</v>
      </c>
      <c r="AA61" s="11">
        <f>'OddsRatio_working_3-way'!X61^(1/3)*COS(('OddsRatio_working_3-way'!Y61+2*PI())/3)</f>
        <v>-0.48819079385260666</v>
      </c>
      <c r="AB61" s="11">
        <f>'OddsRatio_working_3-way'!X61^(1/3)*COS(('OddsRatio_working_3-way'!Y61+4*PI())/3)</f>
        <v>-6.567229671302291E-2</v>
      </c>
      <c r="AC61" s="11">
        <f>'OddsRatio_working_3-way'!X61^(1/3)*SIN('OddsRatio_working_3-way'!Y61/3)</f>
        <v>0.24394116806113486</v>
      </c>
      <c r="AD61" s="11">
        <f>'OddsRatio_working_3-way'!X61^(1/3)*SIN(('OddsRatio_working_3-way'!Y61+2*PI())/3)</f>
        <v>0.35768892261782892</v>
      </c>
      <c r="AE61" s="11">
        <f>'OddsRatio_working_3-way'!X61^(1/3)*SIN(('OddsRatio_working_3-way'!Y61+4*PI())/3)</f>
        <v>-0.60163009067896378</v>
      </c>
      <c r="AF61" s="11">
        <f>-'OddsRatio_working_3-way'!U61/(3*'OddsRatio_working_3-way'!X61^(1/3))*COS(('OddsRatio_working_3-way'!Y61)/3)</f>
        <v>0.55386309056562943</v>
      </c>
      <c r="AG61" s="11">
        <f>-'OddsRatio_working_3-way'!U61/(3*'OddsRatio_working_3-way'!X61^(1/3))*COS(('OddsRatio_working_3-way'!Y61+2*PI())/3)</f>
        <v>-0.48819079385260666</v>
      </c>
      <c r="AH61" s="11">
        <f>-'OddsRatio_working_3-way'!U61/(3*'OddsRatio_working_3-way'!X61^(1/3))*COS(('OddsRatio_working_3-way'!Y61+4*PI())/3)</f>
        <v>-6.567229671302291E-2</v>
      </c>
      <c r="AI61" s="11">
        <f>'OddsRatio_working_3-way'!U61/(3*'OddsRatio_working_3-way'!X61^(1/3))*SIN(('OddsRatio_working_3-way'!Y61)/3)</f>
        <v>-0.24394116806113486</v>
      </c>
      <c r="AJ61" s="11">
        <f>'OddsRatio_working_3-way'!U61/(3*'OddsRatio_working_3-way'!X61^(1/3))*SIN(('OddsRatio_working_3-way'!Y61+2*PI())/3)</f>
        <v>-0.35768892261782892</v>
      </c>
      <c r="AK61" s="11">
        <f>'OddsRatio_working_3-way'!U61/(3*'OddsRatio_working_3-way'!X61^(1/3))*SIN(('OddsRatio_working_3-way'!Y61+4*PI())/3)</f>
        <v>0.60163009067896378</v>
      </c>
      <c r="AL61" s="11">
        <f>'OddsRatio_working_3-way'!Z61+'OddsRatio_working_3-way'!AF61</f>
        <v>1.1077261811312589</v>
      </c>
      <c r="AM61" s="11">
        <f>'OddsRatio_working_3-way'!AA61+'OddsRatio_working_3-way'!AG61</f>
        <v>-0.97638158770521333</v>
      </c>
      <c r="AN61" s="11">
        <f>'OddsRatio_working_3-way'!AB61+'OddsRatio_working_3-way'!AH61</f>
        <v>-0.13134459342604582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1.1077261811312589</v>
      </c>
      <c r="AS61" s="11">
        <f>IF(('OddsRatio_working_3-way'!X61=0),IF(Q61&gt;0,-Q61^(1/3),(-Q61)^(1/3)),'OddsRatio_working_3-way'!AM61-'OddsRatio_working_3-way'!R61/3)</f>
        <v>-0.97638158770521333</v>
      </c>
      <c r="AT61" s="11">
        <f>IF(('OddsRatio_working_3-way'!X61=0),IF(Q61&gt;0,-Q61^(1/3),(-Q61)^(1/3)),'OddsRatio_working_3-way'!AN61-'OddsRatio_working_3-way'!R61/3)</f>
        <v>-0.13134459342604582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9">
        <f t="shared" si="13"/>
        <v>0.32731841679967011</v>
      </c>
      <c r="E62" s="9">
        <f t="shared" si="14"/>
        <v>0.28484775195209222</v>
      </c>
      <c r="F62" s="9">
        <f t="shared" si="15"/>
        <v>0.38783383124823773</v>
      </c>
      <c r="G62" s="9">
        <f t="shared" si="16"/>
        <v>1.0593448652053694</v>
      </c>
      <c r="H62" s="9">
        <f t="shared" si="17"/>
        <v>3.0551290384984164</v>
      </c>
      <c r="I62" s="9">
        <f t="shared" si="18"/>
        <v>3.5106473305367261</v>
      </c>
      <c r="J62" s="9">
        <f t="shared" si="19"/>
        <v>2.578423849156001</v>
      </c>
      <c r="K62" s="11">
        <f t="shared" si="20"/>
        <v>0.3401360544217687</v>
      </c>
      <c r="L62" s="11">
        <f t="shared" si="21"/>
        <v>0.29673590504451036</v>
      </c>
      <c r="M62" s="11">
        <f t="shared" si="22"/>
        <v>0.40160642570281119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-0.27768969659294851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0.23509934284869546</v>
      </c>
      <c r="Q62" s="11">
        <f>2*'OddsRatio_working_3-way'!K62*'OddsRatio_working_3-way'!L62*'OddsRatio_working_3-way'!M62</f>
        <v>8.106873891334325E-2</v>
      </c>
      <c r="R62" s="11">
        <f t="shared" si="23"/>
        <v>0</v>
      </c>
      <c r="S62" s="11">
        <f t="shared" si="24"/>
        <v>-0.84662609284101698</v>
      </c>
      <c r="T62" s="11">
        <f t="shared" si="25"/>
        <v>-0.29194003201414376</v>
      </c>
      <c r="U62" s="11">
        <f>'OddsRatio_working_3-way'!S62-'OddsRatio_working_3-way'!R62^2/3</f>
        <v>-0.84662609284101698</v>
      </c>
      <c r="V62" s="11">
        <f>'OddsRatio_working_3-way'!S62*'OddsRatio_working_3-way'!R62/3-2*'OddsRatio_working_3-way'!R62^3/27-'OddsRatio_working_3-way'!T62</f>
        <v>0.29194003201414376</v>
      </c>
      <c r="W62" s="11">
        <f>'OddsRatio_working_3-way'!V62^2+4*'OddsRatio_working_3-way'!U62^3/27</f>
        <v>-4.6733947613802201E-3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0.14991862547212029</v>
      </c>
      <c r="Y62" s="11">
        <f>IF('OddsRatio_working_3-way'!W62&gt;=0,IF('OddsRatio_working_3-way'!V62+SQRT('OddsRatio_working_3-way'!W62)&gt;0,0,PI()),ACOS('OddsRatio_working_3-way'!V62/(2*'OddsRatio_working_3-way'!X62)))</f>
        <v>0.23002081945375963</v>
      </c>
      <c r="Z62" s="11">
        <f>'OddsRatio_working_3-way'!X62^(1/3)*COS('OddsRatio_working_3-way'!Y62/3)</f>
        <v>0.52967243260268471</v>
      </c>
      <c r="AA62" s="11">
        <f>'OddsRatio_working_3-way'!X62^(1/3)*COS(('OddsRatio_working_3-way'!Y62+2*PI())/3)</f>
        <v>-0.30007623355190666</v>
      </c>
      <c r="AB62" s="11">
        <f>'OddsRatio_working_3-way'!X62^(1/3)*COS(('OddsRatio_working_3-way'!Y62+4*PI())/3)</f>
        <v>-0.22959619905077822</v>
      </c>
      <c r="AC62" s="11">
        <f>'OddsRatio_working_3-way'!X62^(1/3)*SIN('OddsRatio_working_3-way'!Y62/3)</f>
        <v>4.0691666891720796E-2</v>
      </c>
      <c r="AD62" s="11">
        <f>'OddsRatio_working_3-way'!X62^(1/3)*SIN(('OddsRatio_working_3-way'!Y62+2*PI())/3)</f>
        <v>0.43836394887236563</v>
      </c>
      <c r="AE62" s="11">
        <f>'OddsRatio_working_3-way'!X62^(1/3)*SIN(('OddsRatio_working_3-way'!Y62+4*PI())/3)</f>
        <v>-0.47905561576408623</v>
      </c>
      <c r="AF62" s="11">
        <f>-'OddsRatio_working_3-way'!U62/(3*'OddsRatio_working_3-way'!X62^(1/3))*COS(('OddsRatio_working_3-way'!Y62)/3)</f>
        <v>0.5296724326026846</v>
      </c>
      <c r="AG62" s="11">
        <f>-'OddsRatio_working_3-way'!U62/(3*'OddsRatio_working_3-way'!X62^(1/3))*COS(('OddsRatio_working_3-way'!Y62+2*PI())/3)</f>
        <v>-0.30007623355190655</v>
      </c>
      <c r="AH62" s="11">
        <f>-'OddsRatio_working_3-way'!U62/(3*'OddsRatio_working_3-way'!X62^(1/3))*COS(('OddsRatio_working_3-way'!Y62+4*PI())/3)</f>
        <v>-0.22959619905077819</v>
      </c>
      <c r="AI62" s="11">
        <f>'OddsRatio_working_3-way'!U62/(3*'OddsRatio_working_3-way'!X62^(1/3))*SIN(('OddsRatio_working_3-way'!Y62)/3)</f>
        <v>-4.0691666891720789E-2</v>
      </c>
      <c r="AJ62" s="11">
        <f>'OddsRatio_working_3-way'!U62/(3*'OddsRatio_working_3-way'!X62^(1/3))*SIN(('OddsRatio_working_3-way'!Y62+2*PI())/3)</f>
        <v>-0.43836394887236552</v>
      </c>
      <c r="AK62" s="11">
        <f>'OddsRatio_working_3-way'!U62/(3*'OddsRatio_working_3-way'!X62^(1/3))*SIN(('OddsRatio_working_3-way'!Y62+4*PI())/3)</f>
        <v>0.47905561576408612</v>
      </c>
      <c r="AL62" s="11">
        <f>'OddsRatio_working_3-way'!Z62+'OddsRatio_working_3-way'!AF62</f>
        <v>1.0593448652053694</v>
      </c>
      <c r="AM62" s="11">
        <f>'OddsRatio_working_3-way'!AA62+'OddsRatio_working_3-way'!AG62</f>
        <v>-0.6001524671038132</v>
      </c>
      <c r="AN62" s="11">
        <f>'OddsRatio_working_3-way'!AB62+'OddsRatio_working_3-way'!AH62</f>
        <v>-0.45919239810155643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1.0593448652053694</v>
      </c>
      <c r="AS62" s="11">
        <f>IF(('OddsRatio_working_3-way'!X62=0),IF(Q62&gt;0,-Q62^(1/3),(-Q62)^(1/3)),'OddsRatio_working_3-way'!AM62-'OddsRatio_working_3-way'!R62/3)</f>
        <v>-0.6001524671038132</v>
      </c>
      <c r="AT62" s="11">
        <f>IF(('OddsRatio_working_3-way'!X62=0),IF(Q62&gt;0,-Q62^(1/3),(-Q62)^(1/3)),'OddsRatio_working_3-way'!AN62-'OddsRatio_working_3-way'!R62/3)</f>
        <v>-0.45919239810155643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9">
        <f t="shared" si="13"/>
        <v>0.841345762804113</v>
      </c>
      <c r="E63" s="9">
        <f t="shared" si="14"/>
        <v>0.12353272790217203</v>
      </c>
      <c r="F63" s="9">
        <f t="shared" si="15"/>
        <v>3.5121509293714805E-2</v>
      </c>
      <c r="G63" s="9">
        <f t="shared" si="16"/>
        <v>1.1785748812348404</v>
      </c>
      <c r="H63" s="9">
        <f t="shared" si="17"/>
        <v>1.1885719809975746</v>
      </c>
      <c r="I63" s="9">
        <f t="shared" si="18"/>
        <v>8.0950207850337392</v>
      </c>
      <c r="J63" s="9">
        <f t="shared" si="19"/>
        <v>28.472580481584135</v>
      </c>
      <c r="K63" s="11">
        <f t="shared" si="20"/>
        <v>0.86206896551724144</v>
      </c>
      <c r="L63" s="11">
        <f t="shared" si="21"/>
        <v>0.14245014245014245</v>
      </c>
      <c r="M63" s="11">
        <f t="shared" si="22"/>
        <v>4.1135335252982311E-2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-0.11341713885012361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0.14896859178338351</v>
      </c>
      <c r="Q63" s="11">
        <f>2*'OddsRatio_working_3-way'!K63*'OddsRatio_working_3-way'!L63*'OddsRatio_working_3-way'!M63</f>
        <v>1.0102990287106374E-2</v>
      </c>
      <c r="R63" s="11">
        <f t="shared" si="23"/>
        <v>0</v>
      </c>
      <c r="S63" s="11">
        <f t="shared" si="24"/>
        <v>-1.3134575011651437</v>
      </c>
      <c r="T63" s="11">
        <f t="shared" si="25"/>
        <v>-8.9078162167863253E-2</v>
      </c>
      <c r="U63" s="11">
        <f>'OddsRatio_working_3-way'!S63-'OddsRatio_working_3-way'!R63^2/3</f>
        <v>-1.3134575011651437</v>
      </c>
      <c r="V63" s="11">
        <f>'OddsRatio_working_3-way'!S63*'OddsRatio_working_3-way'!R63/3-2*'OddsRatio_working_3-way'!R63^3/27-'OddsRatio_working_3-way'!T63</f>
        <v>8.9078162167863253E-2</v>
      </c>
      <c r="W63" s="11">
        <f>'OddsRatio_working_3-way'!V63^2+4*'OddsRatio_working_3-way'!U63^3/27</f>
        <v>-0.3277596402893575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0.28969577113955325</v>
      </c>
      <c r="Y63" s="11">
        <f>IF('OddsRatio_working_3-way'!W63&gt;=0,IF('OddsRatio_working_3-way'!V63+SQRT('OddsRatio_working_3-way'!W63)&gt;0,0,PI()),ACOS('OddsRatio_working_3-way'!V63/(2*'OddsRatio_working_3-way'!X63)))</f>
        <v>1.4164397821984782</v>
      </c>
      <c r="Z63" s="11">
        <f>'OddsRatio_working_3-way'!X63^(1/3)*COS('OddsRatio_working_3-way'!Y63/3)</f>
        <v>0.58928744061742022</v>
      </c>
      <c r="AA63" s="11">
        <f>'OddsRatio_working_3-way'!X63^(1/3)*COS(('OddsRatio_working_3-way'!Y63+2*PI())/3)</f>
        <v>-0.55525762926065714</v>
      </c>
      <c r="AB63" s="11">
        <f>'OddsRatio_working_3-way'!X63^(1/3)*COS(('OddsRatio_working_3-way'!Y63+4*PI())/3)</f>
        <v>-3.4029811356762758E-2</v>
      </c>
      <c r="AC63" s="11">
        <f>'OddsRatio_working_3-way'!X63^(1/3)*SIN('OddsRatio_working_3-way'!Y63/3)</f>
        <v>0.3009310209759346</v>
      </c>
      <c r="AD63" s="11">
        <f>'OddsRatio_working_3-way'!X63^(1/3)*SIN(('OddsRatio_working_3-way'!Y63+2*PI())/3)</f>
        <v>0.35987238321783266</v>
      </c>
      <c r="AE63" s="11">
        <f>'OddsRatio_working_3-way'!X63^(1/3)*SIN(('OddsRatio_working_3-way'!Y63+4*PI())/3)</f>
        <v>-0.66080340419376704</v>
      </c>
      <c r="AF63" s="11">
        <f>-'OddsRatio_working_3-way'!U63/(3*'OddsRatio_working_3-way'!X63^(1/3))*COS(('OddsRatio_working_3-way'!Y63)/3)</f>
        <v>0.58928744061742011</v>
      </c>
      <c r="AG63" s="11">
        <f>-'OddsRatio_working_3-way'!U63/(3*'OddsRatio_working_3-way'!X63^(1/3))*COS(('OddsRatio_working_3-way'!Y63+2*PI())/3)</f>
        <v>-0.55525762926065703</v>
      </c>
      <c r="AH63" s="11">
        <f>-'OddsRatio_working_3-way'!U63/(3*'OddsRatio_working_3-way'!X63^(1/3))*COS(('OddsRatio_working_3-way'!Y63+4*PI())/3)</f>
        <v>-3.4029811356762751E-2</v>
      </c>
      <c r="AI63" s="11">
        <f>'OddsRatio_working_3-way'!U63/(3*'OddsRatio_working_3-way'!X63^(1/3))*SIN(('OddsRatio_working_3-way'!Y63)/3)</f>
        <v>-0.30093102097593455</v>
      </c>
      <c r="AJ63" s="11">
        <f>'OddsRatio_working_3-way'!U63/(3*'OddsRatio_working_3-way'!X63^(1/3))*SIN(('OddsRatio_working_3-way'!Y63+2*PI())/3)</f>
        <v>-0.3598723832178326</v>
      </c>
      <c r="AK63" s="11">
        <f>'OddsRatio_working_3-way'!U63/(3*'OddsRatio_working_3-way'!X63^(1/3))*SIN(('OddsRatio_working_3-way'!Y63+4*PI())/3)</f>
        <v>0.66080340419376693</v>
      </c>
      <c r="AL63" s="11">
        <f>'OddsRatio_working_3-way'!Z63+'OddsRatio_working_3-way'!AF63</f>
        <v>1.1785748812348404</v>
      </c>
      <c r="AM63" s="11">
        <f>'OddsRatio_working_3-way'!AA63+'OddsRatio_working_3-way'!AG63</f>
        <v>-1.1105152585213141</v>
      </c>
      <c r="AN63" s="11">
        <f>'OddsRatio_working_3-way'!AB63+'OddsRatio_working_3-way'!AH63</f>
        <v>-6.8059622713525503E-2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1.1785748812348404</v>
      </c>
      <c r="AS63" s="11">
        <f>IF(('OddsRatio_working_3-way'!X63=0),IF(Q63&gt;0,-Q63^(1/3),(-Q63)^(1/3)),'OddsRatio_working_3-way'!AM63-'OddsRatio_working_3-way'!R63/3)</f>
        <v>-1.1105152585213141</v>
      </c>
      <c r="AT63" s="11">
        <f>IF(('OddsRatio_working_3-way'!X63=0),IF(Q63&gt;0,-Q63^(1/3),(-Q63)^(1/3)),'OddsRatio_working_3-way'!AN63-'OddsRatio_working_3-way'!R63/3)</f>
        <v>-6.8059622713525503E-2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9">
        <f t="shared" si="13"/>
        <v>0.46319502305048199</v>
      </c>
      <c r="E64" s="9">
        <f t="shared" si="14"/>
        <v>0.2608187005792314</v>
      </c>
      <c r="F64" s="9">
        <f t="shared" si="15"/>
        <v>0.27598627637028628</v>
      </c>
      <c r="G64" s="9">
        <f t="shared" si="16"/>
        <v>1.0535616753515415</v>
      </c>
      <c r="H64" s="9">
        <f t="shared" si="17"/>
        <v>2.1589178428866962</v>
      </c>
      <c r="I64" s="9">
        <f t="shared" si="18"/>
        <v>3.8340809066956472</v>
      </c>
      <c r="J64" s="9">
        <f t="shared" si="19"/>
        <v>3.6233685716253383</v>
      </c>
      <c r="K64" s="11">
        <f t="shared" si="20"/>
        <v>0.47619047619047616</v>
      </c>
      <c r="L64" s="11">
        <f t="shared" si="21"/>
        <v>0.2710027100271003</v>
      </c>
      <c r="M64" s="11">
        <f t="shared" si="22"/>
        <v>0.28653295128939826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-0.27244147594975732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0.2322140836362655</v>
      </c>
      <c r="Q64" s="11">
        <f>2*'OddsRatio_working_3-way'!K64*'OddsRatio_working_3-way'!L64*'OddsRatio_working_3-way'!M64</f>
        <v>7.3953529820466712E-2</v>
      </c>
      <c r="R64" s="11">
        <f t="shared" si="23"/>
        <v>0</v>
      </c>
      <c r="S64" s="11">
        <f t="shared" si="24"/>
        <v>-0.85234483048788645</v>
      </c>
      <c r="T64" s="11">
        <f t="shared" si="25"/>
        <v>-0.27144739824454983</v>
      </c>
      <c r="U64" s="11">
        <f>'OddsRatio_working_3-way'!S64-'OddsRatio_working_3-way'!R64^2/3</f>
        <v>-0.85234483048788645</v>
      </c>
      <c r="V64" s="11">
        <f>'OddsRatio_working_3-way'!S64*'OddsRatio_working_3-way'!R64/3-2*'OddsRatio_working_3-way'!R64^3/27-'OddsRatio_working_3-way'!T64</f>
        <v>0.27144739824454983</v>
      </c>
      <c r="W64" s="11">
        <f>'OddsRatio_working_3-way'!V64^2+4*'OddsRatio_working_3-way'!U64^3/27</f>
        <v>-1.8052821610183942E-2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0.15144017929855932</v>
      </c>
      <c r="Y64" s="11">
        <f>IF('OddsRatio_working_3-way'!W64&gt;=0,IF('OddsRatio_working_3-way'!V64+SQRT('OddsRatio_working_3-way'!W64)&gt;0,0,PI()),ACOS('OddsRatio_working_3-way'!V64/(2*'OddsRatio_working_3-way'!X64)))</f>
        <v>0.45962282771736906</v>
      </c>
      <c r="Z64" s="11">
        <f>'OddsRatio_working_3-way'!X64^(1/3)*COS('OddsRatio_working_3-way'!Y64/3)</f>
        <v>0.52678083767577077</v>
      </c>
      <c r="AA64" s="11">
        <f>'OddsRatio_working_3-way'!X64^(1/3)*COS(('OddsRatio_working_3-way'!Y64+2*PI())/3)</f>
        <v>-0.33383663530961383</v>
      </c>
      <c r="AB64" s="11">
        <f>'OddsRatio_working_3-way'!X64^(1/3)*COS(('OddsRatio_working_3-way'!Y64+4*PI())/3)</f>
        <v>-0.19294420236615709</v>
      </c>
      <c r="AC64" s="11">
        <f>'OddsRatio_working_3-way'!X64^(1/3)*SIN('OddsRatio_working_3-way'!Y64/3)</f>
        <v>8.1344284086686119E-2</v>
      </c>
      <c r="AD64" s="11">
        <f>'OddsRatio_working_3-way'!X64^(1/3)*SIN(('OddsRatio_working_3-way'!Y64+2*PI())/3)</f>
        <v>0.41553344561072114</v>
      </c>
      <c r="AE64" s="11">
        <f>'OddsRatio_working_3-way'!X64^(1/3)*SIN(('OddsRatio_working_3-way'!Y64+4*PI())/3)</f>
        <v>-0.49687772969740723</v>
      </c>
      <c r="AF64" s="11">
        <f>-'OddsRatio_working_3-way'!U64/(3*'OddsRatio_working_3-way'!X64^(1/3))*COS(('OddsRatio_working_3-way'!Y64)/3)</f>
        <v>0.52678083767577066</v>
      </c>
      <c r="AG64" s="11">
        <f>-'OddsRatio_working_3-way'!U64/(3*'OddsRatio_working_3-way'!X64^(1/3))*COS(('OddsRatio_working_3-way'!Y64+2*PI())/3)</f>
        <v>-0.33383663530961377</v>
      </c>
      <c r="AH64" s="11">
        <f>-'OddsRatio_working_3-way'!U64/(3*'OddsRatio_working_3-way'!X64^(1/3))*COS(('OddsRatio_working_3-way'!Y64+4*PI())/3)</f>
        <v>-0.19294420236615703</v>
      </c>
      <c r="AI64" s="11">
        <f>'OddsRatio_working_3-way'!U64/(3*'OddsRatio_working_3-way'!X64^(1/3))*SIN(('OddsRatio_working_3-way'!Y64)/3)</f>
        <v>-8.1344284086686106E-2</v>
      </c>
      <c r="AJ64" s="11">
        <f>'OddsRatio_working_3-way'!U64/(3*'OddsRatio_working_3-way'!X64^(1/3))*SIN(('OddsRatio_working_3-way'!Y64+2*PI())/3)</f>
        <v>-0.41553344561072109</v>
      </c>
      <c r="AK64" s="11">
        <f>'OddsRatio_working_3-way'!U64/(3*'OddsRatio_working_3-way'!X64^(1/3))*SIN(('OddsRatio_working_3-way'!Y64+4*PI())/3)</f>
        <v>0.49687772969740712</v>
      </c>
      <c r="AL64" s="11">
        <f>'OddsRatio_working_3-way'!Z64+'OddsRatio_working_3-way'!AF64</f>
        <v>1.0535616753515415</v>
      </c>
      <c r="AM64" s="11">
        <f>'OddsRatio_working_3-way'!AA64+'OddsRatio_working_3-way'!AG64</f>
        <v>-0.66767327061922765</v>
      </c>
      <c r="AN64" s="11">
        <f>'OddsRatio_working_3-way'!AB64+'OddsRatio_working_3-way'!AH64</f>
        <v>-0.38588840473231412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1.0535616753515415</v>
      </c>
      <c r="AS64" s="11">
        <f>IF(('OddsRatio_working_3-way'!X64=0),IF(Q64&gt;0,-Q64^(1/3),(-Q64)^(1/3)),'OddsRatio_working_3-way'!AM64-'OddsRatio_working_3-way'!R64/3)</f>
        <v>-0.66767327061922765</v>
      </c>
      <c r="AT64" s="11">
        <f>IF(('OddsRatio_working_3-way'!X64=0),IF(Q64&gt;0,-Q64^(1/3),(-Q64)^(1/3)),'OddsRatio_working_3-way'!AN64-'OddsRatio_working_3-way'!R64/3)</f>
        <v>-0.38588840473231412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9">
        <f t="shared" si="13"/>
        <v>0.28579374633833127</v>
      </c>
      <c r="E65" s="9">
        <f t="shared" si="14"/>
        <v>0.26651792188060569</v>
      </c>
      <c r="F65" s="9">
        <f t="shared" si="15"/>
        <v>0.4476883317810631</v>
      </c>
      <c r="G65" s="9">
        <f t="shared" si="16"/>
        <v>1.054441720671953</v>
      </c>
      <c r="H65" s="9">
        <f t="shared" si="17"/>
        <v>3.4990268779925291</v>
      </c>
      <c r="I65" s="9">
        <f t="shared" si="18"/>
        <v>3.7520928909537967</v>
      </c>
      <c r="J65" s="9">
        <f t="shared" si="19"/>
        <v>2.2336968131861847</v>
      </c>
      <c r="K65" s="11">
        <f t="shared" si="20"/>
        <v>0.29673590504451036</v>
      </c>
      <c r="L65" s="11">
        <f t="shared" si="21"/>
        <v>0.2770083102493075</v>
      </c>
      <c r="M65" s="11">
        <f t="shared" si="22"/>
        <v>0.46082949308755761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-0.27414345287227981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0.23295834867607121</v>
      </c>
      <c r="Q65" s="11">
        <f>2*'OddsRatio_working_3-way'!K65*'OddsRatio_working_3-way'!L65*'OddsRatio_working_3-way'!M65</f>
        <v>7.5758812577584128E-2</v>
      </c>
      <c r="R65" s="11">
        <f t="shared" si="23"/>
        <v>0</v>
      </c>
      <c r="S65" s="11">
        <f t="shared" si="24"/>
        <v>-0.84976805477314732</v>
      </c>
      <c r="T65" s="11">
        <f t="shared" si="25"/>
        <v>-0.27634733488557633</v>
      </c>
      <c r="U65" s="11">
        <f>'OddsRatio_working_3-way'!S65-'OddsRatio_working_3-way'!R65^2/3</f>
        <v>-0.84976805477314732</v>
      </c>
      <c r="V65" s="11">
        <f>'OddsRatio_working_3-way'!S65*'OddsRatio_working_3-way'!R65/3-2*'OddsRatio_working_3-way'!R65^3/27-'OddsRatio_working_3-way'!T65</f>
        <v>0.27634733488557633</v>
      </c>
      <c r="W65" s="11">
        <f>'OddsRatio_working_3-way'!V65^2+4*'OddsRatio_working_3-way'!U65^3/27</f>
        <v>-1.4539172115671503E-2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0.15075395651029561</v>
      </c>
      <c r="Y65" s="11">
        <f>IF('OddsRatio_working_3-way'!W65&gt;=0,IF('OddsRatio_working_3-way'!V65+SQRT('OddsRatio_working_3-way'!W65)&gt;0,0,PI()),ACOS('OddsRatio_working_3-way'!V65/(2*'OddsRatio_working_3-way'!X65)))</f>
        <v>0.41142755174217327</v>
      </c>
      <c r="Z65" s="11">
        <f>'OddsRatio_working_3-way'!X65^(1/3)*COS('OddsRatio_working_3-way'!Y65/3)</f>
        <v>0.52722086033597659</v>
      </c>
      <c r="AA65" s="11">
        <f>'OddsRatio_working_3-way'!X65^(1/3)*COS(('OddsRatio_working_3-way'!Y65+2*PI())/3)</f>
        <v>-0.32662342099711322</v>
      </c>
      <c r="AB65" s="11">
        <f>'OddsRatio_working_3-way'!X65^(1/3)*COS(('OddsRatio_working_3-way'!Y65+4*PI())/3)</f>
        <v>-0.20059743933886348</v>
      </c>
      <c r="AC65" s="11">
        <f>'OddsRatio_working_3-way'!X65^(1/3)*SIN('OddsRatio_working_3-way'!Y65/3)</f>
        <v>7.2761134435277319E-2</v>
      </c>
      <c r="AD65" s="11">
        <f>'OddsRatio_working_3-way'!X65^(1/3)*SIN(('OddsRatio_working_3-way'!Y65+2*PI())/3)</f>
        <v>0.42020609123840458</v>
      </c>
      <c r="AE65" s="11">
        <f>'OddsRatio_working_3-way'!X65^(1/3)*SIN(('OddsRatio_working_3-way'!Y65+4*PI())/3)</f>
        <v>-0.4929672256736819</v>
      </c>
      <c r="AF65" s="11">
        <f>-'OddsRatio_working_3-way'!U65/(3*'OddsRatio_working_3-way'!X65^(1/3))*COS(('OddsRatio_working_3-way'!Y65)/3)</f>
        <v>0.52722086033597648</v>
      </c>
      <c r="AG65" s="11">
        <f>-'OddsRatio_working_3-way'!U65/(3*'OddsRatio_working_3-way'!X65^(1/3))*COS(('OddsRatio_working_3-way'!Y65+2*PI())/3)</f>
        <v>-0.32662342099711317</v>
      </c>
      <c r="AH65" s="11">
        <f>-'OddsRatio_working_3-way'!U65/(3*'OddsRatio_working_3-way'!X65^(1/3))*COS(('OddsRatio_working_3-way'!Y65+4*PI())/3)</f>
        <v>-0.20059743933886345</v>
      </c>
      <c r="AI65" s="11">
        <f>'OddsRatio_working_3-way'!U65/(3*'OddsRatio_working_3-way'!X65^(1/3))*SIN(('OddsRatio_working_3-way'!Y65)/3)</f>
        <v>-7.2761134435277305E-2</v>
      </c>
      <c r="AJ65" s="11">
        <f>'OddsRatio_working_3-way'!U65/(3*'OddsRatio_working_3-way'!X65^(1/3))*SIN(('OddsRatio_working_3-way'!Y65+2*PI())/3)</f>
        <v>-0.42020609123840447</v>
      </c>
      <c r="AK65" s="11">
        <f>'OddsRatio_working_3-way'!U65/(3*'OddsRatio_working_3-way'!X65^(1/3))*SIN(('OddsRatio_working_3-way'!Y65+4*PI())/3)</f>
        <v>0.49296722567368179</v>
      </c>
      <c r="AL65" s="11">
        <f>'OddsRatio_working_3-way'!Z65+'OddsRatio_working_3-way'!AF65</f>
        <v>1.054441720671953</v>
      </c>
      <c r="AM65" s="11">
        <f>'OddsRatio_working_3-way'!AA65+'OddsRatio_working_3-way'!AG65</f>
        <v>-0.65324684199422633</v>
      </c>
      <c r="AN65" s="11">
        <f>'OddsRatio_working_3-way'!AB65+'OddsRatio_working_3-way'!AH65</f>
        <v>-0.40119487867772696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1.054441720671953</v>
      </c>
      <c r="AS65" s="11">
        <f>IF(('OddsRatio_working_3-way'!X65=0),IF(Q65&gt;0,-Q65^(1/3),(-Q65)^(1/3)),'OddsRatio_working_3-way'!AM65-'OddsRatio_working_3-way'!R65/3)</f>
        <v>-0.65324684199422633</v>
      </c>
      <c r="AT65" s="11">
        <f>IF(('OddsRatio_working_3-way'!X65=0),IF(Q65&gt;0,-Q65^(1/3),(-Q65)^(1/3)),'OddsRatio_working_3-way'!AN65-'OddsRatio_working_3-way'!R65/3)</f>
        <v>-0.40119487867772696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9">
        <f t="shared" si="13"/>
        <v>0.79394878917931122</v>
      </c>
      <c r="E66" s="9">
        <f t="shared" si="14"/>
        <v>0.1313663647235607</v>
      </c>
      <c r="F66" s="9">
        <f t="shared" si="15"/>
        <v>7.4684846097127833E-2</v>
      </c>
      <c r="G66" s="9">
        <f t="shared" si="16"/>
        <v>1.1283786081230953</v>
      </c>
      <c r="H66" s="9">
        <f t="shared" si="17"/>
        <v>1.259527079868312</v>
      </c>
      <c r="I66" s="9">
        <f t="shared" si="18"/>
        <v>7.6122986436013402</v>
      </c>
      <c r="J66" s="9">
        <f t="shared" si="19"/>
        <v>13.389597117191585</v>
      </c>
      <c r="K66" s="11">
        <f t="shared" si="20"/>
        <v>0.81300813008130079</v>
      </c>
      <c r="L66" s="11">
        <f t="shared" si="21"/>
        <v>0.14577259475218657</v>
      </c>
      <c r="M66" s="11">
        <f t="shared" si="22"/>
        <v>8.347245409015025E-2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-0.14640022593297952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0.16886804514433437</v>
      </c>
      <c r="Q66" s="11">
        <f>2*'OddsRatio_working_3-way'!K66*'OddsRatio_working_3-way'!L66*'OddsRatio_working_3-way'!M66</f>
        <v>1.9785359712282881E-2</v>
      </c>
      <c r="R66" s="11">
        <f t="shared" si="23"/>
        <v>0</v>
      </c>
      <c r="S66" s="11">
        <f t="shared" si="24"/>
        <v>-1.1534684736186158</v>
      </c>
      <c r="T66" s="11">
        <f t="shared" si="25"/>
        <v>-0.13514569110938673</v>
      </c>
      <c r="U66" s="11">
        <f>'OddsRatio_working_3-way'!S66-'OddsRatio_working_3-way'!R66^2/3</f>
        <v>-1.1534684736186158</v>
      </c>
      <c r="V66" s="11">
        <f>'OddsRatio_working_3-way'!S66*'OddsRatio_working_3-way'!R66/3-2*'OddsRatio_working_3-way'!R66^3/27-'OddsRatio_working_3-way'!T66</f>
        <v>0.13514569110938673</v>
      </c>
      <c r="W66" s="11">
        <f>'OddsRatio_working_3-way'!V66^2+4*'OddsRatio_working_3-way'!U66^3/27</f>
        <v>-0.20909530371168578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0.23841123166554021</v>
      </c>
      <c r="Y66" s="11">
        <f>IF('OddsRatio_working_3-way'!W66&gt;=0,IF('OddsRatio_working_3-way'!V66+SQRT('OddsRatio_working_3-way'!W66)&gt;0,0,PI()),ACOS('OddsRatio_working_3-way'!V66/(2*'OddsRatio_working_3-way'!X66)))</f>
        <v>1.2834276476614859</v>
      </c>
      <c r="Z66" s="11">
        <f>'OddsRatio_working_3-way'!X66^(1/3)*COS('OddsRatio_working_3-way'!Y66/3)</f>
        <v>0.56418930406154766</v>
      </c>
      <c r="AA66" s="11">
        <f>'OddsRatio_working_3-way'!X66^(1/3)*COS(('OddsRatio_working_3-way'!Y66+2*PI())/3)</f>
        <v>-0.50488365600440777</v>
      </c>
      <c r="AB66" s="11">
        <f>'OddsRatio_working_3-way'!X66^(1/3)*COS(('OddsRatio_working_3-way'!Y66+4*PI())/3)</f>
        <v>-5.930564805713999E-2</v>
      </c>
      <c r="AC66" s="11">
        <f>'OddsRatio_working_3-way'!X66^(1/3)*SIN('OddsRatio_working_3-way'!Y66/3)</f>
        <v>0.25725458283333236</v>
      </c>
      <c r="AD66" s="11">
        <f>'OddsRatio_working_3-way'!X66^(1/3)*SIN(('OddsRatio_working_3-way'!Y66+2*PI())/3)</f>
        <v>0.35997497844409709</v>
      </c>
      <c r="AE66" s="11">
        <f>'OddsRatio_working_3-way'!X66^(1/3)*SIN(('OddsRatio_working_3-way'!Y66+4*PI())/3)</f>
        <v>-0.61722956127742934</v>
      </c>
      <c r="AF66" s="11">
        <f>-'OddsRatio_working_3-way'!U66/(3*'OddsRatio_working_3-way'!X66^(1/3))*COS(('OddsRatio_working_3-way'!Y66)/3)</f>
        <v>0.56418930406154766</v>
      </c>
      <c r="AG66" s="11">
        <f>-'OddsRatio_working_3-way'!U66/(3*'OddsRatio_working_3-way'!X66^(1/3))*COS(('OddsRatio_working_3-way'!Y66+2*PI())/3)</f>
        <v>-0.50488365600440777</v>
      </c>
      <c r="AH66" s="11">
        <f>-'OddsRatio_working_3-way'!U66/(3*'OddsRatio_working_3-way'!X66^(1/3))*COS(('OddsRatio_working_3-way'!Y66+4*PI())/3)</f>
        <v>-5.930564805713999E-2</v>
      </c>
      <c r="AI66" s="11">
        <f>'OddsRatio_working_3-way'!U66/(3*'OddsRatio_working_3-way'!X66^(1/3))*SIN(('OddsRatio_working_3-way'!Y66)/3)</f>
        <v>-0.25725458283333236</v>
      </c>
      <c r="AJ66" s="11">
        <f>'OddsRatio_working_3-way'!U66/(3*'OddsRatio_working_3-way'!X66^(1/3))*SIN(('OddsRatio_working_3-way'!Y66+2*PI())/3)</f>
        <v>-0.35997497844409709</v>
      </c>
      <c r="AK66" s="11">
        <f>'OddsRatio_working_3-way'!U66/(3*'OddsRatio_working_3-way'!X66^(1/3))*SIN(('OddsRatio_working_3-way'!Y66+4*PI())/3)</f>
        <v>0.61722956127742934</v>
      </c>
      <c r="AL66" s="11">
        <f>'OddsRatio_working_3-way'!Z66+'OddsRatio_working_3-way'!AF66</f>
        <v>1.1283786081230953</v>
      </c>
      <c r="AM66" s="11">
        <f>'OddsRatio_working_3-way'!AA66+'OddsRatio_working_3-way'!AG66</f>
        <v>-1.0097673120088155</v>
      </c>
      <c r="AN66" s="11">
        <f>'OddsRatio_working_3-way'!AB66+'OddsRatio_working_3-way'!AH66</f>
        <v>-0.11861129611427998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1.1283786081230953</v>
      </c>
      <c r="AS66" s="11">
        <f>IF(('OddsRatio_working_3-way'!X66=0),IF(Q66&gt;0,-Q66^(1/3),(-Q66)^(1/3)),'OddsRatio_working_3-way'!AM66-'OddsRatio_working_3-way'!R66/3)</f>
        <v>-1.0097673120088155</v>
      </c>
      <c r="AT66" s="11">
        <f>IF(('OddsRatio_working_3-way'!X66=0),IF(Q66&gt;0,-Q66^(1/3),(-Q66)^(1/3)),'OddsRatio_working_3-way'!AN66-'OddsRatio_working_3-way'!R66/3)</f>
        <v>-0.11861129611427998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9">
        <f t="shared" si="13"/>
        <v>0.76998576305282906</v>
      </c>
      <c r="E67" s="9">
        <f t="shared" si="14"/>
        <v>0.15546357028766628</v>
      </c>
      <c r="F67" s="9">
        <f t="shared" si="15"/>
        <v>7.4550666659504508E-2</v>
      </c>
      <c r="G67" s="9">
        <f t="shared" si="16"/>
        <v>1.1063900427303985</v>
      </c>
      <c r="H67" s="9">
        <f t="shared" si="17"/>
        <v>1.2987253115372077</v>
      </c>
      <c r="I67" s="9">
        <f t="shared" si="18"/>
        <v>6.432375109806256</v>
      </c>
      <c r="J67" s="9">
        <f t="shared" si="19"/>
        <v>13.413696279435074</v>
      </c>
      <c r="K67" s="11">
        <f t="shared" si="20"/>
        <v>0.78740157480314954</v>
      </c>
      <c r="L67" s="11">
        <f t="shared" si="21"/>
        <v>0.16920473773265651</v>
      </c>
      <c r="M67" s="11">
        <f t="shared" si="22"/>
        <v>8.1833060556464804E-2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-0.16217193754350612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0.17880573339275788</v>
      </c>
      <c r="Q67" s="11">
        <f>2*'OddsRatio_working_3-way'!K67*'OddsRatio_working_3-way'!L67*'OddsRatio_working_3-way'!M67</f>
        <v>2.1805577243019254E-2</v>
      </c>
      <c r="R67" s="11">
        <f t="shared" si="23"/>
        <v>0</v>
      </c>
      <c r="S67" s="11">
        <f t="shared" si="24"/>
        <v>-1.1025688913952167</v>
      </c>
      <c r="T67" s="11">
        <f t="shared" si="25"/>
        <v>-0.1344596209018557</v>
      </c>
      <c r="U67" s="11">
        <f>'OddsRatio_working_3-way'!S67-'OddsRatio_working_3-way'!R67^2/3</f>
        <v>-1.1025688913952167</v>
      </c>
      <c r="V67" s="11">
        <f>'OddsRatio_working_3-way'!S67*'OddsRatio_working_3-way'!R67/3-2*'OddsRatio_working_3-way'!R67^3/27-'OddsRatio_working_3-way'!T67</f>
        <v>0.1344596209018557</v>
      </c>
      <c r="W67" s="11">
        <f>'OddsRatio_working_3-way'!V67^2+4*'OddsRatio_working_3-way'!U67^3/27</f>
        <v>-0.18049051702651059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0.22280591704417396</v>
      </c>
      <c r="Y67" s="11">
        <f>IF('OddsRatio_working_3-way'!W67&gt;=0,IF('OddsRatio_working_3-way'!V67+SQRT('OddsRatio_working_3-way'!W67)&gt;0,0,PI()),ACOS('OddsRatio_working_3-way'!V67/(2*'OddsRatio_working_3-way'!X67)))</f>
        <v>1.2642774707062308</v>
      </c>
      <c r="Z67" s="11">
        <f>'OddsRatio_working_3-way'!X67^(1/3)*COS('OddsRatio_working_3-way'!Y67/3)</f>
        <v>0.55319502136519927</v>
      </c>
      <c r="AA67" s="11">
        <f>'OddsRatio_working_3-way'!X67^(1/3)*COS(('OddsRatio_working_3-way'!Y67+2*PI())/3)</f>
        <v>-0.49136173978365782</v>
      </c>
      <c r="AB67" s="11">
        <f>'OddsRatio_working_3-way'!X67^(1/3)*COS(('OddsRatio_working_3-way'!Y67+4*PI())/3)</f>
        <v>-6.183328158154159E-2</v>
      </c>
      <c r="AC67" s="11">
        <f>'OddsRatio_working_3-way'!X67^(1/3)*SIN('OddsRatio_working_3-way'!Y67/3)</f>
        <v>0.24798837096759668</v>
      </c>
      <c r="AD67" s="11">
        <f>'OddsRatio_working_3-way'!X67^(1/3)*SIN(('OddsRatio_working_3-way'!Y67+2*PI())/3)</f>
        <v>0.35508675626553948</v>
      </c>
      <c r="AE67" s="11">
        <f>'OddsRatio_working_3-way'!X67^(1/3)*SIN(('OddsRatio_working_3-way'!Y67+4*PI())/3)</f>
        <v>-0.60307512723313628</v>
      </c>
      <c r="AF67" s="11">
        <f>-'OddsRatio_working_3-way'!U67/(3*'OddsRatio_working_3-way'!X67^(1/3))*COS(('OddsRatio_working_3-way'!Y67)/3)</f>
        <v>0.55319502136519916</v>
      </c>
      <c r="AG67" s="11">
        <f>-'OddsRatio_working_3-way'!U67/(3*'OddsRatio_working_3-way'!X67^(1/3))*COS(('OddsRatio_working_3-way'!Y67+2*PI())/3)</f>
        <v>-0.49136173978365766</v>
      </c>
      <c r="AH67" s="11">
        <f>-'OddsRatio_working_3-way'!U67/(3*'OddsRatio_working_3-way'!X67^(1/3))*COS(('OddsRatio_working_3-way'!Y67+4*PI())/3)</f>
        <v>-6.1833281581541569E-2</v>
      </c>
      <c r="AI67" s="11">
        <f>'OddsRatio_working_3-way'!U67/(3*'OddsRatio_working_3-way'!X67^(1/3))*SIN(('OddsRatio_working_3-way'!Y67)/3)</f>
        <v>-0.2479883709675966</v>
      </c>
      <c r="AJ67" s="11">
        <f>'OddsRatio_working_3-way'!U67/(3*'OddsRatio_working_3-way'!X67^(1/3))*SIN(('OddsRatio_working_3-way'!Y67+2*PI())/3)</f>
        <v>-0.35508675626553937</v>
      </c>
      <c r="AK67" s="11">
        <f>'OddsRatio_working_3-way'!U67/(3*'OddsRatio_working_3-way'!X67^(1/3))*SIN(('OddsRatio_working_3-way'!Y67+4*PI())/3)</f>
        <v>0.60307512723313605</v>
      </c>
      <c r="AL67" s="11">
        <f>'OddsRatio_working_3-way'!Z67+'OddsRatio_working_3-way'!AF67</f>
        <v>1.1063900427303985</v>
      </c>
      <c r="AM67" s="11">
        <f>'OddsRatio_working_3-way'!AA67+'OddsRatio_working_3-way'!AG67</f>
        <v>-0.98272347956731543</v>
      </c>
      <c r="AN67" s="11">
        <f>'OddsRatio_working_3-way'!AB67+'OddsRatio_working_3-way'!AH67</f>
        <v>-0.12366656316308317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1.1063900427303985</v>
      </c>
      <c r="AS67" s="11">
        <f>IF(('OddsRatio_working_3-way'!X67=0),IF(Q67&gt;0,-Q67^(1/3),(-Q67)^(1/3)),'OddsRatio_working_3-way'!AM67-'OddsRatio_working_3-way'!R67/3)</f>
        <v>-0.98272347956731543</v>
      </c>
      <c r="AT67" s="11">
        <f>IF(('OddsRatio_working_3-way'!X67=0),IF(Q67&gt;0,-Q67^(1/3),(-Q67)^(1/3)),'OddsRatio_working_3-way'!AN67-'OddsRatio_working_3-way'!R67/3)</f>
        <v>-0.12366656316308317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9">
        <f t="shared" ref="D68:D131" si="26">(K68/(AR68+K68-(AR68*K68)))</f>
        <v>0.44162622373681037</v>
      </c>
      <c r="E68" s="9">
        <f t="shared" ref="E68:E131" si="27">(L68/(AR68+L68-(AR68*L68)))</f>
        <v>0.2894387552602411</v>
      </c>
      <c r="F68" s="9">
        <f t="shared" ref="F68:F131" si="28">(M68/(AR68+M68-(AR68*M68)))</f>
        <v>0.26893502100294842</v>
      </c>
      <c r="G68" s="9">
        <f t="shared" ref="G68:G131" si="29">AR68</f>
        <v>1.0536319068240603</v>
      </c>
      <c r="H68" s="9">
        <f t="shared" ref="H68:H131" si="30">IF(A68="","",1/D68)</f>
        <v>2.2643582881888724</v>
      </c>
      <c r="I68" s="9">
        <f t="shared" ref="I68:I131" si="31">IF(B68="","",1/E68)</f>
        <v>3.4549623429000613</v>
      </c>
      <c r="J68" s="9">
        <f t="shared" ref="J68:J131" si="32">IF(C68="","",1/F68)</f>
        <v>3.7183703196060756</v>
      </c>
      <c r="K68" s="11">
        <f t="shared" ref="K68:K131" si="33">1/A68</f>
        <v>0.45454545454545453</v>
      </c>
      <c r="L68" s="11">
        <f t="shared" ref="L68:L131" si="34">1/B68</f>
        <v>0.3003003003003003</v>
      </c>
      <c r="M68" s="11">
        <f t="shared" ref="M68:M131" si="35">1/C68</f>
        <v>0.27932960893854747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-0.27504701247718011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0.23296531676419943</v>
      </c>
      <c r="Q68" s="11">
        <f>2*'OddsRatio_working_3-way'!K68*'OddsRatio_working_3-way'!L68*'OddsRatio_working_3-way'!M68</f>
        <v>7.6257059497282967E-2</v>
      </c>
      <c r="R68" s="11">
        <f t="shared" ref="R68:R131" si="36">O68/N68</f>
        <v>0</v>
      </c>
      <c r="S68" s="11">
        <f t="shared" ref="S68:S131" si="37">P68/N68</f>
        <v>-0.84700180767652555</v>
      </c>
      <c r="T68" s="11">
        <f t="shared" ref="T68:T131" si="38">Q68/N68</f>
        <v>-0.27725100087611315</v>
      </c>
      <c r="U68" s="11">
        <f>'OddsRatio_working_3-way'!S68-'OddsRatio_working_3-way'!R68^2/3</f>
        <v>-0.84700180767652555</v>
      </c>
      <c r="V68" s="11">
        <f>'OddsRatio_working_3-way'!S68*'OddsRatio_working_3-way'!R68/3-2*'OddsRatio_working_3-way'!R68^3/27-'OddsRatio_working_3-way'!T68</f>
        <v>0.27725100087611315</v>
      </c>
      <c r="W68" s="11">
        <f>'OddsRatio_working_3-way'!V68^2+4*'OddsRatio_working_3-way'!U68^3/27</f>
        <v>-1.3154003037419995E-2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0.1500184326376483</v>
      </c>
      <c r="Y68" s="11">
        <f>IF('OddsRatio_working_3-way'!W68&gt;=0,IF('OddsRatio_working_3-way'!V68+SQRT('OddsRatio_working_3-way'!W68)&gt;0,0,PI()),ACOS('OddsRatio_working_3-way'!V68/(2*'OddsRatio_working_3-way'!X68)))</f>
        <v>0.3922365132762955</v>
      </c>
      <c r="Z68" s="11">
        <f>'OddsRatio_working_3-way'!X68^(1/3)*COS('OddsRatio_working_3-way'!Y68/3)</f>
        <v>0.52681595341203014</v>
      </c>
      <c r="AA68" s="11">
        <f>'OddsRatio_working_3-way'!X68^(1/3)*COS(('OddsRatio_working_3-way'!Y68+2*PI())/3)</f>
        <v>-0.32340102081999272</v>
      </c>
      <c r="AB68" s="11">
        <f>'OddsRatio_working_3-way'!X68^(1/3)*COS(('OddsRatio_working_3-way'!Y68+4*PI())/3)</f>
        <v>-0.20341493259203747</v>
      </c>
      <c r="AC68" s="11">
        <f>'OddsRatio_working_3-way'!X68^(1/3)*SIN('OddsRatio_working_3-way'!Y68/3)</f>
        <v>6.9274000337420177E-2</v>
      </c>
      <c r="AD68" s="11">
        <f>'OddsRatio_working_3-way'!X68^(1/3)*SIN(('OddsRatio_working_3-way'!Y68+2*PI())/3)</f>
        <v>0.42159899860502725</v>
      </c>
      <c r="AE68" s="11">
        <f>'OddsRatio_working_3-way'!X68^(1/3)*SIN(('OddsRatio_working_3-way'!Y68+4*PI())/3)</f>
        <v>-0.49087299894244746</v>
      </c>
      <c r="AF68" s="11">
        <f>-'OddsRatio_working_3-way'!U68/(3*'OddsRatio_working_3-way'!X68^(1/3))*COS(('OddsRatio_working_3-way'!Y68)/3)</f>
        <v>0.52681595341203014</v>
      </c>
      <c r="AG68" s="11">
        <f>-'OddsRatio_working_3-way'!U68/(3*'OddsRatio_working_3-way'!X68^(1/3))*COS(('OddsRatio_working_3-way'!Y68+2*PI())/3)</f>
        <v>-0.32340102081999272</v>
      </c>
      <c r="AH68" s="11">
        <f>-'OddsRatio_working_3-way'!U68/(3*'OddsRatio_working_3-way'!X68^(1/3))*COS(('OddsRatio_working_3-way'!Y68+4*PI())/3)</f>
        <v>-0.20341493259203747</v>
      </c>
      <c r="AI68" s="11">
        <f>'OddsRatio_working_3-way'!U68/(3*'OddsRatio_working_3-way'!X68^(1/3))*SIN(('OddsRatio_working_3-way'!Y68)/3)</f>
        <v>-6.9274000337420177E-2</v>
      </c>
      <c r="AJ68" s="11">
        <f>'OddsRatio_working_3-way'!U68/(3*'OddsRatio_working_3-way'!X68^(1/3))*SIN(('OddsRatio_working_3-way'!Y68+2*PI())/3)</f>
        <v>-0.42159899860502725</v>
      </c>
      <c r="AK68" s="11">
        <f>'OddsRatio_working_3-way'!U68/(3*'OddsRatio_working_3-way'!X68^(1/3))*SIN(('OddsRatio_working_3-way'!Y68+4*PI())/3)</f>
        <v>0.49087299894244746</v>
      </c>
      <c r="AL68" s="11">
        <f>'OddsRatio_working_3-way'!Z68+'OddsRatio_working_3-way'!AF68</f>
        <v>1.0536319068240603</v>
      </c>
      <c r="AM68" s="11">
        <f>'OddsRatio_working_3-way'!AA68+'OddsRatio_working_3-way'!AG68</f>
        <v>-0.64680204163998545</v>
      </c>
      <c r="AN68" s="11">
        <f>'OddsRatio_working_3-way'!AB68+'OddsRatio_working_3-way'!AH68</f>
        <v>-0.40682986518407493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1.0536319068240603</v>
      </c>
      <c r="AS68" s="11">
        <f>IF(('OddsRatio_working_3-way'!X68=0),IF(Q68&gt;0,-Q68^(1/3),(-Q68)^(1/3)),'OddsRatio_working_3-way'!AM68-'OddsRatio_working_3-way'!R68/3)</f>
        <v>-0.64680204163998545</v>
      </c>
      <c r="AT68" s="11">
        <f>IF(('OddsRatio_working_3-way'!X68=0),IF(Q68&gt;0,-Q68^(1/3),(-Q68)^(1/3)),'OddsRatio_working_3-way'!AN68-'OddsRatio_working_3-way'!R68/3)</f>
        <v>-0.40682986518407493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9">
        <f t="shared" si="26"/>
        <v>0.29039540214952181</v>
      </c>
      <c r="E69" s="9">
        <f t="shared" si="27"/>
        <v>0.29308472458214979</v>
      </c>
      <c r="F69" s="9">
        <f t="shared" si="28"/>
        <v>0.4165198732683284</v>
      </c>
      <c r="G69" s="9">
        <f t="shared" si="29"/>
        <v>1.0532675398219062</v>
      </c>
      <c r="H69" s="9">
        <f t="shared" si="30"/>
        <v>3.4435806923868224</v>
      </c>
      <c r="I69" s="9">
        <f t="shared" si="31"/>
        <v>3.4119826661921655</v>
      </c>
      <c r="J69" s="9">
        <f t="shared" si="32"/>
        <v>2.4008458279631353</v>
      </c>
      <c r="K69" s="11">
        <f t="shared" si="33"/>
        <v>0.30120481927710846</v>
      </c>
      <c r="L69" s="11">
        <f t="shared" si="34"/>
        <v>0.303951367781155</v>
      </c>
      <c r="M69" s="11">
        <f t="shared" si="35"/>
        <v>0.42918454935622319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-0.27764202641998914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0.23339768403485972</v>
      </c>
      <c r="Q69" s="11">
        <f>2*'OddsRatio_working_3-way'!K69*'OddsRatio_working_3-way'!L69*'OddsRatio_working_3-way'!M69</f>
        <v>7.858507879961607E-2</v>
      </c>
      <c r="R69" s="11">
        <f t="shared" si="36"/>
        <v>0</v>
      </c>
      <c r="S69" s="11">
        <f t="shared" si="37"/>
        <v>-0.84064248861877633</v>
      </c>
      <c r="T69" s="11">
        <f t="shared" si="38"/>
        <v>-0.28304460896255096</v>
      </c>
      <c r="U69" s="11">
        <f>'OddsRatio_working_3-way'!S69-'OddsRatio_working_3-way'!R69^2/3</f>
        <v>-0.84064248861877633</v>
      </c>
      <c r="V69" s="11">
        <f>'OddsRatio_working_3-way'!S69*'OddsRatio_working_3-way'!R69/3-2*'OddsRatio_working_3-way'!R69^3/27-'OddsRatio_working_3-way'!T69</f>
        <v>0.28304460896255096</v>
      </c>
      <c r="W69" s="11">
        <f>'OddsRatio_working_3-way'!V69^2+4*'OddsRatio_working_3-way'!U69^3/27</f>
        <v>-7.8953879162492469E-3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0.14833209243030707</v>
      </c>
      <c r="Y69" s="11">
        <f>IF('OddsRatio_working_3-way'!W69&gt;=0,IF('OddsRatio_working_3-way'!V69+SQRT('OddsRatio_working_3-way'!W69)&gt;0,0,PI()),ACOS('OddsRatio_working_3-way'!V69/(2*'OddsRatio_working_3-way'!X69)))</f>
        <v>0.30418647422669265</v>
      </c>
      <c r="Z69" s="11">
        <f>'OddsRatio_working_3-way'!X69^(1/3)*COS('OddsRatio_working_3-way'!Y69/3)</f>
        <v>0.52663376991095323</v>
      </c>
      <c r="AA69" s="11">
        <f>'OddsRatio_working_3-way'!X69^(1/3)*COS(('OddsRatio_working_3-way'!Y69+2*PI())/3)</f>
        <v>-0.30972029481646679</v>
      </c>
      <c r="AB69" s="11">
        <f>'OddsRatio_working_3-way'!X69^(1/3)*COS(('OddsRatio_working_3-way'!Y69+4*PI())/3)</f>
        <v>-0.2169134750944865</v>
      </c>
      <c r="AC69" s="11">
        <f>'OddsRatio_working_3-way'!X69^(1/3)*SIN('OddsRatio_working_3-way'!Y69/3)</f>
        <v>5.3582042349118522E-2</v>
      </c>
      <c r="AD69" s="11">
        <f>'OddsRatio_working_3-way'!X69^(1/3)*SIN(('OddsRatio_working_3-way'!Y69+2*PI())/3)</f>
        <v>0.42928720205909515</v>
      </c>
      <c r="AE69" s="11">
        <f>'OddsRatio_working_3-way'!X69^(1/3)*SIN(('OddsRatio_working_3-way'!Y69+4*PI())/3)</f>
        <v>-0.4828692444082136</v>
      </c>
      <c r="AF69" s="11">
        <f>-'OddsRatio_working_3-way'!U69/(3*'OddsRatio_working_3-way'!X69^(1/3))*COS(('OddsRatio_working_3-way'!Y69)/3)</f>
        <v>0.52663376991095312</v>
      </c>
      <c r="AG69" s="11">
        <f>-'OddsRatio_working_3-way'!U69/(3*'OddsRatio_working_3-way'!X69^(1/3))*COS(('OddsRatio_working_3-way'!Y69+2*PI())/3)</f>
        <v>-0.30972029481646673</v>
      </c>
      <c r="AH69" s="11">
        <f>-'OddsRatio_working_3-way'!U69/(3*'OddsRatio_working_3-way'!X69^(1/3))*COS(('OddsRatio_working_3-way'!Y69+4*PI())/3)</f>
        <v>-0.21691347509448647</v>
      </c>
      <c r="AI69" s="11">
        <f>'OddsRatio_working_3-way'!U69/(3*'OddsRatio_working_3-way'!X69^(1/3))*SIN(('OddsRatio_working_3-way'!Y69)/3)</f>
        <v>-5.3582042349118508E-2</v>
      </c>
      <c r="AJ69" s="11">
        <f>'OddsRatio_working_3-way'!U69/(3*'OddsRatio_working_3-way'!X69^(1/3))*SIN(('OddsRatio_working_3-way'!Y69+2*PI())/3)</f>
        <v>-0.42928720205909504</v>
      </c>
      <c r="AK69" s="11">
        <f>'OddsRatio_working_3-way'!U69/(3*'OddsRatio_working_3-way'!X69^(1/3))*SIN(('OddsRatio_working_3-way'!Y69+4*PI())/3)</f>
        <v>0.48286924440821349</v>
      </c>
      <c r="AL69" s="11">
        <f>'OddsRatio_working_3-way'!Z69+'OddsRatio_working_3-way'!AF69</f>
        <v>1.0532675398219062</v>
      </c>
      <c r="AM69" s="11">
        <f>'OddsRatio_working_3-way'!AA69+'OddsRatio_working_3-way'!AG69</f>
        <v>-0.61944058963293358</v>
      </c>
      <c r="AN69" s="11">
        <f>'OddsRatio_working_3-way'!AB69+'OddsRatio_working_3-way'!AH69</f>
        <v>-0.43382695018897299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1.0532675398219062</v>
      </c>
      <c r="AS69" s="11">
        <f>IF(('OddsRatio_working_3-way'!X69=0),IF(Q69&gt;0,-Q69^(1/3),(-Q69)^(1/3)),'OddsRatio_working_3-way'!AM69-'OddsRatio_working_3-way'!R69/3)</f>
        <v>-0.61944058963293358</v>
      </c>
      <c r="AT69" s="11">
        <f>IF(('OddsRatio_working_3-way'!X69=0),IF(Q69&gt;0,-Q69^(1/3),(-Q69)^(1/3)),'OddsRatio_working_3-way'!AN69-'OddsRatio_working_3-way'!R69/3)</f>
        <v>-0.43382695018897299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9">
        <f t="shared" si="26"/>
        <v>0.13060970817804174</v>
      </c>
      <c r="E70" s="9">
        <f t="shared" si="27"/>
        <v>0.25679964423723128</v>
      </c>
      <c r="F70" s="9">
        <f t="shared" si="28"/>
        <v>0.61259064758472714</v>
      </c>
      <c r="G70" s="9">
        <f t="shared" si="29"/>
        <v>1.0718838487523885</v>
      </c>
      <c r="H70" s="9">
        <f t="shared" si="30"/>
        <v>7.656398700752332</v>
      </c>
      <c r="I70" s="9">
        <f t="shared" si="31"/>
        <v>3.8940863916314497</v>
      </c>
      <c r="J70" s="9">
        <f t="shared" si="32"/>
        <v>1.6324114707639092</v>
      </c>
      <c r="K70" s="11">
        <f t="shared" si="33"/>
        <v>0.13869625520110956</v>
      </c>
      <c r="L70" s="11">
        <f t="shared" si="34"/>
        <v>0.27027027027027023</v>
      </c>
      <c r="M70" s="11">
        <f t="shared" si="35"/>
        <v>0.62893081761006286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-0.23322401248761404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0.22396981547009026</v>
      </c>
      <c r="Q70" s="11">
        <f>2*'OddsRatio_working_3-way'!K70*'OddsRatio_working_3-way'!L70*'OddsRatio_working_3-way'!M70</f>
        <v>4.7151540098966355E-2</v>
      </c>
      <c r="R70" s="11">
        <f t="shared" si="36"/>
        <v>0</v>
      </c>
      <c r="S70" s="11">
        <f t="shared" si="37"/>
        <v>-0.9603205651132718</v>
      </c>
      <c r="T70" s="11">
        <f t="shared" si="38"/>
        <v>-0.2021727505501624</v>
      </c>
      <c r="U70" s="11">
        <f>'OddsRatio_working_3-way'!S70-'OddsRatio_working_3-way'!R70^2/3</f>
        <v>-0.9603205651132718</v>
      </c>
      <c r="V70" s="11">
        <f>'OddsRatio_working_3-way'!S70*'OddsRatio_working_3-way'!R70/3-2*'OddsRatio_working_3-way'!R70^3/27-'OddsRatio_working_3-way'!T70</f>
        <v>0.2021727505501624</v>
      </c>
      <c r="W70" s="11">
        <f>'OddsRatio_working_3-way'!V70^2+4*'OddsRatio_working_3-way'!U70^3/27</f>
        <v>-9.0329526255374742E-2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0.18111001305863306</v>
      </c>
      <c r="Y70" s="11">
        <f>IF('OddsRatio_working_3-way'!W70&gt;=0,IF('OddsRatio_working_3-way'!V70+SQRT('OddsRatio_working_3-way'!W70)&gt;0,0,PI()),ACOS('OddsRatio_working_3-way'!V70/(2*'OddsRatio_working_3-way'!X70)))</f>
        <v>0.97864300500364543</v>
      </c>
      <c r="Z70" s="11">
        <f>'OddsRatio_working_3-way'!X70^(1/3)*COS('OddsRatio_working_3-way'!Y70/3)</f>
        <v>0.53594192437619437</v>
      </c>
      <c r="AA70" s="11">
        <f>'OddsRatio_working_3-way'!X70^(1/3)*COS(('OddsRatio_working_3-way'!Y70+2*PI())/3)</f>
        <v>-0.42498953290593994</v>
      </c>
      <c r="AB70" s="11">
        <f>'OddsRatio_working_3-way'!X70^(1/3)*COS(('OddsRatio_working_3-way'!Y70+4*PI())/3)</f>
        <v>-0.11095239147025451</v>
      </c>
      <c r="AC70" s="11">
        <f>'OddsRatio_working_3-way'!X70^(1/3)*SIN('OddsRatio_working_3-way'!Y70/3)</f>
        <v>0.18130942814343362</v>
      </c>
      <c r="AD70" s="11">
        <f>'OddsRatio_working_3-way'!X70^(1/3)*SIN(('OddsRatio_working_3-way'!Y70+2*PI())/3)</f>
        <v>0.37348460739118594</v>
      </c>
      <c r="AE70" s="11">
        <f>'OddsRatio_working_3-way'!X70^(1/3)*SIN(('OddsRatio_working_3-way'!Y70+4*PI())/3)</f>
        <v>-0.55479403553461959</v>
      </c>
      <c r="AF70" s="11">
        <f>-'OddsRatio_working_3-way'!U70/(3*'OddsRatio_working_3-way'!X70^(1/3))*COS(('OddsRatio_working_3-way'!Y70)/3)</f>
        <v>0.53594192437619426</v>
      </c>
      <c r="AG70" s="11">
        <f>-'OddsRatio_working_3-way'!U70/(3*'OddsRatio_working_3-way'!X70^(1/3))*COS(('OddsRatio_working_3-way'!Y70+2*PI())/3)</f>
        <v>-0.42498953290593983</v>
      </c>
      <c r="AH70" s="11">
        <f>-'OddsRatio_working_3-way'!U70/(3*'OddsRatio_working_3-way'!X70^(1/3))*COS(('OddsRatio_working_3-way'!Y70+4*PI())/3)</f>
        <v>-0.1109523914702545</v>
      </c>
      <c r="AI70" s="11">
        <f>'OddsRatio_working_3-way'!U70/(3*'OddsRatio_working_3-way'!X70^(1/3))*SIN(('OddsRatio_working_3-way'!Y70)/3)</f>
        <v>-0.18130942814343359</v>
      </c>
      <c r="AJ70" s="11">
        <f>'OddsRatio_working_3-way'!U70/(3*'OddsRatio_working_3-way'!X70^(1/3))*SIN(('OddsRatio_working_3-way'!Y70+2*PI())/3)</f>
        <v>-0.37348460739118589</v>
      </c>
      <c r="AK70" s="11">
        <f>'OddsRatio_working_3-way'!U70/(3*'OddsRatio_working_3-way'!X70^(1/3))*SIN(('OddsRatio_working_3-way'!Y70+4*PI())/3)</f>
        <v>0.55479403553461948</v>
      </c>
      <c r="AL70" s="11">
        <f>'OddsRatio_working_3-way'!Z70+'OddsRatio_working_3-way'!AF70</f>
        <v>1.0718838487523885</v>
      </c>
      <c r="AM70" s="11">
        <f>'OddsRatio_working_3-way'!AA70+'OddsRatio_working_3-way'!AG70</f>
        <v>-0.84997906581187976</v>
      </c>
      <c r="AN70" s="11">
        <f>'OddsRatio_working_3-way'!AB70+'OddsRatio_working_3-way'!AH70</f>
        <v>-0.22190478294050903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1.0718838487523885</v>
      </c>
      <c r="AS70" s="11">
        <f>IF(('OddsRatio_working_3-way'!X70=0),IF(Q70&gt;0,-Q70^(1/3),(-Q70)^(1/3)),'OddsRatio_working_3-way'!AM70-'OddsRatio_working_3-way'!R70/3)</f>
        <v>-0.84997906581187976</v>
      </c>
      <c r="AT70" s="11">
        <f>IF(('OddsRatio_working_3-way'!X70=0),IF(Q70&gt;0,-Q70^(1/3),(-Q70)^(1/3)),'OddsRatio_working_3-way'!AN70-'OddsRatio_working_3-way'!R70/3)</f>
        <v>-0.22190478294050903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9">
        <f t="shared" si="26"/>
        <v>0.54386668574035546</v>
      </c>
      <c r="E71" s="9">
        <f t="shared" si="27"/>
        <v>0.26078706744537478</v>
      </c>
      <c r="F71" s="9">
        <f t="shared" si="28"/>
        <v>0.19534624681426974</v>
      </c>
      <c r="G71" s="9">
        <f t="shared" si="29"/>
        <v>1.0616277062729695</v>
      </c>
      <c r="H71" s="9">
        <f t="shared" si="30"/>
        <v>1.8386858879556465</v>
      </c>
      <c r="I71" s="9">
        <f t="shared" si="31"/>
        <v>3.8345459757488278</v>
      </c>
      <c r="J71" s="9">
        <f t="shared" si="32"/>
        <v>5.119115500339122</v>
      </c>
      <c r="K71" s="11">
        <f t="shared" si="33"/>
        <v>0.55865921787709494</v>
      </c>
      <c r="L71" s="11">
        <f t="shared" si="34"/>
        <v>0.27247956403269757</v>
      </c>
      <c r="M71" s="11">
        <f t="shared" si="35"/>
        <v>0.20491803278688525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-0.25528844678163931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0.22895869585126843</v>
      </c>
      <c r="Q71" s="11">
        <f>2*'OddsRatio_working_3-way'!K71*'OddsRatio_working_3-way'!L71*'OddsRatio_working_3-way'!M71</f>
        <v>6.2386565627048626E-2</v>
      </c>
      <c r="R71" s="11">
        <f t="shared" si="36"/>
        <v>0</v>
      </c>
      <c r="S71" s="11">
        <f t="shared" si="37"/>
        <v>-0.89686273992300169</v>
      </c>
      <c r="T71" s="11">
        <f t="shared" si="38"/>
        <v>-0.24437676837139014</v>
      </c>
      <c r="U71" s="11">
        <f>'OddsRatio_working_3-way'!S71-'OddsRatio_working_3-way'!R71^2/3</f>
        <v>-0.89686273992300169</v>
      </c>
      <c r="V71" s="11">
        <f>'OddsRatio_working_3-way'!S71*'OddsRatio_working_3-way'!R71/3-2*'OddsRatio_working_3-way'!R71^3/27-'OddsRatio_working_3-way'!T71</f>
        <v>0.24437676837139014</v>
      </c>
      <c r="W71" s="11">
        <f>'OddsRatio_working_3-way'!V71^2+4*'OddsRatio_working_3-way'!U71^3/27</f>
        <v>-4.715451383840899E-2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0.16345834236744622</v>
      </c>
      <c r="Y71" s="11">
        <f>IF('OddsRatio_working_3-way'!W71&gt;=0,IF('OddsRatio_working_3-way'!V71+SQRT('OddsRatio_working_3-way'!W71)&gt;0,0,PI()),ACOS('OddsRatio_working_3-way'!V71/(2*'OddsRatio_working_3-way'!X71)))</f>
        <v>0.72647568986943145</v>
      </c>
      <c r="Z71" s="11">
        <f>'OddsRatio_working_3-way'!X71^(1/3)*COS('OddsRatio_working_3-way'!Y71/3)</f>
        <v>0.53081385313648488</v>
      </c>
      <c r="AA71" s="11">
        <f>'OddsRatio_working_3-way'!X71^(1/3)*COS(('OddsRatio_working_3-way'!Y71+2*PI())/3)</f>
        <v>-0.37895504398790364</v>
      </c>
      <c r="AB71" s="11">
        <f>'OddsRatio_working_3-way'!X71^(1/3)*COS(('OddsRatio_working_3-way'!Y71+4*PI())/3)</f>
        <v>-0.1518588091485811</v>
      </c>
      <c r="AC71" s="11">
        <f>'OddsRatio_working_3-way'!X71^(1/3)*SIN('OddsRatio_working_3-way'!Y71/3)</f>
        <v>0.13111407231643329</v>
      </c>
      <c r="AD71" s="11">
        <f>'OddsRatio_working_3-way'!X71^(1/3)*SIN(('OddsRatio_working_3-way'!Y71+2*PI())/3)</f>
        <v>0.39414124533868139</v>
      </c>
      <c r="AE71" s="11">
        <f>'OddsRatio_working_3-way'!X71^(1/3)*SIN(('OddsRatio_working_3-way'!Y71+4*PI())/3)</f>
        <v>-0.52525531765511468</v>
      </c>
      <c r="AF71" s="11">
        <f>-'OddsRatio_working_3-way'!U71/(3*'OddsRatio_working_3-way'!X71^(1/3))*COS(('OddsRatio_working_3-way'!Y71)/3)</f>
        <v>0.53081385313648477</v>
      </c>
      <c r="AG71" s="11">
        <f>-'OddsRatio_working_3-way'!U71/(3*'OddsRatio_working_3-way'!X71^(1/3))*COS(('OddsRatio_working_3-way'!Y71+2*PI())/3)</f>
        <v>-0.37895504398790358</v>
      </c>
      <c r="AH71" s="11">
        <f>-'OddsRatio_working_3-way'!U71/(3*'OddsRatio_working_3-way'!X71^(1/3))*COS(('OddsRatio_working_3-way'!Y71+4*PI())/3)</f>
        <v>-0.15185880914858108</v>
      </c>
      <c r="AI71" s="11">
        <f>'OddsRatio_working_3-way'!U71/(3*'OddsRatio_working_3-way'!X71^(1/3))*SIN(('OddsRatio_working_3-way'!Y71)/3)</f>
        <v>-0.13111407231643327</v>
      </c>
      <c r="AJ71" s="11">
        <f>'OddsRatio_working_3-way'!U71/(3*'OddsRatio_working_3-way'!X71^(1/3))*SIN(('OddsRatio_working_3-way'!Y71+2*PI())/3)</f>
        <v>-0.39414124533868128</v>
      </c>
      <c r="AK71" s="11">
        <f>'OddsRatio_working_3-way'!U71/(3*'OddsRatio_working_3-way'!X71^(1/3))*SIN(('OddsRatio_working_3-way'!Y71+4*PI())/3)</f>
        <v>0.52525531765511457</v>
      </c>
      <c r="AL71" s="11">
        <f>'OddsRatio_working_3-way'!Z71+'OddsRatio_working_3-way'!AF71</f>
        <v>1.0616277062729695</v>
      </c>
      <c r="AM71" s="11">
        <f>'OddsRatio_working_3-way'!AA71+'OddsRatio_working_3-way'!AG71</f>
        <v>-0.75791008797580717</v>
      </c>
      <c r="AN71" s="11">
        <f>'OddsRatio_working_3-way'!AB71+'OddsRatio_working_3-way'!AH71</f>
        <v>-0.30371761829716215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1.0616277062729695</v>
      </c>
      <c r="AS71" s="11">
        <f>IF(('OddsRatio_working_3-way'!X71=0),IF(Q71&gt;0,-Q71^(1/3),(-Q71)^(1/3)),'OddsRatio_working_3-way'!AM71-'OddsRatio_working_3-way'!R71/3)</f>
        <v>-0.75791008797580717</v>
      </c>
      <c r="AT71" s="11">
        <f>IF(('OddsRatio_working_3-way'!X71=0),IF(Q71&gt;0,-Q71^(1/3),(-Q71)^(1/3)),'OddsRatio_working_3-way'!AN71-'OddsRatio_working_3-way'!R71/3)</f>
        <v>-0.30371761829716215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9">
        <f t="shared" si="26"/>
        <v>0.72472470736157646</v>
      </c>
      <c r="E72" s="9">
        <f t="shared" si="27"/>
        <v>0.17513303048453513</v>
      </c>
      <c r="F72" s="9">
        <f t="shared" si="28"/>
        <v>0.1001422621538884</v>
      </c>
      <c r="G72" s="9">
        <f t="shared" si="29"/>
        <v>1.0852408205773834</v>
      </c>
      <c r="H72" s="9">
        <f t="shared" si="30"/>
        <v>1.3798342872020843</v>
      </c>
      <c r="I72" s="9">
        <f t="shared" si="31"/>
        <v>5.7099451613058427</v>
      </c>
      <c r="J72" s="9">
        <f t="shared" si="32"/>
        <v>9.9857939943807352</v>
      </c>
      <c r="K72" s="11">
        <f t="shared" si="33"/>
        <v>0.7407407407407407</v>
      </c>
      <c r="L72" s="11">
        <f t="shared" si="34"/>
        <v>0.18726591760299627</v>
      </c>
      <c r="M72" s="11">
        <f t="shared" si="35"/>
        <v>0.10775862068965518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-0.18800314262344486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0.19387284094116072</v>
      </c>
      <c r="Q72" s="11">
        <f>2*'OddsRatio_working_3-way'!K72*'OddsRatio_working_3-way'!L72*'OddsRatio_working_3-way'!M72</f>
        <v>2.9895580715676291E-2</v>
      </c>
      <c r="R72" s="11">
        <f t="shared" si="36"/>
        <v>0</v>
      </c>
      <c r="S72" s="11">
        <f t="shared" si="37"/>
        <v>-1.0312212776648759</v>
      </c>
      <c r="T72" s="11">
        <f t="shared" si="38"/>
        <v>-0.15901638822897088</v>
      </c>
      <c r="U72" s="11">
        <f>'OddsRatio_working_3-way'!S72-'OddsRatio_working_3-way'!R72^2/3</f>
        <v>-1.0312212776648759</v>
      </c>
      <c r="V72" s="11">
        <f>'OddsRatio_working_3-way'!S72*'OddsRatio_working_3-way'!R72/3-2*'OddsRatio_working_3-way'!R72^3/27-'OddsRatio_working_3-way'!T72</f>
        <v>0.15901638822897088</v>
      </c>
      <c r="W72" s="11">
        <f>'OddsRatio_working_3-way'!V72^2+4*'OddsRatio_working_3-way'!U72^3/27</f>
        <v>-0.13717579879901112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0.20153288225770868</v>
      </c>
      <c r="Y72" s="11">
        <f>IF('OddsRatio_working_3-way'!W72&gt;=0,IF('OddsRatio_working_3-way'!V72+SQRT('OddsRatio_working_3-way'!W72)&gt;0,0,PI()),ACOS('OddsRatio_working_3-way'!V72/(2*'OddsRatio_working_3-way'!X72)))</f>
        <v>1.1652539216281406</v>
      </c>
      <c r="Z72" s="11">
        <f>'OddsRatio_working_3-way'!X72^(1/3)*COS('OddsRatio_working_3-way'!Y72/3)</f>
        <v>0.54262041028869168</v>
      </c>
      <c r="AA72" s="11">
        <f>'OddsRatio_working_3-way'!X72^(1/3)*COS(('OddsRatio_working_3-way'!Y72+2*PI())/3)</f>
        <v>-0.46360590756594938</v>
      </c>
      <c r="AB72" s="11">
        <f>'OddsRatio_working_3-way'!X72^(1/3)*COS(('OddsRatio_working_3-way'!Y72+4*PI())/3)</f>
        <v>-7.9014502722742533E-2</v>
      </c>
      <c r="AC72" s="11">
        <f>'OddsRatio_working_3-way'!X72^(1/3)*SIN('OddsRatio_working_3-way'!Y72/3)</f>
        <v>0.22204395111424197</v>
      </c>
      <c r="AD72" s="11">
        <f>'OddsRatio_working_3-way'!X72^(1/3)*SIN(('OddsRatio_working_3-way'!Y72+2*PI())/3)</f>
        <v>0.3589010843648211</v>
      </c>
      <c r="AE72" s="11">
        <f>'OddsRatio_working_3-way'!X72^(1/3)*SIN(('OddsRatio_working_3-way'!Y72+4*PI())/3)</f>
        <v>-0.58094503547906295</v>
      </c>
      <c r="AF72" s="11">
        <f>-'OddsRatio_working_3-way'!U72/(3*'OddsRatio_working_3-way'!X72^(1/3))*COS(('OddsRatio_working_3-way'!Y72)/3)</f>
        <v>0.54262041028869168</v>
      </c>
      <c r="AG72" s="11">
        <f>-'OddsRatio_working_3-way'!U72/(3*'OddsRatio_working_3-way'!X72^(1/3))*COS(('OddsRatio_working_3-way'!Y72+2*PI())/3)</f>
        <v>-0.46360590756594938</v>
      </c>
      <c r="AH72" s="11">
        <f>-'OddsRatio_working_3-way'!U72/(3*'OddsRatio_working_3-way'!X72^(1/3))*COS(('OddsRatio_working_3-way'!Y72+4*PI())/3)</f>
        <v>-7.9014502722742533E-2</v>
      </c>
      <c r="AI72" s="11">
        <f>'OddsRatio_working_3-way'!U72/(3*'OddsRatio_working_3-way'!X72^(1/3))*SIN(('OddsRatio_working_3-way'!Y72)/3)</f>
        <v>-0.22204395111424197</v>
      </c>
      <c r="AJ72" s="11">
        <f>'OddsRatio_working_3-way'!U72/(3*'OddsRatio_working_3-way'!X72^(1/3))*SIN(('OddsRatio_working_3-way'!Y72+2*PI())/3)</f>
        <v>-0.3589010843648211</v>
      </c>
      <c r="AK72" s="11">
        <f>'OddsRatio_working_3-way'!U72/(3*'OddsRatio_working_3-way'!X72^(1/3))*SIN(('OddsRatio_working_3-way'!Y72+4*PI())/3)</f>
        <v>0.58094503547906295</v>
      </c>
      <c r="AL72" s="11">
        <f>'OddsRatio_working_3-way'!Z72+'OddsRatio_working_3-way'!AF72</f>
        <v>1.0852408205773834</v>
      </c>
      <c r="AM72" s="11">
        <f>'OddsRatio_working_3-way'!AA72+'OddsRatio_working_3-way'!AG72</f>
        <v>-0.92721181513189876</v>
      </c>
      <c r="AN72" s="11">
        <f>'OddsRatio_working_3-way'!AB72+'OddsRatio_working_3-way'!AH72</f>
        <v>-0.15802900544548507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1.0852408205773834</v>
      </c>
      <c r="AS72" s="11">
        <f>IF(('OddsRatio_working_3-way'!X72=0),IF(Q72&gt;0,-Q72^(1/3),(-Q72)^(1/3)),'OddsRatio_working_3-way'!AM72-'OddsRatio_working_3-way'!R72/3)</f>
        <v>-0.92721181513189876</v>
      </c>
      <c r="AT72" s="11">
        <f>IF(('OddsRatio_working_3-way'!X72=0),IF(Q72&gt;0,-Q72^(1/3),(-Q72)^(1/3)),'OddsRatio_working_3-way'!AN72-'OddsRatio_working_3-way'!R72/3)</f>
        <v>-0.15802900544548507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9">
        <f t="shared" si="26"/>
        <v>0.58725484277911821</v>
      </c>
      <c r="E73" s="9">
        <f t="shared" si="27"/>
        <v>0.23719067314323553</v>
      </c>
      <c r="F73" s="9">
        <f t="shared" si="28"/>
        <v>0.17555448407764646</v>
      </c>
      <c r="G73" s="9">
        <f t="shared" si="29"/>
        <v>1.0649064167358229</v>
      </c>
      <c r="H73" s="9">
        <f t="shared" si="30"/>
        <v>1.7028382350456426</v>
      </c>
      <c r="I73" s="9">
        <f t="shared" si="31"/>
        <v>4.2160173785421851</v>
      </c>
      <c r="J73" s="9">
        <f t="shared" si="32"/>
        <v>5.6962372978049789</v>
      </c>
      <c r="K73" s="11">
        <f t="shared" si="33"/>
        <v>0.60240963855421692</v>
      </c>
      <c r="L73" s="11">
        <f t="shared" si="34"/>
        <v>0.24875621890547267</v>
      </c>
      <c r="M73" s="11">
        <f t="shared" si="35"/>
        <v>0.18484288354898337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-0.24347706715071726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0.22408723369766759</v>
      </c>
      <c r="Q73" s="11">
        <f>2*'OddsRatio_working_3-way'!K73*'OddsRatio_working_3-way'!L73*'OddsRatio_working_3-way'!M73</f>
        <v>5.5398574461722541E-2</v>
      </c>
      <c r="R73" s="11">
        <f t="shared" si="36"/>
        <v>0</v>
      </c>
      <c r="S73" s="11">
        <f t="shared" si="37"/>
        <v>-0.92036279358890516</v>
      </c>
      <c r="T73" s="11">
        <f t="shared" si="38"/>
        <v>-0.22753097492927207</v>
      </c>
      <c r="U73" s="11">
        <f>'OddsRatio_working_3-way'!S73-'OddsRatio_working_3-way'!R73^2/3</f>
        <v>-0.92036279358890516</v>
      </c>
      <c r="V73" s="11">
        <f>'OddsRatio_working_3-way'!S73*'OddsRatio_working_3-way'!R73/3-2*'OddsRatio_working_3-way'!R73^3/27-'OddsRatio_working_3-way'!T73</f>
        <v>0.22753097492927207</v>
      </c>
      <c r="W73" s="11">
        <f>'OddsRatio_working_3-way'!V73^2+4*'OddsRatio_working_3-way'!U73^3/27</f>
        <v>-6.3727369343684281E-2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0.16992477298495157</v>
      </c>
      <c r="Y73" s="11">
        <f>IF('OddsRatio_working_3-way'!W73&gt;=0,IF('OddsRatio_working_3-way'!V73+SQRT('OddsRatio_working_3-way'!W73)&gt;0,0,PI()),ACOS('OddsRatio_working_3-way'!V73/(2*'OddsRatio_working_3-way'!X73)))</f>
        <v>0.83725411184209186</v>
      </c>
      <c r="Z73" s="11">
        <f>'OddsRatio_working_3-way'!X73^(1/3)*COS('OddsRatio_working_3-way'!Y73/3)</f>
        <v>0.53245320836791143</v>
      </c>
      <c r="AA73" s="11">
        <f>'OddsRatio_working_3-way'!X73^(1/3)*COS(('OddsRatio_working_3-way'!Y73+2*PI())/3)</f>
        <v>-0.39836624271556514</v>
      </c>
      <c r="AB73" s="11">
        <f>'OddsRatio_working_3-way'!X73^(1/3)*COS(('OddsRatio_working_3-way'!Y73+4*PI())/3)</f>
        <v>-0.13408696565234626</v>
      </c>
      <c r="AC73" s="11">
        <f>'OddsRatio_working_3-way'!X73^(1/3)*SIN('OddsRatio_working_3-way'!Y73/3)</f>
        <v>0.15258171175368909</v>
      </c>
      <c r="AD73" s="11">
        <f>'OddsRatio_working_3-way'!X73^(1/3)*SIN(('OddsRatio_working_3-way'!Y73+2*PI())/3)</f>
        <v>0.38482714889629588</v>
      </c>
      <c r="AE73" s="11">
        <f>'OddsRatio_working_3-way'!X73^(1/3)*SIN(('OddsRatio_working_3-way'!Y73+4*PI())/3)</f>
        <v>-0.53740886064998494</v>
      </c>
      <c r="AF73" s="11">
        <f>-'OddsRatio_working_3-way'!U73/(3*'OddsRatio_working_3-way'!X73^(1/3))*COS(('OddsRatio_working_3-way'!Y73)/3)</f>
        <v>0.53245320836791132</v>
      </c>
      <c r="AG73" s="11">
        <f>-'OddsRatio_working_3-way'!U73/(3*'OddsRatio_working_3-way'!X73^(1/3))*COS(('OddsRatio_working_3-way'!Y73+2*PI())/3)</f>
        <v>-0.39836624271556503</v>
      </c>
      <c r="AH73" s="11">
        <f>-'OddsRatio_working_3-way'!U73/(3*'OddsRatio_working_3-way'!X73^(1/3))*COS(('OddsRatio_working_3-way'!Y73+4*PI())/3)</f>
        <v>-0.13408696565234623</v>
      </c>
      <c r="AI73" s="11">
        <f>'OddsRatio_working_3-way'!U73/(3*'OddsRatio_working_3-way'!X73^(1/3))*SIN(('OddsRatio_working_3-way'!Y73)/3)</f>
        <v>-0.15258171175368906</v>
      </c>
      <c r="AJ73" s="11">
        <f>'OddsRatio_working_3-way'!U73/(3*'OddsRatio_working_3-way'!X73^(1/3))*SIN(('OddsRatio_working_3-way'!Y73+2*PI())/3)</f>
        <v>-0.38482714889629577</v>
      </c>
      <c r="AK73" s="11">
        <f>'OddsRatio_working_3-way'!U73/(3*'OddsRatio_working_3-way'!X73^(1/3))*SIN(('OddsRatio_working_3-way'!Y73+4*PI())/3)</f>
        <v>0.53740886064998483</v>
      </c>
      <c r="AL73" s="11">
        <f>'OddsRatio_working_3-way'!Z73+'OddsRatio_working_3-way'!AF73</f>
        <v>1.0649064167358229</v>
      </c>
      <c r="AM73" s="11">
        <f>'OddsRatio_working_3-way'!AA73+'OddsRatio_working_3-way'!AG73</f>
        <v>-0.79673248543113018</v>
      </c>
      <c r="AN73" s="11">
        <f>'OddsRatio_working_3-way'!AB73+'OddsRatio_working_3-way'!AH73</f>
        <v>-0.26817393130469247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1.0649064167358229</v>
      </c>
      <c r="AS73" s="11">
        <f>IF(('OddsRatio_working_3-way'!X73=0),IF(Q73&gt;0,-Q73^(1/3),(-Q73)^(1/3)),'OddsRatio_working_3-way'!AM73-'OddsRatio_working_3-way'!R73/3)</f>
        <v>-0.79673248543113018</v>
      </c>
      <c r="AT73" s="11">
        <f>IF(('OddsRatio_working_3-way'!X73=0),IF(Q73&gt;0,-Q73^(1/3),(-Q73)^(1/3)),'OddsRatio_working_3-way'!AN73-'OddsRatio_working_3-way'!R73/3)</f>
        <v>-0.26817393130469247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9">
        <f t="shared" si="26"/>
        <v>0.27271379491338094</v>
      </c>
      <c r="E74" s="9">
        <f t="shared" si="27"/>
        <v>0.28161890557046759</v>
      </c>
      <c r="F74" s="9">
        <f t="shared" si="28"/>
        <v>0.44566729951615158</v>
      </c>
      <c r="G74" s="9">
        <f t="shared" si="29"/>
        <v>1.0540900700956342</v>
      </c>
      <c r="H74" s="9">
        <f t="shared" si="30"/>
        <v>3.6668478773419544</v>
      </c>
      <c r="I74" s="9">
        <f t="shared" si="31"/>
        <v>3.5508979696314342</v>
      </c>
      <c r="J74" s="9">
        <f t="shared" si="32"/>
        <v>2.2438262827128486</v>
      </c>
      <c r="K74" s="11">
        <f t="shared" si="33"/>
        <v>0.28328611898016998</v>
      </c>
      <c r="L74" s="11">
        <f t="shared" si="34"/>
        <v>0.29239766081871343</v>
      </c>
      <c r="M74" s="11">
        <f t="shared" si="35"/>
        <v>0.4587155963302752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-0.27451152940611456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0.23291806284516903</v>
      </c>
      <c r="Q74" s="11">
        <f>2*'OddsRatio_working_3-way'!K74*'OddsRatio_working_3-way'!L74*'OddsRatio_working_3-way'!M74</f>
        <v>7.5992842690104062E-2</v>
      </c>
      <c r="R74" s="11">
        <f t="shared" si="36"/>
        <v>0</v>
      </c>
      <c r="S74" s="11">
        <f t="shared" si="37"/>
        <v>-0.84848189563866427</v>
      </c>
      <c r="T74" s="11">
        <f t="shared" si="38"/>
        <v>-0.27682932973529006</v>
      </c>
      <c r="U74" s="11">
        <f>'OddsRatio_working_3-way'!S74-'OddsRatio_working_3-way'!R74^2/3</f>
        <v>-0.84848189563866427</v>
      </c>
      <c r="V74" s="11">
        <f>'OddsRatio_working_3-way'!S74*'OddsRatio_working_3-way'!R74/3-2*'OddsRatio_working_3-way'!R74^3/27-'OddsRatio_working_3-way'!T74</f>
        <v>0.27682932973529006</v>
      </c>
      <c r="W74" s="11">
        <f>'OddsRatio_working_3-way'!V74^2+4*'OddsRatio_working_3-way'!U74^3/27</f>
        <v>-1.3860393625316242E-2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0.15041182751616161</v>
      </c>
      <c r="Y74" s="11">
        <f>IF('OddsRatio_working_3-way'!W74&gt;=0,IF('OddsRatio_working_3-way'!V74+SQRT('OddsRatio_working_3-way'!W74)&gt;0,0,PI()),ACOS('OddsRatio_working_3-way'!V74/(2*'OddsRatio_working_3-way'!X74)))</f>
        <v>0.4021083844389246</v>
      </c>
      <c r="Z74" s="11">
        <f>'OddsRatio_working_3-way'!X74^(1/3)*COS('OddsRatio_working_3-way'!Y74/3)</f>
        <v>0.52704503504781697</v>
      </c>
      <c r="AA74" s="11">
        <f>'OddsRatio_working_3-way'!X74^(1/3)*COS(('OddsRatio_working_3-way'!Y74+2*PI())/3)</f>
        <v>-0.32507024033515503</v>
      </c>
      <c r="AB74" s="11">
        <f>'OddsRatio_working_3-way'!X74^(1/3)*COS(('OddsRatio_working_3-way'!Y74+4*PI())/3)</f>
        <v>-0.20197479471266186</v>
      </c>
      <c r="AC74" s="11">
        <f>'OddsRatio_working_3-way'!X74^(1/3)*SIN('OddsRatio_working_3-way'!Y74/3)</f>
        <v>7.106918866616338E-2</v>
      </c>
      <c r="AD74" s="11">
        <f>'OddsRatio_working_3-way'!X74^(1/3)*SIN(('OddsRatio_working_3-way'!Y74+2*PI())/3)</f>
        <v>0.4208997949567877</v>
      </c>
      <c r="AE74" s="11">
        <f>'OddsRatio_working_3-way'!X74^(1/3)*SIN(('OddsRatio_working_3-way'!Y74+4*PI())/3)</f>
        <v>-0.49196898362295105</v>
      </c>
      <c r="AF74" s="11">
        <f>-'OddsRatio_working_3-way'!U74/(3*'OddsRatio_working_3-way'!X74^(1/3))*COS(('OddsRatio_working_3-way'!Y74)/3)</f>
        <v>0.52704503504781708</v>
      </c>
      <c r="AG74" s="11">
        <f>-'OddsRatio_working_3-way'!U74/(3*'OddsRatio_working_3-way'!X74^(1/3))*COS(('OddsRatio_working_3-way'!Y74+2*PI())/3)</f>
        <v>-0.32507024033515508</v>
      </c>
      <c r="AH74" s="11">
        <f>-'OddsRatio_working_3-way'!U74/(3*'OddsRatio_working_3-way'!X74^(1/3))*COS(('OddsRatio_working_3-way'!Y74+4*PI())/3)</f>
        <v>-0.20197479471266191</v>
      </c>
      <c r="AI74" s="11">
        <f>'OddsRatio_working_3-way'!U74/(3*'OddsRatio_working_3-way'!X74^(1/3))*SIN(('OddsRatio_working_3-way'!Y74)/3)</f>
        <v>-7.1069188666163394E-2</v>
      </c>
      <c r="AJ74" s="11">
        <f>'OddsRatio_working_3-way'!U74/(3*'OddsRatio_working_3-way'!X74^(1/3))*SIN(('OddsRatio_working_3-way'!Y74+2*PI())/3)</f>
        <v>-0.42089979495678775</v>
      </c>
      <c r="AK74" s="11">
        <f>'OddsRatio_working_3-way'!U74/(3*'OddsRatio_working_3-way'!X74^(1/3))*SIN(('OddsRatio_working_3-way'!Y74+4*PI())/3)</f>
        <v>0.49196898362295111</v>
      </c>
      <c r="AL74" s="11">
        <f>'OddsRatio_working_3-way'!Z74+'OddsRatio_working_3-way'!AF74</f>
        <v>1.0540900700956342</v>
      </c>
      <c r="AM74" s="11">
        <f>'OddsRatio_working_3-way'!AA74+'OddsRatio_working_3-way'!AG74</f>
        <v>-0.65014048067031016</v>
      </c>
      <c r="AN74" s="11">
        <f>'OddsRatio_working_3-way'!AB74+'OddsRatio_working_3-way'!AH74</f>
        <v>-0.40394958942532377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1.0540900700956342</v>
      </c>
      <c r="AS74" s="11">
        <f>IF(('OddsRatio_working_3-way'!X74=0),IF(Q74&gt;0,-Q74^(1/3),(-Q74)^(1/3)),'OddsRatio_working_3-way'!AM74-'OddsRatio_working_3-way'!R74/3)</f>
        <v>-0.65014048067031016</v>
      </c>
      <c r="AT74" s="11">
        <f>IF(('OddsRatio_working_3-way'!X74=0),IF(Q74&gt;0,-Q74^(1/3),(-Q74)^(1/3)),'OddsRatio_working_3-way'!AN74-'OddsRatio_working_3-way'!R74/3)</f>
        <v>-0.40394958942532377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9">
        <f t="shared" si="26"/>
        <v>0.60593587418122252</v>
      </c>
      <c r="E75" s="9">
        <f t="shared" si="27"/>
        <v>0.24124956440642245</v>
      </c>
      <c r="F75" s="9">
        <f t="shared" si="28"/>
        <v>0.15281456141235519</v>
      </c>
      <c r="G75" s="9">
        <f t="shared" si="29"/>
        <v>1.0661305777781585</v>
      </c>
      <c r="H75" s="9">
        <f t="shared" si="30"/>
        <v>1.6503396524446765</v>
      </c>
      <c r="I75" s="9">
        <f t="shared" si="31"/>
        <v>4.1450852044455688</v>
      </c>
      <c r="J75" s="9">
        <f t="shared" si="32"/>
        <v>6.543879004446425</v>
      </c>
      <c r="K75" s="11">
        <f t="shared" si="33"/>
        <v>0.6211180124223602</v>
      </c>
      <c r="L75" s="11">
        <f t="shared" si="34"/>
        <v>0.25316455696202528</v>
      </c>
      <c r="M75" s="11">
        <f t="shared" si="35"/>
        <v>0.16129032258064516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-0.23732338462396874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0.22217206160963143</v>
      </c>
      <c r="Q75" s="11">
        <f>2*'OddsRatio_working_3-way'!K75*'OddsRatio_working_3-way'!L75*'OddsRatio_working_3-way'!M75</f>
        <v>5.072421497936791E-2</v>
      </c>
      <c r="R75" s="11">
        <f t="shared" si="36"/>
        <v>0</v>
      </c>
      <c r="S75" s="11">
        <f t="shared" si="37"/>
        <v>-0.93615747964178042</v>
      </c>
      <c r="T75" s="11">
        <f t="shared" si="38"/>
        <v>-0.21373458439310056</v>
      </c>
      <c r="U75" s="11">
        <f>'OddsRatio_working_3-way'!S75-'OddsRatio_working_3-way'!R75^2/3</f>
        <v>-0.93615747964178042</v>
      </c>
      <c r="V75" s="11">
        <f>'OddsRatio_working_3-way'!S75*'OddsRatio_working_3-way'!R75/3-2*'OddsRatio_working_3-way'!R75^3/27-'OddsRatio_working_3-way'!T75</f>
        <v>0.21373458439310056</v>
      </c>
      <c r="W75" s="11">
        <f>'OddsRatio_working_3-way'!V75^2+4*'OddsRatio_working_3-way'!U75^3/27</f>
        <v>-7.5864168544617472E-2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0.17431769926653237</v>
      </c>
      <c r="Y75" s="11">
        <f>IF('OddsRatio_working_3-way'!W75&gt;=0,IF('OddsRatio_working_3-way'!V75+SQRT('OddsRatio_working_3-way'!W75)&gt;0,0,PI()),ACOS('OddsRatio_working_3-way'!V75/(2*'OddsRatio_working_3-way'!X75)))</f>
        <v>0.91086768381642402</v>
      </c>
      <c r="Z75" s="11">
        <f>'OddsRatio_working_3-way'!X75^(1/3)*COS('OddsRatio_working_3-way'!Y75/3)</f>
        <v>0.53306528888907934</v>
      </c>
      <c r="AA75" s="11">
        <f>'OddsRatio_working_3-way'!X75^(1/3)*COS(('OddsRatio_working_3-way'!Y75+2*PI())/3)</f>
        <v>-0.41117156813607891</v>
      </c>
      <c r="AB75" s="11">
        <f>'OddsRatio_working_3-way'!X75^(1/3)*COS(('OddsRatio_working_3-way'!Y75+4*PI())/3)</f>
        <v>-0.12189372075300063</v>
      </c>
      <c r="AC75" s="11">
        <f>'OddsRatio_working_3-way'!X75^(1/3)*SIN('OddsRatio_working_3-way'!Y75/3)</f>
        <v>0.16701464305721581</v>
      </c>
      <c r="AD75" s="11">
        <f>'OddsRatio_working_3-way'!X75^(1/3)*SIN(('OddsRatio_working_3-way'!Y75+2*PI())/3)</f>
        <v>0.37814076052502549</v>
      </c>
      <c r="AE75" s="11">
        <f>'OddsRatio_working_3-way'!X75^(1/3)*SIN(('OddsRatio_working_3-way'!Y75+4*PI())/3)</f>
        <v>-0.54515540358224124</v>
      </c>
      <c r="AF75" s="11">
        <f>-'OddsRatio_working_3-way'!U75/(3*'OddsRatio_working_3-way'!X75^(1/3))*COS(('OddsRatio_working_3-way'!Y75)/3)</f>
        <v>0.53306528888907923</v>
      </c>
      <c r="AG75" s="11">
        <f>-'OddsRatio_working_3-way'!U75/(3*'OddsRatio_working_3-way'!X75^(1/3))*COS(('OddsRatio_working_3-way'!Y75+2*PI())/3)</f>
        <v>-0.4111715681360788</v>
      </c>
      <c r="AH75" s="11">
        <f>-'OddsRatio_working_3-way'!U75/(3*'OddsRatio_working_3-way'!X75^(1/3))*COS(('OddsRatio_working_3-way'!Y75+4*PI())/3)</f>
        <v>-0.1218937207530006</v>
      </c>
      <c r="AI75" s="11">
        <f>'OddsRatio_working_3-way'!U75/(3*'OddsRatio_working_3-way'!X75^(1/3))*SIN(('OddsRatio_working_3-way'!Y75)/3)</f>
        <v>-0.16701464305721575</v>
      </c>
      <c r="AJ75" s="11">
        <f>'OddsRatio_working_3-way'!U75/(3*'OddsRatio_working_3-way'!X75^(1/3))*SIN(('OddsRatio_working_3-way'!Y75+2*PI())/3)</f>
        <v>-0.37814076052502543</v>
      </c>
      <c r="AK75" s="11">
        <f>'OddsRatio_working_3-way'!U75/(3*'OddsRatio_working_3-way'!X75^(1/3))*SIN(('OddsRatio_working_3-way'!Y75+4*PI())/3)</f>
        <v>0.54515540358224113</v>
      </c>
      <c r="AL75" s="11">
        <f>'OddsRatio_working_3-way'!Z75+'OddsRatio_working_3-way'!AF75</f>
        <v>1.0661305777781585</v>
      </c>
      <c r="AM75" s="11">
        <f>'OddsRatio_working_3-way'!AA75+'OddsRatio_working_3-way'!AG75</f>
        <v>-0.82234313627215772</v>
      </c>
      <c r="AN75" s="11">
        <f>'OddsRatio_working_3-way'!AB75+'OddsRatio_working_3-way'!AH75</f>
        <v>-0.24378744150600123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1.0661305777781585</v>
      </c>
      <c r="AS75" s="11">
        <f>IF(('OddsRatio_working_3-way'!X75=0),IF(Q75&gt;0,-Q75^(1/3),(-Q75)^(1/3)),'OddsRatio_working_3-way'!AM75-'OddsRatio_working_3-way'!R75/3)</f>
        <v>-0.82234313627215772</v>
      </c>
      <c r="AT75" s="11">
        <f>IF(('OddsRatio_working_3-way'!X75=0),IF(Q75&gt;0,-Q75^(1/3),(-Q75)^(1/3)),'OddsRatio_working_3-way'!AN75-'OddsRatio_working_3-way'!R75/3)</f>
        <v>-0.24378744150600123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9">
        <f t="shared" si="26"/>
        <v>0.56599532659330498</v>
      </c>
      <c r="E76" s="9">
        <f t="shared" si="27"/>
        <v>0.27067653169669142</v>
      </c>
      <c r="F76" s="9">
        <f t="shared" si="28"/>
        <v>0.16332814171000343</v>
      </c>
      <c r="G76" s="9">
        <f t="shared" si="29"/>
        <v>1.0649986674775835</v>
      </c>
      <c r="H76" s="9">
        <f t="shared" si="30"/>
        <v>1.7667990405838605</v>
      </c>
      <c r="I76" s="9">
        <f t="shared" si="31"/>
        <v>3.6944466287182864</v>
      </c>
      <c r="J76" s="9">
        <f t="shared" si="32"/>
        <v>6.1226435905671766</v>
      </c>
      <c r="K76" s="11">
        <f t="shared" si="33"/>
        <v>0.58139534883720934</v>
      </c>
      <c r="L76" s="11">
        <f t="shared" si="34"/>
        <v>0.28328611898016998</v>
      </c>
      <c r="M76" s="11">
        <f t="shared" si="35"/>
        <v>0.17211703958691912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-0.24838125052514459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0.22848398100510053</v>
      </c>
      <c r="Q76" s="11">
        <f>2*'OddsRatio_working_3-way'!K76*'OddsRatio_working_3-way'!L76*'OddsRatio_working_3-way'!M76</f>
        <v>5.6695776924342557E-2</v>
      </c>
      <c r="R76" s="11">
        <f t="shared" si="36"/>
        <v>0</v>
      </c>
      <c r="S76" s="11">
        <f t="shared" si="37"/>
        <v>-0.91989222424005079</v>
      </c>
      <c r="T76" s="11">
        <f t="shared" si="38"/>
        <v>-0.22826109782631529</v>
      </c>
      <c r="U76" s="11">
        <f>'OddsRatio_working_3-way'!S76-'OddsRatio_working_3-way'!R76^2/3</f>
        <v>-0.91989222424005079</v>
      </c>
      <c r="V76" s="11">
        <f>'OddsRatio_working_3-way'!S76*'OddsRatio_working_3-way'!R76/3-2*'OddsRatio_working_3-way'!R76^3/27-'OddsRatio_working_3-way'!T76</f>
        <v>0.22826109782631529</v>
      </c>
      <c r="W76" s="11">
        <f>'OddsRatio_working_3-way'!V76^2+4*'OddsRatio_working_3-way'!U76^3/27</f>
        <v>-6.3217518307744719E-2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0.1697944692036665</v>
      </c>
      <c r="Y76" s="11">
        <f>IF('OddsRatio_working_3-way'!W76&gt;=0,IF('OddsRatio_working_3-way'!V76+SQRT('OddsRatio_working_3-way'!W76)&gt;0,0,PI()),ACOS('OddsRatio_working_3-way'!V76/(2*'OddsRatio_working_3-way'!X76)))</f>
        <v>0.83366214988548204</v>
      </c>
      <c r="Z76" s="11">
        <f>'OddsRatio_working_3-way'!X76^(1/3)*COS('OddsRatio_working_3-way'!Y76/3)</f>
        <v>0.53249933373879188</v>
      </c>
      <c r="AA76" s="11">
        <f>'OddsRatio_working_3-way'!X76^(1/3)*COS(('OddsRatio_working_3-way'!Y76+2*PI())/3)</f>
        <v>-0.39780346094550689</v>
      </c>
      <c r="AB76" s="11">
        <f>'OddsRatio_working_3-way'!X76^(1/3)*COS(('OddsRatio_working_3-way'!Y76+4*PI())/3)</f>
        <v>-0.13469587279328518</v>
      </c>
      <c r="AC76" s="11">
        <f>'OddsRatio_working_3-way'!X76^(1/3)*SIN('OddsRatio_working_3-way'!Y76/3)</f>
        <v>0.15190523684551852</v>
      </c>
      <c r="AD76" s="11">
        <f>'OddsRatio_working_3-way'!X76^(1/3)*SIN(('OddsRatio_working_3-way'!Y76+2*PI())/3)</f>
        <v>0.38520533209332258</v>
      </c>
      <c r="AE76" s="11">
        <f>'OddsRatio_working_3-way'!X76^(1/3)*SIN(('OddsRatio_working_3-way'!Y76+4*PI())/3)</f>
        <v>-0.53711056893884102</v>
      </c>
      <c r="AF76" s="11">
        <f>-'OddsRatio_working_3-way'!U76/(3*'OddsRatio_working_3-way'!X76^(1/3))*COS(('OddsRatio_working_3-way'!Y76)/3)</f>
        <v>0.53249933373879177</v>
      </c>
      <c r="AG76" s="11">
        <f>-'OddsRatio_working_3-way'!U76/(3*'OddsRatio_working_3-way'!X76^(1/3))*COS(('OddsRatio_working_3-way'!Y76+2*PI())/3)</f>
        <v>-0.39780346094550678</v>
      </c>
      <c r="AH76" s="11">
        <f>-'OddsRatio_working_3-way'!U76/(3*'OddsRatio_working_3-way'!X76^(1/3))*COS(('OddsRatio_working_3-way'!Y76+4*PI())/3)</f>
        <v>-0.13469587279328515</v>
      </c>
      <c r="AI76" s="11">
        <f>'OddsRatio_working_3-way'!U76/(3*'OddsRatio_working_3-way'!X76^(1/3))*SIN(('OddsRatio_working_3-way'!Y76)/3)</f>
        <v>-0.15190523684551849</v>
      </c>
      <c r="AJ76" s="11">
        <f>'OddsRatio_working_3-way'!U76/(3*'OddsRatio_working_3-way'!X76^(1/3))*SIN(('OddsRatio_working_3-way'!Y76+2*PI())/3)</f>
        <v>-0.38520533209332253</v>
      </c>
      <c r="AK76" s="11">
        <f>'OddsRatio_working_3-way'!U76/(3*'OddsRatio_working_3-way'!X76^(1/3))*SIN(('OddsRatio_working_3-way'!Y76+4*PI())/3)</f>
        <v>0.5371105689388409</v>
      </c>
      <c r="AL76" s="11">
        <f>'OddsRatio_working_3-way'!Z76+'OddsRatio_working_3-way'!AF76</f>
        <v>1.0649986674775835</v>
      </c>
      <c r="AM76" s="11">
        <f>'OddsRatio_working_3-way'!AA76+'OddsRatio_working_3-way'!AG76</f>
        <v>-0.79560692189101367</v>
      </c>
      <c r="AN76" s="11">
        <f>'OddsRatio_working_3-way'!AB76+'OddsRatio_working_3-way'!AH76</f>
        <v>-0.26939174558657031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1.0649986674775835</v>
      </c>
      <c r="AS76" s="11">
        <f>IF(('OddsRatio_working_3-way'!X76=0),IF(Q76&gt;0,-Q76^(1/3),(-Q76)^(1/3)),'OddsRatio_working_3-way'!AM76-'OddsRatio_working_3-way'!R76/3)</f>
        <v>-0.79560692189101367</v>
      </c>
      <c r="AT76" s="11">
        <f>IF(('OddsRatio_working_3-way'!X76=0),IF(Q76&gt;0,-Q76^(1/3),(-Q76)^(1/3)),'OddsRatio_working_3-way'!AN76-'OddsRatio_working_3-way'!R76/3)</f>
        <v>-0.26939174558657031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9">
        <f t="shared" si="26"/>
        <v>0.49594427695739157</v>
      </c>
      <c r="E77" s="9">
        <f t="shared" si="27"/>
        <v>0.28411392680930603</v>
      </c>
      <c r="F77" s="9">
        <f t="shared" si="28"/>
        <v>0.21994179623330271</v>
      </c>
      <c r="G77" s="9">
        <f t="shared" si="29"/>
        <v>1.0587037077174708</v>
      </c>
      <c r="H77" s="9">
        <f t="shared" si="30"/>
        <v>2.0163555594087716</v>
      </c>
      <c r="I77" s="9">
        <f t="shared" si="31"/>
        <v>3.51971482436758</v>
      </c>
      <c r="J77" s="9">
        <f t="shared" si="32"/>
        <v>4.5466574208535269</v>
      </c>
      <c r="K77" s="11">
        <f t="shared" si="33"/>
        <v>0.51020408163265307</v>
      </c>
      <c r="L77" s="11">
        <f t="shared" si="34"/>
        <v>0.29585798816568049</v>
      </c>
      <c r="M77" s="11">
        <f t="shared" si="35"/>
        <v>0.22988505747126439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-0.26560177223307202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0.23214754173450652</v>
      </c>
      <c r="Q77" s="11">
        <f>2*'OddsRatio_working_3-way'!K77*'OddsRatio_working_3-way'!L77*'OddsRatio_working_3-way'!M77</f>
        <v>6.9401357768163391E-2</v>
      </c>
      <c r="R77" s="11">
        <f t="shared" si="36"/>
        <v>0</v>
      </c>
      <c r="S77" s="11">
        <f t="shared" si="37"/>
        <v>-0.8740436473096701</v>
      </c>
      <c r="T77" s="11">
        <f t="shared" si="38"/>
        <v>-0.26129854927045443</v>
      </c>
      <c r="U77" s="11">
        <f>'OddsRatio_working_3-way'!S77-'OddsRatio_working_3-way'!R77^2/3</f>
        <v>-0.8740436473096701</v>
      </c>
      <c r="V77" s="11">
        <f>'OddsRatio_working_3-way'!S77*'OddsRatio_working_3-way'!R77/3-2*'OddsRatio_working_3-way'!R77^3/27-'OddsRatio_working_3-way'!T77</f>
        <v>0.26129854927045443</v>
      </c>
      <c r="W77" s="11">
        <f>'OddsRatio_working_3-way'!V77^2+4*'OddsRatio_working_3-way'!U77^3/27</f>
        <v>-3.064568331836888E-2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0.15725982892113055</v>
      </c>
      <c r="Y77" s="11">
        <f>IF('OddsRatio_working_3-way'!W77&gt;=0,IF('OddsRatio_working_3-way'!V77+SQRT('OddsRatio_working_3-way'!W77)&gt;0,0,PI()),ACOS('OddsRatio_working_3-way'!V77/(2*'OddsRatio_working_3-way'!X77)))</f>
        <v>0.59027784272713846</v>
      </c>
      <c r="Z77" s="11">
        <f>'OddsRatio_working_3-way'!X77^(1/3)*COS('OddsRatio_working_3-way'!Y77/3)</f>
        <v>0.5293518538587354</v>
      </c>
      <c r="AA77" s="11">
        <f>'OddsRatio_working_3-way'!X77^(1/3)*COS(('OddsRatio_working_3-way'!Y77+2*PI())/3)</f>
        <v>-0.35605903773031106</v>
      </c>
      <c r="AB77" s="11">
        <f>'OddsRatio_working_3-way'!X77^(1/3)*COS(('OddsRatio_working_3-way'!Y77+4*PI())/3)</f>
        <v>-0.17329281612842451</v>
      </c>
      <c r="AC77" s="11">
        <f>'OddsRatio_working_3-way'!X77^(1/3)*SIN('OddsRatio_working_3-way'!Y77/3)</f>
        <v>0.10552012724062007</v>
      </c>
      <c r="AD77" s="11">
        <f>'OddsRatio_working_3-way'!X77^(1/3)*SIN(('OddsRatio_working_3-way'!Y77+2*PI())/3)</f>
        <v>0.40567208936174248</v>
      </c>
      <c r="AE77" s="11">
        <f>'OddsRatio_working_3-way'!X77^(1/3)*SIN(('OddsRatio_working_3-way'!Y77+4*PI())/3)</f>
        <v>-0.51119221660236258</v>
      </c>
      <c r="AF77" s="11">
        <f>-'OddsRatio_working_3-way'!U77/(3*'OddsRatio_working_3-way'!X77^(1/3))*COS(('OddsRatio_working_3-way'!Y77)/3)</f>
        <v>0.52935185385873551</v>
      </c>
      <c r="AG77" s="11">
        <f>-'OddsRatio_working_3-way'!U77/(3*'OddsRatio_working_3-way'!X77^(1/3))*COS(('OddsRatio_working_3-way'!Y77+2*PI())/3)</f>
        <v>-0.35605903773031111</v>
      </c>
      <c r="AH77" s="11">
        <f>-'OddsRatio_working_3-way'!U77/(3*'OddsRatio_working_3-way'!X77^(1/3))*COS(('OddsRatio_working_3-way'!Y77+4*PI())/3)</f>
        <v>-0.17329281612842454</v>
      </c>
      <c r="AI77" s="11">
        <f>'OddsRatio_working_3-way'!U77/(3*'OddsRatio_working_3-way'!X77^(1/3))*SIN(('OddsRatio_working_3-way'!Y77)/3)</f>
        <v>-0.1055201272406201</v>
      </c>
      <c r="AJ77" s="11">
        <f>'OddsRatio_working_3-way'!U77/(3*'OddsRatio_working_3-way'!X77^(1/3))*SIN(('OddsRatio_working_3-way'!Y77+2*PI())/3)</f>
        <v>-0.40567208936174254</v>
      </c>
      <c r="AK77" s="11">
        <f>'OddsRatio_working_3-way'!U77/(3*'OddsRatio_working_3-way'!X77^(1/3))*SIN(('OddsRatio_working_3-way'!Y77+4*PI())/3)</f>
        <v>0.51119221660236269</v>
      </c>
      <c r="AL77" s="11">
        <f>'OddsRatio_working_3-way'!Z77+'OddsRatio_working_3-way'!AF77</f>
        <v>1.0587037077174708</v>
      </c>
      <c r="AM77" s="11">
        <f>'OddsRatio_working_3-way'!AA77+'OddsRatio_working_3-way'!AG77</f>
        <v>-0.71211807546062222</v>
      </c>
      <c r="AN77" s="11">
        <f>'OddsRatio_working_3-way'!AB77+'OddsRatio_working_3-way'!AH77</f>
        <v>-0.34658563225684902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1.0587037077174708</v>
      </c>
      <c r="AS77" s="11">
        <f>IF(('OddsRatio_working_3-way'!X77=0),IF(Q77&gt;0,-Q77^(1/3),(-Q77)^(1/3)),'OddsRatio_working_3-way'!AM77-'OddsRatio_working_3-way'!R77/3)</f>
        <v>-0.71211807546062222</v>
      </c>
      <c r="AT77" s="11">
        <f>IF(('OddsRatio_working_3-way'!X77=0),IF(Q77&gt;0,-Q77^(1/3),(-Q77)^(1/3)),'OddsRatio_working_3-way'!AN77-'OddsRatio_working_3-way'!R77/3)</f>
        <v>-0.34658563225684902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9">
        <f t="shared" si="26"/>
        <v>0.37759477235903693</v>
      </c>
      <c r="E78" s="9">
        <f t="shared" si="27"/>
        <v>0.29649200739380682</v>
      </c>
      <c r="F78" s="9">
        <f t="shared" si="28"/>
        <v>0.32591322024715641</v>
      </c>
      <c r="G78" s="9">
        <f t="shared" si="29"/>
        <v>1.0498992034502415</v>
      </c>
      <c r="H78" s="9">
        <f t="shared" si="30"/>
        <v>2.6483417494168791</v>
      </c>
      <c r="I78" s="9">
        <f t="shared" si="31"/>
        <v>3.3727721997975455</v>
      </c>
      <c r="J78" s="9">
        <f t="shared" si="32"/>
        <v>3.0683014307969763</v>
      </c>
      <c r="K78" s="11">
        <f t="shared" si="33"/>
        <v>0.38910505836575876</v>
      </c>
      <c r="L78" s="11">
        <f t="shared" si="34"/>
        <v>0.30674846625766872</v>
      </c>
      <c r="M78" s="11">
        <f t="shared" si="35"/>
        <v>0.33670033670033667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-0.2809099645890365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0.23308848593515941</v>
      </c>
      <c r="Q78" s="11">
        <f>2*'OddsRatio_working_3-way'!K78*'OddsRatio_working_3-way'!L78*'OddsRatio_working_3-way'!M78</f>
        <v>8.037533997764118E-2</v>
      </c>
      <c r="R78" s="11">
        <f t="shared" si="36"/>
        <v>0</v>
      </c>
      <c r="S78" s="11">
        <f t="shared" si="37"/>
        <v>-0.82976225594617625</v>
      </c>
      <c r="T78" s="11">
        <f t="shared" si="38"/>
        <v>-0.28612491584350908</v>
      </c>
      <c r="U78" s="11">
        <f>'OddsRatio_working_3-way'!S78-'OddsRatio_working_3-way'!R78^2/3</f>
        <v>-0.82976225594617625</v>
      </c>
      <c r="V78" s="11">
        <f>'OddsRatio_working_3-way'!S78*'OddsRatio_working_3-way'!R78/3-2*'OddsRatio_working_3-way'!R78^3/27-'OddsRatio_working_3-way'!T78</f>
        <v>0.28612491584350908</v>
      </c>
      <c r="W78" s="11">
        <f>'OddsRatio_working_3-way'!V78^2+4*'OddsRatio_working_3-way'!U78^3/27</f>
        <v>-2.7689466210841229E-3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0.1454616909082416</v>
      </c>
      <c r="Y78" s="11">
        <f>IF('OddsRatio_working_3-way'!W78&gt;=0,IF('OddsRatio_working_3-way'!V78+SQRT('OddsRatio_working_3-way'!W78)&gt;0,0,PI()),ACOS('OddsRatio_working_3-way'!V78/(2*'OddsRatio_working_3-way'!X78)))</f>
        <v>0.18187610375392316</v>
      </c>
      <c r="Z78" s="11">
        <f>'OddsRatio_working_3-way'!X78^(1/3)*COS('OddsRatio_working_3-way'!Y78/3)</f>
        <v>0.52494960172512073</v>
      </c>
      <c r="AA78" s="11">
        <f>'OddsRatio_working_3-way'!X78^(1/3)*COS(('OddsRatio_working_3-way'!Y78+2*PI())/3)</f>
        <v>-0.29007010341610828</v>
      </c>
      <c r="AB78" s="11">
        <f>'OddsRatio_working_3-way'!X78^(1/3)*COS(('OddsRatio_working_3-way'!Y78+4*PI())/3)</f>
        <v>-0.23487949830901236</v>
      </c>
      <c r="AC78" s="11">
        <f>'OddsRatio_working_3-way'!X78^(1/3)*SIN('OddsRatio_working_3-way'!Y78/3)</f>
        <v>3.1864310715320081E-2</v>
      </c>
      <c r="AD78" s="11">
        <f>'OddsRatio_working_3-way'!X78^(1/3)*SIN(('OddsRatio_working_3-way'!Y78+2*PI())/3)</f>
        <v>0.43868753544281791</v>
      </c>
      <c r="AE78" s="11">
        <f>'OddsRatio_working_3-way'!X78^(1/3)*SIN(('OddsRatio_working_3-way'!Y78+4*PI())/3)</f>
        <v>-0.47055184615813805</v>
      </c>
      <c r="AF78" s="11">
        <f>-'OddsRatio_working_3-way'!U78/(3*'OddsRatio_working_3-way'!X78^(1/3))*COS(('OddsRatio_working_3-way'!Y78)/3)</f>
        <v>0.52494960172512073</v>
      </c>
      <c r="AG78" s="11">
        <f>-'OddsRatio_working_3-way'!U78/(3*'OddsRatio_working_3-way'!X78^(1/3))*COS(('OddsRatio_working_3-way'!Y78+2*PI())/3)</f>
        <v>-0.29007010341610828</v>
      </c>
      <c r="AH78" s="11">
        <f>-'OddsRatio_working_3-way'!U78/(3*'OddsRatio_working_3-way'!X78^(1/3))*COS(('OddsRatio_working_3-way'!Y78+4*PI())/3)</f>
        <v>-0.23487949830901236</v>
      </c>
      <c r="AI78" s="11">
        <f>'OddsRatio_working_3-way'!U78/(3*'OddsRatio_working_3-way'!X78^(1/3))*SIN(('OddsRatio_working_3-way'!Y78)/3)</f>
        <v>-3.1864310715320081E-2</v>
      </c>
      <c r="AJ78" s="11">
        <f>'OddsRatio_working_3-way'!U78/(3*'OddsRatio_working_3-way'!X78^(1/3))*SIN(('OddsRatio_working_3-way'!Y78+2*PI())/3)</f>
        <v>-0.43868753544281791</v>
      </c>
      <c r="AK78" s="11">
        <f>'OddsRatio_working_3-way'!U78/(3*'OddsRatio_working_3-way'!X78^(1/3))*SIN(('OddsRatio_working_3-way'!Y78+4*PI())/3)</f>
        <v>0.47055184615813805</v>
      </c>
      <c r="AL78" s="11">
        <f>'OddsRatio_working_3-way'!Z78+'OddsRatio_working_3-way'!AF78</f>
        <v>1.0498992034502415</v>
      </c>
      <c r="AM78" s="11">
        <f>'OddsRatio_working_3-way'!AA78+'OddsRatio_working_3-way'!AG78</f>
        <v>-0.58014020683221657</v>
      </c>
      <c r="AN78" s="11">
        <f>'OddsRatio_working_3-way'!AB78+'OddsRatio_working_3-way'!AH78</f>
        <v>-0.46975899661802473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1.0498992034502415</v>
      </c>
      <c r="AS78" s="11">
        <f>IF(('OddsRatio_working_3-way'!X78=0),IF(Q78&gt;0,-Q78^(1/3),(-Q78)^(1/3)),'OddsRatio_working_3-way'!AM78-'OddsRatio_working_3-way'!R78/3)</f>
        <v>-0.58014020683221657</v>
      </c>
      <c r="AT78" s="11">
        <f>IF(('OddsRatio_working_3-way'!X78=0),IF(Q78&gt;0,-Q78^(1/3),(-Q78)^(1/3)),'OddsRatio_working_3-way'!AN78-'OddsRatio_working_3-way'!R78/3)</f>
        <v>-0.46975899661802473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9">
        <f t="shared" si="26"/>
        <v>0.35728948328961013</v>
      </c>
      <c r="E79" s="9">
        <f t="shared" si="27"/>
        <v>0.27001221287220578</v>
      </c>
      <c r="F79" s="9">
        <f t="shared" si="28"/>
        <v>0.37269830383818425</v>
      </c>
      <c r="G79" s="9">
        <f t="shared" si="29"/>
        <v>1.0519596039571955</v>
      </c>
      <c r="H79" s="9">
        <f t="shared" si="30"/>
        <v>2.7988509227668041</v>
      </c>
      <c r="I79" s="9">
        <f t="shared" si="31"/>
        <v>3.7035361821699913</v>
      </c>
      <c r="J79" s="9">
        <f t="shared" si="32"/>
        <v>2.6831353663315127</v>
      </c>
      <c r="K79" s="11">
        <f t="shared" si="33"/>
        <v>0.36900369003690037</v>
      </c>
      <c r="L79" s="11">
        <f t="shared" si="34"/>
        <v>0.28011204481792717</v>
      </c>
      <c r="M79" s="11">
        <f t="shared" si="35"/>
        <v>0.38461538461538458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-0.2795363958810887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0.23375799368853414</v>
      </c>
      <c r="Q79" s="11">
        <f>2*'OddsRatio_working_3-way'!K79*'OddsRatio_working_3-way'!L79*'OddsRatio_working_3-way'!M79</f>
        <v>7.9509521662766716E-2</v>
      </c>
      <c r="R79" s="11">
        <f t="shared" si="36"/>
        <v>0</v>
      </c>
      <c r="S79" s="11">
        <f t="shared" si="37"/>
        <v>-0.83623455525974477</v>
      </c>
      <c r="T79" s="11">
        <f t="shared" si="38"/>
        <v>-0.28443352219719209</v>
      </c>
      <c r="U79" s="11">
        <f>'OddsRatio_working_3-way'!S79-'OddsRatio_working_3-way'!R79^2/3</f>
        <v>-0.83623455525974477</v>
      </c>
      <c r="V79" s="11">
        <f>'OddsRatio_working_3-way'!S79*'OddsRatio_working_3-way'!R79/3-2*'OddsRatio_working_3-way'!R79^3/27-'OddsRatio_working_3-way'!T79</f>
        <v>0.28443352219719209</v>
      </c>
      <c r="W79" s="11">
        <f>'OddsRatio_working_3-way'!V79^2+4*'OddsRatio_working_3-way'!U79^3/27</f>
        <v>-5.7300134048553081E-3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0.14716694767708194</v>
      </c>
      <c r="Y79" s="11">
        <f>IF('OddsRatio_working_3-way'!W79&gt;=0,IF('OddsRatio_working_3-way'!V79+SQRT('OddsRatio_working_3-way'!W79)&gt;0,0,PI()),ACOS('OddsRatio_working_3-way'!V79/(2*'OddsRatio_working_3-way'!X79)))</f>
        <v>0.26010312199945562</v>
      </c>
      <c r="Z79" s="11">
        <f>'OddsRatio_working_3-way'!X79^(1/3)*COS('OddsRatio_working_3-way'!Y79/3)</f>
        <v>0.52597980197859784</v>
      </c>
      <c r="AA79" s="11">
        <f>'OddsRatio_working_3-way'!X79^(1/3)*COS(('OddsRatio_working_3-way'!Y79+2*PI())/3)</f>
        <v>-0.30258251075239051</v>
      </c>
      <c r="AB79" s="11">
        <f>'OddsRatio_working_3-way'!X79^(1/3)*COS(('OddsRatio_working_3-way'!Y79+4*PI())/3)</f>
        <v>-0.22339729122620774</v>
      </c>
      <c r="AC79" s="11">
        <f>'OddsRatio_working_3-way'!X79^(1/3)*SIN('OddsRatio_working_3-way'!Y79/3)</f>
        <v>4.5717607809281399E-2</v>
      </c>
      <c r="AD79" s="11">
        <f>'OddsRatio_working_3-way'!X79^(1/3)*SIN(('OddsRatio_working_3-way'!Y79+2*PI())/3)</f>
        <v>0.43265306648633367</v>
      </c>
      <c r="AE79" s="11">
        <f>'OddsRatio_working_3-way'!X79^(1/3)*SIN(('OddsRatio_working_3-way'!Y79+4*PI())/3)</f>
        <v>-0.47837067429561492</v>
      </c>
      <c r="AF79" s="11">
        <f>-'OddsRatio_working_3-way'!U79/(3*'OddsRatio_working_3-way'!X79^(1/3))*COS(('OddsRatio_working_3-way'!Y79)/3)</f>
        <v>0.52597980197859773</v>
      </c>
      <c r="AG79" s="11">
        <f>-'OddsRatio_working_3-way'!U79/(3*'OddsRatio_working_3-way'!X79^(1/3))*COS(('OddsRatio_working_3-way'!Y79+2*PI())/3)</f>
        <v>-0.30258251075239045</v>
      </c>
      <c r="AH79" s="11">
        <f>-'OddsRatio_working_3-way'!U79/(3*'OddsRatio_working_3-way'!X79^(1/3))*COS(('OddsRatio_working_3-way'!Y79+4*PI())/3)</f>
        <v>-0.22339729122620769</v>
      </c>
      <c r="AI79" s="11">
        <f>'OddsRatio_working_3-way'!U79/(3*'OddsRatio_working_3-way'!X79^(1/3))*SIN(('OddsRatio_working_3-way'!Y79)/3)</f>
        <v>-4.5717607809281392E-2</v>
      </c>
      <c r="AJ79" s="11">
        <f>'OddsRatio_working_3-way'!U79/(3*'OddsRatio_working_3-way'!X79^(1/3))*SIN(('OddsRatio_working_3-way'!Y79+2*PI())/3)</f>
        <v>-0.43265306648633356</v>
      </c>
      <c r="AK79" s="11">
        <f>'OddsRatio_working_3-way'!U79/(3*'OddsRatio_working_3-way'!X79^(1/3))*SIN(('OddsRatio_working_3-way'!Y79+4*PI())/3)</f>
        <v>0.47837067429561481</v>
      </c>
      <c r="AL79" s="11">
        <f>'OddsRatio_working_3-way'!Z79+'OddsRatio_working_3-way'!AF79</f>
        <v>1.0519596039571955</v>
      </c>
      <c r="AM79" s="11">
        <f>'OddsRatio_working_3-way'!AA79+'OddsRatio_working_3-way'!AG79</f>
        <v>-0.60516502150478102</v>
      </c>
      <c r="AN79" s="11">
        <f>'OddsRatio_working_3-way'!AB79+'OddsRatio_working_3-way'!AH79</f>
        <v>-0.44679458245241543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1.0519596039571955</v>
      </c>
      <c r="AS79" s="11">
        <f>IF(('OddsRatio_working_3-way'!X79=0),IF(Q79&gt;0,-Q79^(1/3),(-Q79)^(1/3)),'OddsRatio_working_3-way'!AM79-'OddsRatio_working_3-way'!R79/3)</f>
        <v>-0.60516502150478102</v>
      </c>
      <c r="AT79" s="11">
        <f>IF(('OddsRatio_working_3-way'!X79=0),IF(Q79&gt;0,-Q79^(1/3),(-Q79)^(1/3)),'OddsRatio_working_3-way'!AN79-'OddsRatio_working_3-way'!R79/3)</f>
        <v>-0.44679458245241543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9">
        <f t="shared" si="26"/>
        <v>0.2512219427048738</v>
      </c>
      <c r="E80" s="9">
        <f t="shared" si="27"/>
        <v>0.26756210800663605</v>
      </c>
      <c r="F80" s="9">
        <f t="shared" si="28"/>
        <v>0.4812159492884901</v>
      </c>
      <c r="G80" s="9">
        <f t="shared" si="29"/>
        <v>1.0569305011088375</v>
      </c>
      <c r="H80" s="9">
        <f t="shared" si="30"/>
        <v>3.9805440131269219</v>
      </c>
      <c r="I80" s="9">
        <f t="shared" si="31"/>
        <v>3.7374499978718889</v>
      </c>
      <c r="J80" s="9">
        <f t="shared" si="32"/>
        <v>2.0780691111310148</v>
      </c>
      <c r="K80" s="11">
        <f t="shared" si="33"/>
        <v>0.26178010471204188</v>
      </c>
      <c r="L80" s="11">
        <f t="shared" si="34"/>
        <v>0.2785515320334262</v>
      </c>
      <c r="M80" s="11">
        <f t="shared" si="35"/>
        <v>0.49504950495049505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-0.26893037857797064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0.23211424381511198</v>
      </c>
      <c r="Q80" s="11">
        <f>2*'OddsRatio_working_3-way'!K80*'OddsRatio_working_3-way'!L80*'OddsRatio_working_3-way'!M80</f>
        <v>7.2197276458821791E-2</v>
      </c>
      <c r="R80" s="11">
        <f t="shared" si="36"/>
        <v>0</v>
      </c>
      <c r="S80" s="11">
        <f t="shared" si="37"/>
        <v>-0.86310161404028729</v>
      </c>
      <c r="T80" s="11">
        <f t="shared" si="38"/>
        <v>-0.26846084418049382</v>
      </c>
      <c r="U80" s="11">
        <f>'OddsRatio_working_3-way'!S80-'OddsRatio_working_3-way'!R80^2/3</f>
        <v>-0.86310161404028729</v>
      </c>
      <c r="V80" s="11">
        <f>'OddsRatio_working_3-way'!S80*'OddsRatio_working_3-way'!R80/3-2*'OddsRatio_working_3-way'!R80^3/27-'OddsRatio_working_3-way'!T80</f>
        <v>0.26846084418049382</v>
      </c>
      <c r="W80" s="11">
        <f>'OddsRatio_working_3-way'!V80^2+4*'OddsRatio_working_3-way'!U80^3/27</f>
        <v>-2.3182510059682707E-2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0.15431601903058062</v>
      </c>
      <c r="Y80" s="11">
        <f>IF('OddsRatio_working_3-way'!W80&gt;=0,IF('OddsRatio_working_3-way'!V80+SQRT('OddsRatio_working_3-way'!W80)&gt;0,0,PI()),ACOS('OddsRatio_working_3-way'!V80/(2*'OddsRatio_working_3-way'!X80)))</f>
        <v>0.51591610983281666</v>
      </c>
      <c r="Z80" s="11">
        <f>'OddsRatio_working_3-way'!X80^(1/3)*COS('OddsRatio_working_3-way'!Y80/3)</f>
        <v>0.52846525055441884</v>
      </c>
      <c r="AA80" s="11">
        <f>'OddsRatio_working_3-way'!X80^(1/3)*COS(('OddsRatio_working_3-way'!Y80+2*PI())/3)</f>
        <v>-0.34372327081121773</v>
      </c>
      <c r="AB80" s="11">
        <f>'OddsRatio_working_3-way'!X80^(1/3)*COS(('OddsRatio_working_3-way'!Y80+4*PI())/3)</f>
        <v>-0.18474197974320095</v>
      </c>
      <c r="AC80" s="11">
        <f>'OddsRatio_working_3-way'!X80^(1/3)*SIN('OddsRatio_working_3-way'!Y80/3)</f>
        <v>9.1787891194233764E-2</v>
      </c>
      <c r="AD80" s="11">
        <f>'OddsRatio_working_3-way'!X80^(1/3)*SIN(('OddsRatio_working_3-way'!Y80+2*PI())/3)</f>
        <v>0.41177038640031827</v>
      </c>
      <c r="AE80" s="11">
        <f>'OddsRatio_working_3-way'!X80^(1/3)*SIN(('OddsRatio_working_3-way'!Y80+4*PI())/3)</f>
        <v>-0.50355827759455196</v>
      </c>
      <c r="AF80" s="11">
        <f>-'OddsRatio_working_3-way'!U80/(3*'OddsRatio_working_3-way'!X80^(1/3))*COS(('OddsRatio_working_3-way'!Y80)/3)</f>
        <v>0.52846525055441873</v>
      </c>
      <c r="AG80" s="11">
        <f>-'OddsRatio_working_3-way'!U80/(3*'OddsRatio_working_3-way'!X80^(1/3))*COS(('OddsRatio_working_3-way'!Y80+2*PI())/3)</f>
        <v>-0.34372327081121767</v>
      </c>
      <c r="AH80" s="11">
        <f>-'OddsRatio_working_3-way'!U80/(3*'OddsRatio_working_3-way'!X80^(1/3))*COS(('OddsRatio_working_3-way'!Y80+4*PI())/3)</f>
        <v>-0.18474197974320089</v>
      </c>
      <c r="AI80" s="11">
        <f>'OddsRatio_working_3-way'!U80/(3*'OddsRatio_working_3-way'!X80^(1/3))*SIN(('OddsRatio_working_3-way'!Y80)/3)</f>
        <v>-9.1787891194233751E-2</v>
      </c>
      <c r="AJ80" s="11">
        <f>'OddsRatio_working_3-way'!U80/(3*'OddsRatio_working_3-way'!X80^(1/3))*SIN(('OddsRatio_working_3-way'!Y80+2*PI())/3)</f>
        <v>-0.41177038640031816</v>
      </c>
      <c r="AK80" s="11">
        <f>'OddsRatio_working_3-way'!U80/(3*'OddsRatio_working_3-way'!X80^(1/3))*SIN(('OddsRatio_working_3-way'!Y80+4*PI())/3)</f>
        <v>0.50355827759455185</v>
      </c>
      <c r="AL80" s="11">
        <f>'OddsRatio_working_3-way'!Z80+'OddsRatio_working_3-way'!AF80</f>
        <v>1.0569305011088375</v>
      </c>
      <c r="AM80" s="11">
        <f>'OddsRatio_working_3-way'!AA80+'OddsRatio_working_3-way'!AG80</f>
        <v>-0.68744654162243535</v>
      </c>
      <c r="AN80" s="11">
        <f>'OddsRatio_working_3-way'!AB80+'OddsRatio_working_3-way'!AH80</f>
        <v>-0.36948395948640184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1.0569305011088375</v>
      </c>
      <c r="AS80" s="11">
        <f>IF(('OddsRatio_working_3-way'!X80=0),IF(Q80&gt;0,-Q80^(1/3),(-Q80)^(1/3)),'OddsRatio_working_3-way'!AM80-'OddsRatio_working_3-way'!R80/3)</f>
        <v>-0.68744654162243535</v>
      </c>
      <c r="AT80" s="11">
        <f>IF(('OddsRatio_working_3-way'!X80=0),IF(Q80&gt;0,-Q80^(1/3),(-Q80)^(1/3)),'OddsRatio_working_3-way'!AN80-'OddsRatio_working_3-way'!R80/3)</f>
        <v>-0.36948395948640184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9">
        <f t="shared" si="26"/>
        <v>0.3863572951462883</v>
      </c>
      <c r="E81" s="9">
        <f t="shared" si="27"/>
        <v>0.26926988671427954</v>
      </c>
      <c r="F81" s="9">
        <f t="shared" si="28"/>
        <v>0.3443728181394321</v>
      </c>
      <c r="G81" s="9">
        <f t="shared" si="29"/>
        <v>1.0518395856877554</v>
      </c>
      <c r="H81" s="9">
        <f t="shared" si="30"/>
        <v>2.5882777743885108</v>
      </c>
      <c r="I81" s="9">
        <f t="shared" si="31"/>
        <v>3.7137461310744087</v>
      </c>
      <c r="J81" s="9">
        <f t="shared" si="32"/>
        <v>2.9038296500948366</v>
      </c>
      <c r="K81" s="11">
        <f t="shared" si="33"/>
        <v>0.39840637450199207</v>
      </c>
      <c r="L81" s="11">
        <f t="shared" si="34"/>
        <v>0.27932960893854747</v>
      </c>
      <c r="M81" s="11">
        <f t="shared" si="35"/>
        <v>0.35587188612099646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-0.27926220325956741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0.2336624594486722</v>
      </c>
      <c r="Q81" s="11">
        <f>2*'OddsRatio_working_3-way'!K81*'OddsRatio_working_3-way'!L81*'OddsRatio_working_3-way'!M81</f>
        <v>7.9207613372431276E-2</v>
      </c>
      <c r="R81" s="11">
        <f t="shared" si="36"/>
        <v>0</v>
      </c>
      <c r="S81" s="11">
        <f t="shared" si="37"/>
        <v>-0.83671351411450634</v>
      </c>
      <c r="T81" s="11">
        <f t="shared" si="38"/>
        <v>-0.28363169969983276</v>
      </c>
      <c r="U81" s="11">
        <f>'OddsRatio_working_3-way'!S81-'OddsRatio_working_3-way'!R81^2/3</f>
        <v>-0.83671351411450634</v>
      </c>
      <c r="V81" s="11">
        <f>'OddsRatio_working_3-way'!S81*'OddsRatio_working_3-way'!R81/3-2*'OddsRatio_working_3-way'!R81^3/27-'OddsRatio_working_3-way'!T81</f>
        <v>0.28363169969983276</v>
      </c>
      <c r="W81" s="11">
        <f>'OddsRatio_working_3-way'!V81^2+4*'OddsRatio_working_3-way'!U81^3/27</f>
        <v>-6.3344440622380982E-3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0.14729340203896965</v>
      </c>
      <c r="Y81" s="11">
        <f>IF('OddsRatio_working_3-way'!W81&gt;=0,IF('OddsRatio_working_3-way'!V81+SQRT('OddsRatio_working_3-way'!W81)&gt;0,0,PI()),ACOS('OddsRatio_working_3-way'!V81/(2*'OddsRatio_working_3-way'!X81)))</f>
        <v>0.27357207488971969</v>
      </c>
      <c r="Z81" s="11">
        <f>'OddsRatio_working_3-way'!X81^(1/3)*COS('OddsRatio_working_3-way'!Y81/3)</f>
        <v>0.52591979284387769</v>
      </c>
      <c r="AA81" s="11">
        <f>'OddsRatio_working_3-way'!X81^(1/3)*COS(('OddsRatio_working_3-way'!Y81+2*PI())/3)</f>
        <v>-0.30460911189973816</v>
      </c>
      <c r="AB81" s="11">
        <f>'OddsRatio_working_3-way'!X81^(1/3)*COS(('OddsRatio_working_3-way'!Y81+4*PI())/3)</f>
        <v>-0.22131068094413986</v>
      </c>
      <c r="AC81" s="11">
        <f>'OddsRatio_working_3-way'!X81^(1/3)*SIN('OddsRatio_working_3-way'!Y81/3)</f>
        <v>4.809237153528835E-2</v>
      </c>
      <c r="AD81" s="11">
        <f>'OddsRatio_working_3-way'!X81^(1/3)*SIN(('OddsRatio_working_3-way'!Y81+2*PI())/3)</f>
        <v>0.43141371518820337</v>
      </c>
      <c r="AE81" s="11">
        <f>'OddsRatio_working_3-way'!X81^(1/3)*SIN(('OddsRatio_working_3-way'!Y81+4*PI())/3)</f>
        <v>-0.47950608672349154</v>
      </c>
      <c r="AF81" s="11">
        <f>-'OddsRatio_working_3-way'!U81/(3*'OddsRatio_working_3-way'!X81^(1/3))*COS(('OddsRatio_working_3-way'!Y81)/3)</f>
        <v>0.52591979284387758</v>
      </c>
      <c r="AG81" s="11">
        <f>-'OddsRatio_working_3-way'!U81/(3*'OddsRatio_working_3-way'!X81^(1/3))*COS(('OddsRatio_working_3-way'!Y81+2*PI())/3)</f>
        <v>-0.30460911189973811</v>
      </c>
      <c r="AH81" s="11">
        <f>-'OddsRatio_working_3-way'!U81/(3*'OddsRatio_working_3-way'!X81^(1/3))*COS(('OddsRatio_working_3-way'!Y81+4*PI())/3)</f>
        <v>-0.2213106809441398</v>
      </c>
      <c r="AI81" s="11">
        <f>'OddsRatio_working_3-way'!U81/(3*'OddsRatio_working_3-way'!X81^(1/3))*SIN(('OddsRatio_working_3-way'!Y81)/3)</f>
        <v>-4.8092371535288336E-2</v>
      </c>
      <c r="AJ81" s="11">
        <f>'OddsRatio_working_3-way'!U81/(3*'OddsRatio_working_3-way'!X81^(1/3))*SIN(('OddsRatio_working_3-way'!Y81+2*PI())/3)</f>
        <v>-0.43141371518820326</v>
      </c>
      <c r="AK81" s="11">
        <f>'OddsRatio_working_3-way'!U81/(3*'OddsRatio_working_3-way'!X81^(1/3))*SIN(('OddsRatio_working_3-way'!Y81+4*PI())/3)</f>
        <v>0.47950608672349149</v>
      </c>
      <c r="AL81" s="11">
        <f>'OddsRatio_working_3-way'!Z81+'OddsRatio_working_3-way'!AF81</f>
        <v>1.0518395856877554</v>
      </c>
      <c r="AM81" s="11">
        <f>'OddsRatio_working_3-way'!AA81+'OddsRatio_working_3-way'!AG81</f>
        <v>-0.60921822379947632</v>
      </c>
      <c r="AN81" s="11">
        <f>'OddsRatio_working_3-way'!AB81+'OddsRatio_working_3-way'!AH81</f>
        <v>-0.44262136188827966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1.0518395856877554</v>
      </c>
      <c r="AS81" s="11">
        <f>IF(('OddsRatio_working_3-way'!X81=0),IF(Q81&gt;0,-Q81^(1/3),(-Q81)^(1/3)),'OddsRatio_working_3-way'!AM81-'OddsRatio_working_3-way'!R81/3)</f>
        <v>-0.60921822379947632</v>
      </c>
      <c r="AT81" s="11">
        <f>IF(('OddsRatio_working_3-way'!X81=0),IF(Q81&gt;0,-Q81^(1/3),(-Q81)^(1/3)),'OddsRatio_working_3-way'!AN81-'OddsRatio_working_3-way'!R81/3)</f>
        <v>-0.44262136188827966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9">
        <f t="shared" si="26"/>
        <v>0.34682854009364072</v>
      </c>
      <c r="E82" s="9">
        <f t="shared" si="27"/>
        <v>0.27152741753318621</v>
      </c>
      <c r="F82" s="9">
        <f t="shared" si="28"/>
        <v>0.38164404237317279</v>
      </c>
      <c r="G82" s="9">
        <f t="shared" si="29"/>
        <v>1.0521056220817555</v>
      </c>
      <c r="H82" s="9">
        <f t="shared" si="30"/>
        <v>2.8832690635263423</v>
      </c>
      <c r="I82" s="9">
        <f t="shared" si="31"/>
        <v>3.6828693363084763</v>
      </c>
      <c r="J82" s="9">
        <f t="shared" si="32"/>
        <v>2.6202426580059037</v>
      </c>
      <c r="K82" s="11">
        <f t="shared" si="33"/>
        <v>0.35842293906810035</v>
      </c>
      <c r="L82" s="11">
        <f t="shared" si="34"/>
        <v>0.28169014084507044</v>
      </c>
      <c r="M82" s="11">
        <f t="shared" si="35"/>
        <v>0.39370078740157477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-0.27941367619824431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0.23372816698685039</v>
      </c>
      <c r="Q82" s="11">
        <f>2*'OddsRatio_working_3-way'!K82*'OddsRatio_working_3-way'!L82*'OddsRatio_working_3-way'!M82</f>
        <v>7.9499376526139587E-2</v>
      </c>
      <c r="R82" s="11">
        <f t="shared" si="36"/>
        <v>0</v>
      </c>
      <c r="S82" s="11">
        <f t="shared" si="37"/>
        <v>-0.83649508559137242</v>
      </c>
      <c r="T82" s="11">
        <f t="shared" si="38"/>
        <v>-0.28452213795624909</v>
      </c>
      <c r="U82" s="11">
        <f>'OddsRatio_working_3-way'!S82-'OddsRatio_working_3-way'!R82^2/3</f>
        <v>-0.83649508559137242</v>
      </c>
      <c r="V82" s="11">
        <f>'OddsRatio_working_3-way'!S82*'OddsRatio_working_3-way'!R82/3-2*'OddsRatio_working_3-way'!R82^3/27-'OddsRatio_working_3-way'!T82</f>
        <v>0.28452213795624909</v>
      </c>
      <c r="W82" s="11">
        <f>'OddsRatio_working_3-way'!V82^2+4*'OddsRatio_working_3-way'!U82^3/27</f>
        <v>-5.7605916609516222E-3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0.14723572821172384</v>
      </c>
      <c r="Y82" s="11">
        <f>IF('OddsRatio_working_3-way'!W82&gt;=0,IF('OddsRatio_working_3-way'!V82+SQRT('OddsRatio_working_3-way'!W82)&gt;0,0,PI()),ACOS('OddsRatio_working_3-way'!V82/(2*'OddsRatio_working_3-way'!X82)))</f>
        <v>0.2606876765004793</v>
      </c>
      <c r="Z82" s="11">
        <f>'OddsRatio_working_3-way'!X82^(1/3)*COS('OddsRatio_working_3-way'!Y82/3)</f>
        <v>0.52605281104087764</v>
      </c>
      <c r="AA82" s="11">
        <f>'OddsRatio_working_3-way'!X82^(1/3)*COS(('OddsRatio_working_3-way'!Y82+2*PI())/3)</f>
        <v>-0.30271395262070872</v>
      </c>
      <c r="AB82" s="11">
        <f>'OddsRatio_working_3-way'!X82^(1/3)*COS(('OddsRatio_working_3-way'!Y82+4*PI())/3)</f>
        <v>-0.22333885842016898</v>
      </c>
      <c r="AC82" s="11">
        <f>'OddsRatio_working_3-way'!X82^(1/3)*SIN('OddsRatio_working_3-way'!Y82/3)</f>
        <v>4.5827232003633485E-2</v>
      </c>
      <c r="AD82" s="11">
        <f>'OddsRatio_working_3-way'!X82^(1/3)*SIN(('OddsRatio_working_3-way'!Y82+2*PI())/3)</f>
        <v>0.43266148209179828</v>
      </c>
      <c r="AE82" s="11">
        <f>'OddsRatio_working_3-way'!X82^(1/3)*SIN(('OddsRatio_working_3-way'!Y82+4*PI())/3)</f>
        <v>-0.47848871409543176</v>
      </c>
      <c r="AF82" s="11">
        <f>-'OddsRatio_working_3-way'!U82/(3*'OddsRatio_working_3-way'!X82^(1/3))*COS(('OddsRatio_working_3-way'!Y82)/3)</f>
        <v>0.52605281104087775</v>
      </c>
      <c r="AG82" s="11">
        <f>-'OddsRatio_working_3-way'!U82/(3*'OddsRatio_working_3-way'!X82^(1/3))*COS(('OddsRatio_working_3-way'!Y82+2*PI())/3)</f>
        <v>-0.30271395262070877</v>
      </c>
      <c r="AH82" s="11">
        <f>-'OddsRatio_working_3-way'!U82/(3*'OddsRatio_working_3-way'!X82^(1/3))*COS(('OddsRatio_working_3-way'!Y82+4*PI())/3)</f>
        <v>-0.22333885842016904</v>
      </c>
      <c r="AI82" s="11">
        <f>'OddsRatio_working_3-way'!U82/(3*'OddsRatio_working_3-way'!X82^(1/3))*SIN(('OddsRatio_working_3-way'!Y82)/3)</f>
        <v>-4.5827232003633492E-2</v>
      </c>
      <c r="AJ82" s="11">
        <f>'OddsRatio_working_3-way'!U82/(3*'OddsRatio_working_3-way'!X82^(1/3))*SIN(('OddsRatio_working_3-way'!Y82+2*PI())/3)</f>
        <v>-0.43266148209179833</v>
      </c>
      <c r="AK82" s="11">
        <f>'OddsRatio_working_3-way'!U82/(3*'OddsRatio_working_3-way'!X82^(1/3))*SIN(('OddsRatio_working_3-way'!Y82+4*PI())/3)</f>
        <v>0.47848871409543187</v>
      </c>
      <c r="AL82" s="11">
        <f>'OddsRatio_working_3-way'!Z82+'OddsRatio_working_3-way'!AF82</f>
        <v>1.0521056220817555</v>
      </c>
      <c r="AM82" s="11">
        <f>'OddsRatio_working_3-way'!AA82+'OddsRatio_working_3-way'!AG82</f>
        <v>-0.60542790524141754</v>
      </c>
      <c r="AN82" s="11">
        <f>'OddsRatio_working_3-way'!AB82+'OddsRatio_working_3-way'!AH82</f>
        <v>-0.44667771684033802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1.0521056220817555</v>
      </c>
      <c r="AS82" s="11">
        <f>IF(('OddsRatio_working_3-way'!X82=0),IF(Q82&gt;0,-Q82^(1/3),(-Q82)^(1/3)),'OddsRatio_working_3-way'!AM82-'OddsRatio_working_3-way'!R82/3)</f>
        <v>-0.60542790524141754</v>
      </c>
      <c r="AT82" s="11">
        <f>IF(('OddsRatio_working_3-way'!X82=0),IF(Q82&gt;0,-Q82^(1/3),(-Q82)^(1/3)),'OddsRatio_working_3-way'!AN82-'OddsRatio_working_3-way'!R82/3)</f>
        <v>-0.44667771684033802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9">
        <f t="shared" si="26"/>
        <v>0.31892336324179504</v>
      </c>
      <c r="E83" s="9">
        <f t="shared" si="27"/>
        <v>0.23068989251115671</v>
      </c>
      <c r="F83" s="9">
        <f t="shared" si="28"/>
        <v>0.45038674424704822</v>
      </c>
      <c r="G83" s="9">
        <f t="shared" si="29"/>
        <v>1.0519948397096179</v>
      </c>
      <c r="H83" s="9">
        <f t="shared" si="30"/>
        <v>3.1355495246105241</v>
      </c>
      <c r="I83" s="9">
        <f t="shared" si="31"/>
        <v>4.3348236418794883</v>
      </c>
      <c r="J83" s="9">
        <f t="shared" si="32"/>
        <v>2.2203140140631565</v>
      </c>
      <c r="K83" s="11">
        <f t="shared" si="33"/>
        <v>0.33003300330033003</v>
      </c>
      <c r="L83" s="11">
        <f t="shared" si="34"/>
        <v>0.23980815347721823</v>
      </c>
      <c r="M83" s="11">
        <f t="shared" si="35"/>
        <v>0.46296296296296291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-0.27351481484412754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0.23303689281797885</v>
      </c>
      <c r="Q83" s="11">
        <f>2*'OddsRatio_working_3-way'!K83*'OddsRatio_working_3-way'!L83*'OddsRatio_working_3-way'!M83</f>
        <v>7.3282041766660005E-2</v>
      </c>
      <c r="R83" s="11">
        <f t="shared" si="36"/>
        <v>0</v>
      </c>
      <c r="S83" s="11">
        <f t="shared" si="37"/>
        <v>-0.8520083014544696</v>
      </c>
      <c r="T83" s="11">
        <f t="shared" si="38"/>
        <v>-0.26792713882216018</v>
      </c>
      <c r="U83" s="11">
        <f>'OddsRatio_working_3-way'!S83-'OddsRatio_working_3-way'!R83^2/3</f>
        <v>-0.8520083014544696</v>
      </c>
      <c r="V83" s="11">
        <f>'OddsRatio_working_3-way'!S83*'OddsRatio_working_3-way'!R83/3-2*'OddsRatio_working_3-way'!R83^3/27-'OddsRatio_working_3-way'!T83</f>
        <v>0.26792713882216018</v>
      </c>
      <c r="W83" s="11">
        <f>'OddsRatio_working_3-way'!V83^2+4*'OddsRatio_working_3-way'!U83^3/27</f>
        <v>-1.9842942557113302E-2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0.15135049906966147</v>
      </c>
      <c r="Y83" s="11">
        <f>IF('OddsRatio_working_3-way'!W83&gt;=0,IF('OddsRatio_working_3-way'!V83+SQRT('OddsRatio_working_3-way'!W83)&gt;0,0,PI()),ACOS('OddsRatio_working_3-way'!V83/(2*'OddsRatio_working_3-way'!X83)))</f>
        <v>0.48404145351312033</v>
      </c>
      <c r="Z83" s="11">
        <f>'OddsRatio_working_3-way'!X83^(1/3)*COS('OddsRatio_working_3-way'!Y83/3)</f>
        <v>0.52599741985480908</v>
      </c>
      <c r="AA83" s="11">
        <f>'OddsRatio_working_3-way'!X83^(1/3)*COS(('OddsRatio_working_3-way'!Y83+2*PI())/3)</f>
        <v>-0.33714121523428137</v>
      </c>
      <c r="AB83" s="11">
        <f>'OddsRatio_working_3-way'!X83^(1/3)*COS(('OddsRatio_working_3-way'!Y83+4*PI())/3)</f>
        <v>-0.1888562046205278</v>
      </c>
      <c r="AC83" s="11">
        <f>'OddsRatio_working_3-way'!X83^(1/3)*SIN('OddsRatio_working_3-way'!Y83/3)</f>
        <v>8.5612390794637241E-2</v>
      </c>
      <c r="AD83" s="11">
        <f>'OddsRatio_working_3-way'!X83^(1/3)*SIN(('OddsRatio_working_3-way'!Y83+2*PI())/3)</f>
        <v>0.4127209325220153</v>
      </c>
      <c r="AE83" s="11">
        <f>'OddsRatio_working_3-way'!X83^(1/3)*SIN(('OddsRatio_working_3-way'!Y83+4*PI())/3)</f>
        <v>-0.49833332331665242</v>
      </c>
      <c r="AF83" s="11">
        <f>-'OddsRatio_working_3-way'!U83/(3*'OddsRatio_working_3-way'!X83^(1/3))*COS(('OddsRatio_working_3-way'!Y83)/3)</f>
        <v>0.52599741985480897</v>
      </c>
      <c r="AG83" s="11">
        <f>-'OddsRatio_working_3-way'!U83/(3*'OddsRatio_working_3-way'!X83^(1/3))*COS(('OddsRatio_working_3-way'!Y83+2*PI())/3)</f>
        <v>-0.33714121523428131</v>
      </c>
      <c r="AH83" s="11">
        <f>-'OddsRatio_working_3-way'!U83/(3*'OddsRatio_working_3-way'!X83^(1/3))*COS(('OddsRatio_working_3-way'!Y83+4*PI())/3)</f>
        <v>-0.18885620462052774</v>
      </c>
      <c r="AI83" s="11">
        <f>'OddsRatio_working_3-way'!U83/(3*'OddsRatio_working_3-way'!X83^(1/3))*SIN(('OddsRatio_working_3-way'!Y83)/3)</f>
        <v>-8.5612390794637228E-2</v>
      </c>
      <c r="AJ83" s="11">
        <f>'OddsRatio_working_3-way'!U83/(3*'OddsRatio_working_3-way'!X83^(1/3))*SIN(('OddsRatio_working_3-way'!Y83+2*PI())/3)</f>
        <v>-0.41272093252201525</v>
      </c>
      <c r="AK83" s="11">
        <f>'OddsRatio_working_3-way'!U83/(3*'OddsRatio_working_3-way'!X83^(1/3))*SIN(('OddsRatio_working_3-way'!Y83+4*PI())/3)</f>
        <v>0.49833332331665231</v>
      </c>
      <c r="AL83" s="11">
        <f>'OddsRatio_working_3-way'!Z83+'OddsRatio_working_3-way'!AF83</f>
        <v>1.0519948397096179</v>
      </c>
      <c r="AM83" s="11">
        <f>'OddsRatio_working_3-way'!AA83+'OddsRatio_working_3-way'!AG83</f>
        <v>-0.67428243046856262</v>
      </c>
      <c r="AN83" s="11">
        <f>'OddsRatio_working_3-way'!AB83+'OddsRatio_working_3-way'!AH83</f>
        <v>-0.37771240924105554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1.0519948397096179</v>
      </c>
      <c r="AS83" s="11">
        <f>IF(('OddsRatio_working_3-way'!X83=0),IF(Q83&gt;0,-Q83^(1/3),(-Q83)^(1/3)),'OddsRatio_working_3-way'!AM83-'OddsRatio_working_3-way'!R83/3)</f>
        <v>-0.67428243046856262</v>
      </c>
      <c r="AT83" s="11">
        <f>IF(('OddsRatio_working_3-way'!X83=0),IF(Q83&gt;0,-Q83^(1/3),(-Q83)^(1/3)),'OddsRatio_working_3-way'!AN83-'OddsRatio_working_3-way'!R83/3)</f>
        <v>-0.37771240924105554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9">
        <f t="shared" si="26"/>
        <v>0.46979464597060766</v>
      </c>
      <c r="E84" s="9">
        <f t="shared" si="27"/>
        <v>0.25917542591325265</v>
      </c>
      <c r="F84" s="9">
        <f t="shared" si="28"/>
        <v>0.2710299281161398</v>
      </c>
      <c r="G84" s="9">
        <f t="shared" si="29"/>
        <v>1.054756640390444</v>
      </c>
      <c r="H84" s="9">
        <f t="shared" si="30"/>
        <v>2.1285896052177748</v>
      </c>
      <c r="I84" s="9">
        <f t="shared" si="31"/>
        <v>3.8583904954581039</v>
      </c>
      <c r="J84" s="9">
        <f t="shared" si="32"/>
        <v>3.6896294329956327</v>
      </c>
      <c r="K84" s="11">
        <f t="shared" si="33"/>
        <v>0.48309178743961356</v>
      </c>
      <c r="L84" s="11">
        <f t="shared" si="34"/>
        <v>0.26954177897574122</v>
      </c>
      <c r="M84" s="11">
        <f t="shared" si="35"/>
        <v>0.28169014084507044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-0.27121933130090359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0.23218336543736026</v>
      </c>
      <c r="Q84" s="11">
        <f>2*'OddsRatio_working_3-way'!K84*'OddsRatio_working_3-way'!L84*'OddsRatio_working_3-way'!M84</f>
        <v>7.3359673123968502E-2</v>
      </c>
      <c r="R84" s="11">
        <f t="shared" si="36"/>
        <v>0</v>
      </c>
      <c r="S84" s="11">
        <f t="shared" si="37"/>
        <v>-0.8560723320262339</v>
      </c>
      <c r="T84" s="11">
        <f t="shared" si="38"/>
        <v>-0.27048098958174854</v>
      </c>
      <c r="U84" s="11">
        <f>'OddsRatio_working_3-way'!S84-'OddsRatio_working_3-way'!R84^2/3</f>
        <v>-0.8560723320262339</v>
      </c>
      <c r="V84" s="11">
        <f>'OddsRatio_working_3-way'!S84*'OddsRatio_working_3-way'!R84/3-2*'OddsRatio_working_3-way'!R84^3/27-'OddsRatio_working_3-way'!T84</f>
        <v>0.27048098958174854</v>
      </c>
      <c r="W84" s="11">
        <f>'OddsRatio_working_3-way'!V84^2+4*'OddsRatio_working_3-way'!U84^3/27</f>
        <v>-1.978537209334881E-2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0.15243468914462252</v>
      </c>
      <c r="Y84" s="11">
        <f>IF('OddsRatio_working_3-way'!W84&gt;=0,IF('OddsRatio_working_3-way'!V84+SQRT('OddsRatio_working_3-way'!W84)&gt;0,0,PI()),ACOS('OddsRatio_working_3-way'!V84/(2*'OddsRatio_working_3-way'!X84)))</f>
        <v>0.47954947205057064</v>
      </c>
      <c r="Z84" s="11">
        <f>'OddsRatio_working_3-way'!X84^(1/3)*COS('OddsRatio_working_3-way'!Y84/3)</f>
        <v>0.52737832019522213</v>
      </c>
      <c r="AA84" s="11">
        <f>'OddsRatio_working_3-way'!X84^(1/3)*COS(('OddsRatio_working_3-way'!Y84+2*PI())/3)</f>
        <v>-0.33732450179986578</v>
      </c>
      <c r="AB84" s="11">
        <f>'OddsRatio_working_3-way'!X84^(1/3)*COS(('OddsRatio_working_3-way'!Y84+4*PI())/3)</f>
        <v>-0.19005381839535609</v>
      </c>
      <c r="AC84" s="11">
        <f>'OddsRatio_working_3-way'!X84^(1/3)*SIN('OddsRatio_working_3-way'!Y84/3)</f>
        <v>8.502676870733375E-2</v>
      </c>
      <c r="AD84" s="11">
        <f>'OddsRatio_working_3-way'!X84^(1/3)*SIN(('OddsRatio_working_3-way'!Y84+2*PI())/3)</f>
        <v>0.41420963834055941</v>
      </c>
      <c r="AE84" s="11">
        <f>'OddsRatio_working_3-way'!X84^(1/3)*SIN(('OddsRatio_working_3-way'!Y84+4*PI())/3)</f>
        <v>-0.49923640704789318</v>
      </c>
      <c r="AF84" s="11">
        <f>-'OddsRatio_working_3-way'!U84/(3*'OddsRatio_working_3-way'!X84^(1/3))*COS(('OddsRatio_working_3-way'!Y84)/3)</f>
        <v>0.52737832019522202</v>
      </c>
      <c r="AG84" s="11">
        <f>-'OddsRatio_working_3-way'!U84/(3*'OddsRatio_working_3-way'!X84^(1/3))*COS(('OddsRatio_working_3-way'!Y84+2*PI())/3)</f>
        <v>-0.33732450179986573</v>
      </c>
      <c r="AH84" s="11">
        <f>-'OddsRatio_working_3-way'!U84/(3*'OddsRatio_working_3-way'!X84^(1/3))*COS(('OddsRatio_working_3-way'!Y84+4*PI())/3)</f>
        <v>-0.19005381839535604</v>
      </c>
      <c r="AI84" s="11">
        <f>'OddsRatio_working_3-way'!U84/(3*'OddsRatio_working_3-way'!X84^(1/3))*SIN(('OddsRatio_working_3-way'!Y84)/3)</f>
        <v>-8.5026768707333736E-2</v>
      </c>
      <c r="AJ84" s="11">
        <f>'OddsRatio_working_3-way'!U84/(3*'OddsRatio_working_3-way'!X84^(1/3))*SIN(('OddsRatio_working_3-way'!Y84+2*PI())/3)</f>
        <v>-0.41420963834055935</v>
      </c>
      <c r="AK84" s="11">
        <f>'OddsRatio_working_3-way'!U84/(3*'OddsRatio_working_3-way'!X84^(1/3))*SIN(('OddsRatio_working_3-way'!Y84+4*PI())/3)</f>
        <v>0.49923640704789313</v>
      </c>
      <c r="AL84" s="11">
        <f>'OddsRatio_working_3-way'!Z84+'OddsRatio_working_3-way'!AF84</f>
        <v>1.054756640390444</v>
      </c>
      <c r="AM84" s="11">
        <f>'OddsRatio_working_3-way'!AA84+'OddsRatio_working_3-way'!AG84</f>
        <v>-0.67464900359973146</v>
      </c>
      <c r="AN84" s="11">
        <f>'OddsRatio_working_3-way'!AB84+'OddsRatio_working_3-way'!AH84</f>
        <v>-0.38010763679071213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1.054756640390444</v>
      </c>
      <c r="AS84" s="11">
        <f>IF(('OddsRatio_working_3-way'!X84=0),IF(Q84&gt;0,-Q84^(1/3),(-Q84)^(1/3)),'OddsRatio_working_3-way'!AM84-'OddsRatio_working_3-way'!R84/3)</f>
        <v>-0.67464900359973146</v>
      </c>
      <c r="AT84" s="11">
        <f>IF(('OddsRatio_working_3-way'!X84=0),IF(Q84&gt;0,-Q84^(1/3),(-Q84)^(1/3)),'OddsRatio_working_3-way'!AN84-'OddsRatio_working_3-way'!R84/3)</f>
        <v>-0.38010763679071213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9">
        <f t="shared" si="26"/>
        <v>0.55713507433818488</v>
      </c>
      <c r="E85" s="9">
        <f t="shared" si="27"/>
        <v>0.24806467854620798</v>
      </c>
      <c r="F85" s="9">
        <f t="shared" si="28"/>
        <v>0.19480024711560712</v>
      </c>
      <c r="G85" s="9">
        <f t="shared" si="29"/>
        <v>1.0598624907084158</v>
      </c>
      <c r="H85" s="9">
        <f t="shared" si="30"/>
        <v>1.7948968680313115</v>
      </c>
      <c r="I85" s="9">
        <f t="shared" si="31"/>
        <v>4.0312067234260685</v>
      </c>
      <c r="J85" s="9">
        <f t="shared" si="32"/>
        <v>5.1334637137628221</v>
      </c>
      <c r="K85" s="11">
        <f t="shared" si="33"/>
        <v>0.5714285714285714</v>
      </c>
      <c r="L85" s="11">
        <f t="shared" si="34"/>
        <v>0.2590673575129534</v>
      </c>
      <c r="M85" s="11">
        <f t="shared" si="35"/>
        <v>0.2040816326530612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-0.2527379567667184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0.2268916448888956</v>
      </c>
      <c r="Q85" s="11">
        <f>2*'OddsRatio_working_3-way'!K85*'OddsRatio_working_3-way'!L85*'OddsRatio_working_3-way'!M85</f>
        <v>6.0423873472408948E-2</v>
      </c>
      <c r="R85" s="11">
        <f t="shared" si="36"/>
        <v>0</v>
      </c>
      <c r="S85" s="11">
        <f t="shared" si="37"/>
        <v>-0.89773474388859054</v>
      </c>
      <c r="T85" s="11">
        <f t="shared" si="38"/>
        <v>-0.23907716215408537</v>
      </c>
      <c r="U85" s="11">
        <f>'OddsRatio_working_3-way'!S85-'OddsRatio_working_3-way'!R85^2/3</f>
        <v>-0.89773474388859054</v>
      </c>
      <c r="V85" s="11">
        <f>'OddsRatio_working_3-way'!S85*'OddsRatio_working_3-way'!R85/3-2*'OddsRatio_working_3-way'!R85^3/27-'OddsRatio_working_3-way'!T85</f>
        <v>0.23907716215408537</v>
      </c>
      <c r="W85" s="11">
        <f>'OddsRatio_working_3-way'!V85^2+4*'OddsRatio_working_3-way'!U85^3/27</f>
        <v>-5.0028669168282344E-2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0.16369679183778554</v>
      </c>
      <c r="Y85" s="11">
        <f>IF('OddsRatio_working_3-way'!W85&gt;=0,IF('OddsRatio_working_3-way'!V85+SQRT('OddsRatio_working_3-way'!W85)&gt;0,0,PI()),ACOS('OddsRatio_working_3-way'!V85/(2*'OddsRatio_working_3-way'!X85)))</f>
        <v>0.75211746407996105</v>
      </c>
      <c r="Z85" s="11">
        <f>'OddsRatio_working_3-way'!X85^(1/3)*COS('OddsRatio_working_3-way'!Y85/3)</f>
        <v>0.52993124535420788</v>
      </c>
      <c r="AA85" s="11">
        <f>'OddsRatio_working_3-way'!X85^(1/3)*COS(('OddsRatio_working_3-way'!Y85+2*PI())/3)</f>
        <v>-0.38249579910065629</v>
      </c>
      <c r="AB85" s="11">
        <f>'OddsRatio_working_3-way'!X85^(1/3)*COS(('OddsRatio_working_3-way'!Y85+4*PI())/3)</f>
        <v>-0.14743544625355182</v>
      </c>
      <c r="AC85" s="11">
        <f>'OddsRatio_working_3-way'!X85^(1/3)*SIN('OddsRatio_working_3-way'!Y85/3)</f>
        <v>0.13571215799208436</v>
      </c>
      <c r="AD85" s="11">
        <f>'OddsRatio_working_3-way'!X85^(1/3)*SIN(('OddsRatio_working_3-way'!Y85+2*PI())/3)</f>
        <v>0.39107784173982618</v>
      </c>
      <c r="AE85" s="11">
        <f>'OddsRatio_working_3-way'!X85^(1/3)*SIN(('OddsRatio_working_3-way'!Y85+4*PI())/3)</f>
        <v>-0.52678999973191043</v>
      </c>
      <c r="AF85" s="11">
        <f>-'OddsRatio_working_3-way'!U85/(3*'OddsRatio_working_3-way'!X85^(1/3))*COS(('OddsRatio_working_3-way'!Y85)/3)</f>
        <v>0.52993124535420788</v>
      </c>
      <c r="AG85" s="11">
        <f>-'OddsRatio_working_3-way'!U85/(3*'OddsRatio_working_3-way'!X85^(1/3))*COS(('OddsRatio_working_3-way'!Y85+2*PI())/3)</f>
        <v>-0.38249579910065629</v>
      </c>
      <c r="AH85" s="11">
        <f>-'OddsRatio_working_3-way'!U85/(3*'OddsRatio_working_3-way'!X85^(1/3))*COS(('OddsRatio_working_3-way'!Y85+4*PI())/3)</f>
        <v>-0.14743544625355182</v>
      </c>
      <c r="AI85" s="11">
        <f>'OddsRatio_working_3-way'!U85/(3*'OddsRatio_working_3-way'!X85^(1/3))*SIN(('OddsRatio_working_3-way'!Y85)/3)</f>
        <v>-0.13571215799208436</v>
      </c>
      <c r="AJ85" s="11">
        <f>'OddsRatio_working_3-way'!U85/(3*'OddsRatio_working_3-way'!X85^(1/3))*SIN(('OddsRatio_working_3-way'!Y85+2*PI())/3)</f>
        <v>-0.39107784173982618</v>
      </c>
      <c r="AK85" s="11">
        <f>'OddsRatio_working_3-way'!U85/(3*'OddsRatio_working_3-way'!X85^(1/3))*SIN(('OddsRatio_working_3-way'!Y85+4*PI())/3)</f>
        <v>0.52678999973191043</v>
      </c>
      <c r="AL85" s="11">
        <f>'OddsRatio_working_3-way'!Z85+'OddsRatio_working_3-way'!AF85</f>
        <v>1.0598624907084158</v>
      </c>
      <c r="AM85" s="11">
        <f>'OddsRatio_working_3-way'!AA85+'OddsRatio_working_3-way'!AG85</f>
        <v>-0.76499159820131257</v>
      </c>
      <c r="AN85" s="11">
        <f>'OddsRatio_working_3-way'!AB85+'OddsRatio_working_3-way'!AH85</f>
        <v>-0.29487089250710363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1.0598624907084158</v>
      </c>
      <c r="AS85" s="11">
        <f>IF(('OddsRatio_working_3-way'!X85=0),IF(Q85&gt;0,-Q85^(1/3),(-Q85)^(1/3)),'OddsRatio_working_3-way'!AM85-'OddsRatio_working_3-way'!R85/3)</f>
        <v>-0.76499159820131257</v>
      </c>
      <c r="AT85" s="11">
        <f>IF(('OddsRatio_working_3-way'!X85=0),IF(Q85&gt;0,-Q85^(1/3),(-Q85)^(1/3)),'OddsRatio_working_3-way'!AN85-'OddsRatio_working_3-way'!R85/3)</f>
        <v>-0.29487089250710363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9">
        <f t="shared" si="26"/>
        <v>0.28097900629993522</v>
      </c>
      <c r="E86" s="9">
        <f t="shared" si="27"/>
        <v>0.30245787672727953</v>
      </c>
      <c r="F86" s="9">
        <f t="shared" si="28"/>
        <v>0.4165631169727852</v>
      </c>
      <c r="G86" s="9">
        <f t="shared" si="29"/>
        <v>1.053080146242094</v>
      </c>
      <c r="H86" s="9">
        <f t="shared" si="30"/>
        <v>3.5589847553682894</v>
      </c>
      <c r="I86" s="9">
        <f t="shared" si="31"/>
        <v>3.3062455202701857</v>
      </c>
      <c r="J86" s="9">
        <f t="shared" si="32"/>
        <v>2.4005965945019847</v>
      </c>
      <c r="K86" s="11">
        <f t="shared" si="33"/>
        <v>0.29154518950437314</v>
      </c>
      <c r="L86" s="11">
        <f t="shared" si="34"/>
        <v>0.31347962382445144</v>
      </c>
      <c r="M86" s="11">
        <f t="shared" si="35"/>
        <v>0.42918454935622319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-0.27762674755211592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0.23338677432844329</v>
      </c>
      <c r="Q86" s="11">
        <f>2*'OddsRatio_working_3-way'!K86*'OddsRatio_working_3-way'!L86*'OddsRatio_working_3-way'!M86</f>
        <v>7.8449335908720427E-2</v>
      </c>
      <c r="R86" s="11">
        <f t="shared" si="36"/>
        <v>0</v>
      </c>
      <c r="S86" s="11">
        <f t="shared" si="37"/>
        <v>-0.84064945609980202</v>
      </c>
      <c r="T86" s="11">
        <f t="shared" si="38"/>
        <v>-0.2825712457478326</v>
      </c>
      <c r="U86" s="11">
        <f>'OddsRatio_working_3-way'!S86-'OddsRatio_working_3-way'!R86^2/3</f>
        <v>-0.84064945609980202</v>
      </c>
      <c r="V86" s="11">
        <f>'OddsRatio_working_3-way'!S86*'OddsRatio_working_3-way'!R86/3-2*'OddsRatio_working_3-way'!R86^3/27-'OddsRatio_working_3-way'!T86</f>
        <v>0.2825712457478326</v>
      </c>
      <c r="W86" s="11">
        <f>'OddsRatio_working_3-way'!V86^2+4*'OddsRatio_working_3-way'!U86^3/27</f>
        <v>-8.1653180194699165E-3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0.1483339365611861</v>
      </c>
      <c r="Y86" s="11">
        <f>IF('OddsRatio_working_3-way'!W86&gt;=0,IF('OddsRatio_working_3-way'!V86+SQRT('OddsRatio_working_3-way'!W86)&gt;0,0,PI()),ACOS('OddsRatio_working_3-way'!V86/(2*'OddsRatio_working_3-way'!X86)))</f>
        <v>0.30950823545566974</v>
      </c>
      <c r="Z86" s="11">
        <f>'OddsRatio_working_3-way'!X86^(1/3)*COS('OddsRatio_working_3-way'!Y86/3)</f>
        <v>0.526540073121047</v>
      </c>
      <c r="AA86" s="11">
        <f>'OddsRatio_working_3-way'!X86^(1/3)*COS(('OddsRatio_working_3-way'!Y86+2*PI())/3)</f>
        <v>-0.3104826151091728</v>
      </c>
      <c r="AB86" s="11">
        <f>'OddsRatio_working_3-way'!X86^(1/3)*COS(('OddsRatio_working_3-way'!Y86+4*PI())/3)</f>
        <v>-0.21605745801187409</v>
      </c>
      <c r="AC86" s="11">
        <f>'OddsRatio_working_3-way'!X86^(1/3)*SIN('OddsRatio_working_3-way'!Y86/3)</f>
        <v>5.4516389868398032E-2</v>
      </c>
      <c r="AD86" s="11">
        <f>'OddsRatio_working_3-way'!X86^(1/3)*SIN(('OddsRatio_working_3-way'!Y86+2*PI())/3)</f>
        <v>0.4287388844991436</v>
      </c>
      <c r="AE86" s="11">
        <f>'OddsRatio_working_3-way'!X86^(1/3)*SIN(('OddsRatio_working_3-way'!Y86+4*PI())/3)</f>
        <v>-0.48325527436754168</v>
      </c>
      <c r="AF86" s="11">
        <f>-'OddsRatio_working_3-way'!U86/(3*'OddsRatio_working_3-way'!X86^(1/3))*COS(('OddsRatio_working_3-way'!Y86)/3)</f>
        <v>0.526540073121047</v>
      </c>
      <c r="AG86" s="11">
        <f>-'OddsRatio_working_3-way'!U86/(3*'OddsRatio_working_3-way'!X86^(1/3))*COS(('OddsRatio_working_3-way'!Y86+2*PI())/3)</f>
        <v>-0.3104826151091728</v>
      </c>
      <c r="AH86" s="11">
        <f>-'OddsRatio_working_3-way'!U86/(3*'OddsRatio_working_3-way'!X86^(1/3))*COS(('OddsRatio_working_3-way'!Y86+4*PI())/3)</f>
        <v>-0.21605745801187409</v>
      </c>
      <c r="AI86" s="11">
        <f>'OddsRatio_working_3-way'!U86/(3*'OddsRatio_working_3-way'!X86^(1/3))*SIN(('OddsRatio_working_3-way'!Y86)/3)</f>
        <v>-5.4516389868398032E-2</v>
      </c>
      <c r="AJ86" s="11">
        <f>'OddsRatio_working_3-way'!U86/(3*'OddsRatio_working_3-way'!X86^(1/3))*SIN(('OddsRatio_working_3-way'!Y86+2*PI())/3)</f>
        <v>-0.4287388844991436</v>
      </c>
      <c r="AK86" s="11">
        <f>'OddsRatio_working_3-way'!U86/(3*'OddsRatio_working_3-way'!X86^(1/3))*SIN(('OddsRatio_working_3-way'!Y86+4*PI())/3)</f>
        <v>0.48325527436754168</v>
      </c>
      <c r="AL86" s="11">
        <f>'OddsRatio_working_3-way'!Z86+'OddsRatio_working_3-way'!AF86</f>
        <v>1.053080146242094</v>
      </c>
      <c r="AM86" s="11">
        <f>'OddsRatio_working_3-way'!AA86+'OddsRatio_working_3-way'!AG86</f>
        <v>-0.6209652302183456</v>
      </c>
      <c r="AN86" s="11">
        <f>'OddsRatio_working_3-way'!AB86+'OddsRatio_working_3-way'!AH86</f>
        <v>-0.43211491602374819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1.053080146242094</v>
      </c>
      <c r="AS86" s="11">
        <f>IF(('OddsRatio_working_3-way'!X86=0),IF(Q86&gt;0,-Q86^(1/3),(-Q86)^(1/3)),'OddsRatio_working_3-way'!AM86-'OddsRatio_working_3-way'!R86/3)</f>
        <v>-0.6209652302183456</v>
      </c>
      <c r="AT86" s="11">
        <f>IF(('OddsRatio_working_3-way'!X86=0),IF(Q86&gt;0,-Q86^(1/3),(-Q86)^(1/3)),'OddsRatio_working_3-way'!AN86-'OddsRatio_working_3-way'!R86/3)</f>
        <v>-0.43211491602374819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9">
        <f t="shared" si="26"/>
        <v>0.58520978617229757</v>
      </c>
      <c r="E87" s="9">
        <f t="shared" si="27"/>
        <v>0.25353682990518867</v>
      </c>
      <c r="F87" s="9">
        <f t="shared" si="28"/>
        <v>0.16125338392251368</v>
      </c>
      <c r="G87" s="9">
        <f t="shared" si="29"/>
        <v>1.0904444962857762</v>
      </c>
      <c r="H87" s="9">
        <f t="shared" si="30"/>
        <v>1.7087889225857542</v>
      </c>
      <c r="I87" s="9">
        <f t="shared" si="31"/>
        <v>3.9442001399715965</v>
      </c>
      <c r="J87" s="9">
        <f t="shared" si="32"/>
        <v>6.2014202472831528</v>
      </c>
      <c r="K87" s="11">
        <f t="shared" si="33"/>
        <v>0.60606060606060608</v>
      </c>
      <c r="L87" s="11">
        <f t="shared" si="34"/>
        <v>0.27027027027027023</v>
      </c>
      <c r="M87" s="11">
        <f t="shared" si="35"/>
        <v>0.1733102253032929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-0.237647920490208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0.23051253553853207</v>
      </c>
      <c r="Q87" s="11">
        <f>2*'OddsRatio_working_3-way'!K87*'OddsRatio_working_3-way'!L87*'OddsRatio_working_3-way'!M87</f>
        <v>5.6776486585845332E-2</v>
      </c>
      <c r="R87" s="11">
        <f t="shared" si="36"/>
        <v>0</v>
      </c>
      <c r="S87" s="11">
        <f t="shared" si="37"/>
        <v>-0.96997497416784706</v>
      </c>
      <c r="T87" s="11">
        <f t="shared" si="38"/>
        <v>-0.23891009215956821</v>
      </c>
      <c r="U87" s="11">
        <f>'OddsRatio_working_3-way'!S87-'OddsRatio_working_3-way'!R87^2/3</f>
        <v>-0.96997497416784706</v>
      </c>
      <c r="V87" s="11">
        <f>'OddsRatio_working_3-way'!S87*'OddsRatio_working_3-way'!R87/3-2*'OddsRatio_working_3-way'!R87^3/27-'OddsRatio_working_3-way'!T87</f>
        <v>0.23891009215956821</v>
      </c>
      <c r="W87" s="11">
        <f>'OddsRatio_working_3-way'!V87^2+4*'OddsRatio_working_3-way'!U87^3/27</f>
        <v>-7.8122317702243926E-2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0.18384800096678866</v>
      </c>
      <c r="Y87" s="11">
        <f>IF('OddsRatio_working_3-way'!W87&gt;=0,IF('OddsRatio_working_3-way'!V87+SQRT('OddsRatio_working_3-way'!W87)&gt;0,0,PI()),ACOS('OddsRatio_working_3-way'!V87/(2*'OddsRatio_working_3-way'!X87)))</f>
        <v>0.86354219744005511</v>
      </c>
      <c r="Z87" s="11">
        <f>'OddsRatio_working_3-way'!X87^(1/3)*COS('OddsRatio_working_3-way'!Y87/3)</f>
        <v>0.54522224814288822</v>
      </c>
      <c r="AA87" s="11">
        <f>'OddsRatio_working_3-way'!X87^(1/3)*COS(('OddsRatio_working_3-way'!Y87+2*PI())/3)</f>
        <v>-0.41240836524405416</v>
      </c>
      <c r="AB87" s="11">
        <f>'OddsRatio_working_3-way'!X87^(1/3)*COS(('OddsRatio_working_3-way'!Y87+4*PI())/3)</f>
        <v>-0.13281388289883445</v>
      </c>
      <c r="AC87" s="11">
        <f>'OddsRatio_working_3-way'!X87^(1/3)*SIN('OddsRatio_working_3-way'!Y87/3)</f>
        <v>0.16142394964594692</v>
      </c>
      <c r="AD87" s="11">
        <f>'OddsRatio_working_3-way'!X87^(1/3)*SIN(('OddsRatio_working_3-way'!Y87+2*PI())/3)</f>
        <v>0.39146434277723074</v>
      </c>
      <c r="AE87" s="11">
        <f>'OddsRatio_working_3-way'!X87^(1/3)*SIN(('OddsRatio_working_3-way'!Y87+4*PI())/3)</f>
        <v>-0.55288829242317761</v>
      </c>
      <c r="AF87" s="11">
        <f>-'OddsRatio_working_3-way'!U87/(3*'OddsRatio_working_3-way'!X87^(1/3))*COS(('OddsRatio_working_3-way'!Y87)/3)</f>
        <v>0.54522224814288811</v>
      </c>
      <c r="AG87" s="11">
        <f>-'OddsRatio_working_3-way'!U87/(3*'OddsRatio_working_3-way'!X87^(1/3))*COS(('OddsRatio_working_3-way'!Y87+2*PI())/3)</f>
        <v>-0.41240836524405405</v>
      </c>
      <c r="AH87" s="11">
        <f>-'OddsRatio_working_3-way'!U87/(3*'OddsRatio_working_3-way'!X87^(1/3))*COS(('OddsRatio_working_3-way'!Y87+4*PI())/3)</f>
        <v>-0.13281388289883442</v>
      </c>
      <c r="AI87" s="11">
        <f>'OddsRatio_working_3-way'!U87/(3*'OddsRatio_working_3-way'!X87^(1/3))*SIN(('OddsRatio_working_3-way'!Y87)/3)</f>
        <v>-0.16142394964594689</v>
      </c>
      <c r="AJ87" s="11">
        <f>'OddsRatio_working_3-way'!U87/(3*'OddsRatio_working_3-way'!X87^(1/3))*SIN(('OddsRatio_working_3-way'!Y87+2*PI())/3)</f>
        <v>-0.39146434277723069</v>
      </c>
      <c r="AK87" s="11">
        <f>'OddsRatio_working_3-way'!U87/(3*'OddsRatio_working_3-way'!X87^(1/3))*SIN(('OddsRatio_working_3-way'!Y87+4*PI())/3)</f>
        <v>0.5528882924231775</v>
      </c>
      <c r="AL87" s="11">
        <f>'OddsRatio_working_3-way'!Z87+'OddsRatio_working_3-way'!AF87</f>
        <v>1.0904444962857762</v>
      </c>
      <c r="AM87" s="11">
        <f>'OddsRatio_working_3-way'!AA87+'OddsRatio_working_3-way'!AG87</f>
        <v>-0.82481673048810822</v>
      </c>
      <c r="AN87" s="11">
        <f>'OddsRatio_working_3-way'!AB87+'OddsRatio_working_3-way'!AH87</f>
        <v>-0.26562776579766889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1.0904444962857762</v>
      </c>
      <c r="AS87" s="11">
        <f>IF(('OddsRatio_working_3-way'!X87=0),IF(Q87&gt;0,-Q87^(1/3),(-Q87)^(1/3)),'OddsRatio_working_3-way'!AM87-'OddsRatio_working_3-way'!R87/3)</f>
        <v>-0.82481673048810822</v>
      </c>
      <c r="AT87" s="11">
        <f>IF(('OddsRatio_working_3-way'!X87=0),IF(Q87&gt;0,-Q87^(1/3),(-Q87)^(1/3)),'OddsRatio_working_3-way'!AN87-'OddsRatio_working_3-way'!R87/3)</f>
        <v>-0.26562776579766889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9">
        <f t="shared" si="26"/>
        <v>0.2131937404471449</v>
      </c>
      <c r="E88" s="9">
        <f t="shared" si="27"/>
        <v>0.26596424095515819</v>
      </c>
      <c r="F88" s="9">
        <f t="shared" si="28"/>
        <v>0.52084201859769685</v>
      </c>
      <c r="G88" s="9">
        <f t="shared" si="29"/>
        <v>1.0697302129945969</v>
      </c>
      <c r="H88" s="9">
        <f t="shared" si="30"/>
        <v>4.6905692348313597</v>
      </c>
      <c r="I88" s="9">
        <f t="shared" si="31"/>
        <v>3.75990394952606</v>
      </c>
      <c r="J88" s="9">
        <f t="shared" si="32"/>
        <v>1.9199679831753536</v>
      </c>
      <c r="K88" s="11">
        <f t="shared" si="33"/>
        <v>0.2247191011235955</v>
      </c>
      <c r="L88" s="11">
        <f t="shared" si="34"/>
        <v>0.27932960893854747</v>
      </c>
      <c r="M88" s="11">
        <f t="shared" si="35"/>
        <v>0.5376344086021505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-0.25833382267480132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0.23252156645965835</v>
      </c>
      <c r="Q88" s="11">
        <f>2*'OddsRatio_working_3-way'!K88*'OddsRatio_working_3-way'!L88*'OddsRatio_working_3-way'!M88</f>
        <v>6.7495374879436382E-2</v>
      </c>
      <c r="R88" s="11">
        <f t="shared" si="36"/>
        <v>0</v>
      </c>
      <c r="S88" s="11">
        <f t="shared" si="37"/>
        <v>-0.90008177811220547</v>
      </c>
      <c r="T88" s="11">
        <f t="shared" si="38"/>
        <v>-0.2612719239803209</v>
      </c>
      <c r="U88" s="11">
        <f>'OddsRatio_working_3-way'!S88-'OddsRatio_working_3-way'!R88^2/3</f>
        <v>-0.90008177811220547</v>
      </c>
      <c r="V88" s="11">
        <f>'OddsRatio_working_3-way'!S88*'OddsRatio_working_3-way'!R88/3-2*'OddsRatio_working_3-way'!R88^3/27-'OddsRatio_working_3-way'!T88</f>
        <v>0.2612719239803209</v>
      </c>
      <c r="W88" s="11">
        <f>'OddsRatio_working_3-way'!V88^2+4*'OddsRatio_working_3-way'!U88^3/27</f>
        <v>-3.9766424535160272E-2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0.16433916361867221</v>
      </c>
      <c r="Y88" s="11">
        <f>IF('OddsRatio_working_3-way'!W88&gt;=0,IF('OddsRatio_working_3-way'!V88+SQRT('OddsRatio_working_3-way'!W88)&gt;0,0,PI()),ACOS('OddsRatio_working_3-way'!V88/(2*'OddsRatio_working_3-way'!X88)))</f>
        <v>0.65192589145087754</v>
      </c>
      <c r="Z88" s="11">
        <f>'OddsRatio_working_3-way'!X88^(1/3)*COS('OddsRatio_working_3-way'!Y88/3)</f>
        <v>0.53486510649729846</v>
      </c>
      <c r="AA88" s="11">
        <f>'OddsRatio_working_3-way'!X88^(1/3)*COS(('OddsRatio_working_3-way'!Y88+2*PI())/3)</f>
        <v>-0.3697063666945975</v>
      </c>
      <c r="AB88" s="11">
        <f>'OddsRatio_working_3-way'!X88^(1/3)*COS(('OddsRatio_working_3-way'!Y88+4*PI())/3)</f>
        <v>-0.16515873980270102</v>
      </c>
      <c r="AC88" s="11">
        <f>'OddsRatio_working_3-way'!X88^(1/3)*SIN('OddsRatio_working_3-way'!Y88/3)</f>
        <v>0.11809562744813552</v>
      </c>
      <c r="AD88" s="11">
        <f>'OddsRatio_working_3-way'!X88^(1/3)*SIN(('OddsRatio_working_3-way'!Y88+2*PI())/3)</f>
        <v>0.40415895610046182</v>
      </c>
      <c r="AE88" s="11">
        <f>'OddsRatio_working_3-way'!X88^(1/3)*SIN(('OddsRatio_working_3-way'!Y88+4*PI())/3)</f>
        <v>-0.52225458354859744</v>
      </c>
      <c r="AF88" s="11">
        <f>-'OddsRatio_working_3-way'!U88/(3*'OddsRatio_working_3-way'!X88^(1/3))*COS(('OddsRatio_working_3-way'!Y88)/3)</f>
        <v>0.53486510649729835</v>
      </c>
      <c r="AG88" s="11">
        <f>-'OddsRatio_working_3-way'!U88/(3*'OddsRatio_working_3-way'!X88^(1/3))*COS(('OddsRatio_working_3-way'!Y88+2*PI())/3)</f>
        <v>-0.36970636669459744</v>
      </c>
      <c r="AH88" s="11">
        <f>-'OddsRatio_working_3-way'!U88/(3*'OddsRatio_working_3-way'!X88^(1/3))*COS(('OddsRatio_working_3-way'!Y88+4*PI())/3)</f>
        <v>-0.16515873980270099</v>
      </c>
      <c r="AI88" s="11">
        <f>'OddsRatio_working_3-way'!U88/(3*'OddsRatio_working_3-way'!X88^(1/3))*SIN(('OddsRatio_working_3-way'!Y88)/3)</f>
        <v>-0.11809562744813551</v>
      </c>
      <c r="AJ88" s="11">
        <f>'OddsRatio_working_3-way'!U88/(3*'OddsRatio_working_3-way'!X88^(1/3))*SIN(('OddsRatio_working_3-way'!Y88+2*PI())/3)</f>
        <v>-0.40415895610046176</v>
      </c>
      <c r="AK88" s="11">
        <f>'OddsRatio_working_3-way'!U88/(3*'OddsRatio_working_3-way'!X88^(1/3))*SIN(('OddsRatio_working_3-way'!Y88+4*PI())/3)</f>
        <v>0.52225458354859733</v>
      </c>
      <c r="AL88" s="11">
        <f>'OddsRatio_working_3-way'!Z88+'OddsRatio_working_3-way'!AF88</f>
        <v>1.0697302129945969</v>
      </c>
      <c r="AM88" s="11">
        <f>'OddsRatio_working_3-way'!AA88+'OddsRatio_working_3-way'!AG88</f>
        <v>-0.73941273338919489</v>
      </c>
      <c r="AN88" s="11">
        <f>'OddsRatio_working_3-way'!AB88+'OddsRatio_working_3-way'!AH88</f>
        <v>-0.33031747960540203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1.0697302129945969</v>
      </c>
      <c r="AS88" s="11">
        <f>IF(('OddsRatio_working_3-way'!X88=0),IF(Q88&gt;0,-Q88^(1/3),(-Q88)^(1/3)),'OddsRatio_working_3-way'!AM88-'OddsRatio_working_3-way'!R88/3)</f>
        <v>-0.73941273338919489</v>
      </c>
      <c r="AT88" s="11">
        <f>IF(('OddsRatio_working_3-way'!X88=0),IF(Q88&gt;0,-Q88^(1/3),(-Q88)^(1/3)),'OddsRatio_working_3-way'!AN88-'OddsRatio_working_3-way'!R88/3)</f>
        <v>-0.33031747960540203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9">
        <f t="shared" si="26"/>
        <v>0.199906027485802</v>
      </c>
      <c r="E89" s="9">
        <f t="shared" si="27"/>
        <v>0.25935032524699408</v>
      </c>
      <c r="F89" s="9">
        <f t="shared" si="28"/>
        <v>0.54074364726720392</v>
      </c>
      <c r="G89" s="9">
        <f t="shared" si="29"/>
        <v>1.0616314104053135</v>
      </c>
      <c r="H89" s="9">
        <f t="shared" si="30"/>
        <v>5.0023504172280315</v>
      </c>
      <c r="I89" s="9">
        <f t="shared" si="31"/>
        <v>3.8557884939902931</v>
      </c>
      <c r="J89" s="9">
        <f t="shared" si="32"/>
        <v>1.849305128324251</v>
      </c>
      <c r="K89" s="11">
        <f t="shared" si="33"/>
        <v>0.20964360587002098</v>
      </c>
      <c r="L89" s="11">
        <f t="shared" si="34"/>
        <v>0.2710027100271003</v>
      </c>
      <c r="M89" s="11">
        <f t="shared" si="35"/>
        <v>0.55555555555555558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-0.2560745197482257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0.22914974083353695</v>
      </c>
      <c r="Q89" s="11">
        <f>2*'OddsRatio_working_3-way'!K89*'OddsRatio_working_3-way'!L89*'OddsRatio_working_3-way'!M89</f>
        <v>6.3126650367365561E-2</v>
      </c>
      <c r="R89" s="11">
        <f t="shared" si="36"/>
        <v>0</v>
      </c>
      <c r="S89" s="11">
        <f t="shared" si="37"/>
        <v>-0.89485568911283564</v>
      </c>
      <c r="T89" s="11">
        <f t="shared" si="38"/>
        <v>-0.2465167187638666</v>
      </c>
      <c r="U89" s="11">
        <f>'OddsRatio_working_3-way'!S89-'OddsRatio_working_3-way'!R89^2/3</f>
        <v>-0.89485568911283564</v>
      </c>
      <c r="V89" s="11">
        <f>'OddsRatio_working_3-way'!S89*'OddsRatio_working_3-way'!R89/3-2*'OddsRatio_working_3-way'!R89^3/27-'OddsRatio_working_3-way'!T89</f>
        <v>0.2465167187638666</v>
      </c>
      <c r="W89" s="11">
        <f>'OddsRatio_working_3-way'!V89^2+4*'OddsRatio_working_3-way'!U89^3/27</f>
        <v>-4.5388120855621814E-2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0.16290995479537546</v>
      </c>
      <c r="Y89" s="11">
        <f>IF('OddsRatio_working_3-way'!W89&gt;=0,IF('OddsRatio_working_3-way'!V89+SQRT('OddsRatio_working_3-way'!W89)&gt;0,0,PI()),ACOS('OddsRatio_working_3-way'!V89/(2*'OddsRatio_working_3-way'!X89)))</f>
        <v>0.71269226471571834</v>
      </c>
      <c r="Z89" s="11">
        <f>'OddsRatio_working_3-way'!X89^(1/3)*COS('OddsRatio_working_3-way'!Y89/3)</f>
        <v>0.53081570520265675</v>
      </c>
      <c r="AA89" s="11">
        <f>'OddsRatio_working_3-way'!X89^(1/3)*COS(('OddsRatio_working_3-way'!Y89+2*PI())/3)</f>
        <v>-0.37671794922721191</v>
      </c>
      <c r="AB89" s="11">
        <f>'OddsRatio_working_3-way'!X89^(1/3)*COS(('OddsRatio_working_3-way'!Y89+4*PI())/3)</f>
        <v>-0.15409775597544498</v>
      </c>
      <c r="AC89" s="11">
        <f>'OddsRatio_working_3-way'!X89^(1/3)*SIN('OddsRatio_working_3-way'!Y89/3)</f>
        <v>0.12852982850095435</v>
      </c>
      <c r="AD89" s="11">
        <f>'OddsRatio_working_3-way'!X89^(1/3)*SIN(('OddsRatio_working_3-way'!Y89+2*PI())/3)</f>
        <v>0.39543497118277526</v>
      </c>
      <c r="AE89" s="11">
        <f>'OddsRatio_working_3-way'!X89^(1/3)*SIN(('OddsRatio_working_3-way'!Y89+4*PI())/3)</f>
        <v>-0.52396479968372944</v>
      </c>
      <c r="AF89" s="11">
        <f>-'OddsRatio_working_3-way'!U89/(3*'OddsRatio_working_3-way'!X89^(1/3))*COS(('OddsRatio_working_3-way'!Y89)/3)</f>
        <v>0.53081570520265675</v>
      </c>
      <c r="AG89" s="11">
        <f>-'OddsRatio_working_3-way'!U89/(3*'OddsRatio_working_3-way'!X89^(1/3))*COS(('OddsRatio_working_3-way'!Y89+2*PI())/3)</f>
        <v>-0.37671794922721191</v>
      </c>
      <c r="AH89" s="11">
        <f>-'OddsRatio_working_3-way'!U89/(3*'OddsRatio_working_3-way'!X89^(1/3))*COS(('OddsRatio_working_3-way'!Y89+4*PI())/3)</f>
        <v>-0.15409775597544498</v>
      </c>
      <c r="AI89" s="11">
        <f>'OddsRatio_working_3-way'!U89/(3*'OddsRatio_working_3-way'!X89^(1/3))*SIN(('OddsRatio_working_3-way'!Y89)/3)</f>
        <v>-0.12852982850095435</v>
      </c>
      <c r="AJ89" s="11">
        <f>'OddsRatio_working_3-way'!U89/(3*'OddsRatio_working_3-way'!X89^(1/3))*SIN(('OddsRatio_working_3-way'!Y89+2*PI())/3)</f>
        <v>-0.39543497118277526</v>
      </c>
      <c r="AK89" s="11">
        <f>'OddsRatio_working_3-way'!U89/(3*'OddsRatio_working_3-way'!X89^(1/3))*SIN(('OddsRatio_working_3-way'!Y89+4*PI())/3)</f>
        <v>0.52396479968372944</v>
      </c>
      <c r="AL89" s="11">
        <f>'OddsRatio_working_3-way'!Z89+'OddsRatio_working_3-way'!AF89</f>
        <v>1.0616314104053135</v>
      </c>
      <c r="AM89" s="11">
        <f>'OddsRatio_working_3-way'!AA89+'OddsRatio_working_3-way'!AG89</f>
        <v>-0.75343589845442382</v>
      </c>
      <c r="AN89" s="11">
        <f>'OddsRatio_working_3-way'!AB89+'OddsRatio_working_3-way'!AH89</f>
        <v>-0.30819551195088996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1.0616314104053135</v>
      </c>
      <c r="AS89" s="11">
        <f>IF(('OddsRatio_working_3-way'!X89=0),IF(Q89&gt;0,-Q89^(1/3),(-Q89)^(1/3)),'OddsRatio_working_3-way'!AM89-'OddsRatio_working_3-way'!R89/3)</f>
        <v>-0.75343589845442382</v>
      </c>
      <c r="AT89" s="11">
        <f>IF(('OddsRatio_working_3-way'!X89=0),IF(Q89&gt;0,-Q89^(1/3),(-Q89)^(1/3)),'OddsRatio_working_3-way'!AN89-'OddsRatio_working_3-way'!R89/3)</f>
        <v>-0.30819551195088996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9">
        <f t="shared" si="26"/>
        <v>0.63330993181062756</v>
      </c>
      <c r="E90" s="9">
        <f t="shared" si="27"/>
        <v>0.21183533246658992</v>
      </c>
      <c r="F90" s="9">
        <f t="shared" si="28"/>
        <v>0.15485473572278244</v>
      </c>
      <c r="G90" s="9">
        <f t="shared" si="29"/>
        <v>1.0722328005985271</v>
      </c>
      <c r="H90" s="9">
        <f t="shared" si="30"/>
        <v>1.5790057123232044</v>
      </c>
      <c r="I90" s="9">
        <f t="shared" si="31"/>
        <v>4.7206478180768885</v>
      </c>
      <c r="J90" s="9">
        <f t="shared" si="32"/>
        <v>6.4576649550465035</v>
      </c>
      <c r="K90" s="11">
        <f t="shared" si="33"/>
        <v>0.64935064935064934</v>
      </c>
      <c r="L90" s="11">
        <f t="shared" si="34"/>
        <v>0.2237136465324385</v>
      </c>
      <c r="M90" s="11">
        <f t="shared" si="35"/>
        <v>0.16420361247947454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-0.22750737542287103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0.21706802544571577</v>
      </c>
      <c r="Q90" s="11">
        <f>2*'OddsRatio_working_3-way'!K90*'OddsRatio_working_3-way'!L90*'OddsRatio_working_3-way'!M90</f>
        <v>4.7707258339717756E-2</v>
      </c>
      <c r="R90" s="11">
        <f t="shared" si="36"/>
        <v>0</v>
      </c>
      <c r="S90" s="11">
        <f t="shared" si="37"/>
        <v>-0.95411423494402547</v>
      </c>
      <c r="T90" s="11">
        <f t="shared" si="38"/>
        <v>-0.20969543625143419</v>
      </c>
      <c r="U90" s="11">
        <f>'OddsRatio_working_3-way'!S90-'OddsRatio_working_3-way'!R90^2/3</f>
        <v>-0.95411423494402547</v>
      </c>
      <c r="V90" s="11">
        <f>'OddsRatio_working_3-way'!S90*'OddsRatio_working_3-way'!R90/3-2*'OddsRatio_working_3-way'!R90^3/27-'OddsRatio_working_3-way'!T90</f>
        <v>0.20969543625143419</v>
      </c>
      <c r="W90" s="11">
        <f>'OddsRatio_working_3-way'!V90^2+4*'OddsRatio_working_3-way'!U90^3/27</f>
        <v>-8.4703765126500005E-2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0.17935714448494888</v>
      </c>
      <c r="Y90" s="11">
        <f>IF('OddsRatio_working_3-way'!W90&gt;=0,IF('OddsRatio_working_3-way'!V90+SQRT('OddsRatio_working_3-way'!W90)&gt;0,0,PI()),ACOS('OddsRatio_working_3-way'!V90/(2*'OddsRatio_working_3-way'!X90)))</f>
        <v>0.94644008719052752</v>
      </c>
      <c r="Z90" s="11">
        <f>'OddsRatio_working_3-way'!X90^(1/3)*COS('OddsRatio_working_3-way'!Y90/3)</f>
        <v>0.53611640029926355</v>
      </c>
      <c r="AA90" s="11">
        <f>'OddsRatio_working_3-way'!X90^(1/3)*COS(('OddsRatio_working_3-way'!Y90+2*PI())/3)</f>
        <v>-0.41959355158165329</v>
      </c>
      <c r="AB90" s="11">
        <f>'OddsRatio_working_3-way'!X90^(1/3)*COS(('OddsRatio_working_3-way'!Y90+4*PI())/3)</f>
        <v>-0.11652284871761022</v>
      </c>
      <c r="AC90" s="11">
        <f>'OddsRatio_working_3-way'!X90^(1/3)*SIN('OddsRatio_working_3-way'!Y90/3)</f>
        <v>0.17497795188204432</v>
      </c>
      <c r="AD90" s="11">
        <f>'OddsRatio_working_3-way'!X90^(1/3)*SIN(('OddsRatio_working_3-way'!Y90+2*PI())/3)</f>
        <v>0.37680144610360738</v>
      </c>
      <c r="AE90" s="11">
        <f>'OddsRatio_working_3-way'!X90^(1/3)*SIN(('OddsRatio_working_3-way'!Y90+4*PI())/3)</f>
        <v>-0.55177939798565168</v>
      </c>
      <c r="AF90" s="11">
        <f>-'OddsRatio_working_3-way'!U90/(3*'OddsRatio_working_3-way'!X90^(1/3))*COS(('OddsRatio_working_3-way'!Y90)/3)</f>
        <v>0.53611640029926344</v>
      </c>
      <c r="AG90" s="11">
        <f>-'OddsRatio_working_3-way'!U90/(3*'OddsRatio_working_3-way'!X90^(1/3))*COS(('OddsRatio_working_3-way'!Y90+2*PI())/3)</f>
        <v>-0.41959355158165318</v>
      </c>
      <c r="AH90" s="11">
        <f>-'OddsRatio_working_3-way'!U90/(3*'OddsRatio_working_3-way'!X90^(1/3))*COS(('OddsRatio_working_3-way'!Y90+4*PI())/3)</f>
        <v>-0.11652284871761021</v>
      </c>
      <c r="AI90" s="11">
        <f>'OddsRatio_working_3-way'!U90/(3*'OddsRatio_working_3-way'!X90^(1/3))*SIN(('OddsRatio_working_3-way'!Y90)/3)</f>
        <v>-0.17497795188204426</v>
      </c>
      <c r="AJ90" s="11">
        <f>'OddsRatio_working_3-way'!U90/(3*'OddsRatio_working_3-way'!X90^(1/3))*SIN(('OddsRatio_working_3-way'!Y90+2*PI())/3)</f>
        <v>-0.37680144610360727</v>
      </c>
      <c r="AK90" s="11">
        <f>'OddsRatio_working_3-way'!U90/(3*'OddsRatio_working_3-way'!X90^(1/3))*SIN(('OddsRatio_working_3-way'!Y90+4*PI())/3)</f>
        <v>0.55177939798565157</v>
      </c>
      <c r="AL90" s="11">
        <f>'OddsRatio_working_3-way'!Z90+'OddsRatio_working_3-way'!AF90</f>
        <v>1.0722328005985271</v>
      </c>
      <c r="AM90" s="11">
        <f>'OddsRatio_working_3-way'!AA90+'OddsRatio_working_3-way'!AG90</f>
        <v>-0.83918710316330647</v>
      </c>
      <c r="AN90" s="11">
        <f>'OddsRatio_working_3-way'!AB90+'OddsRatio_working_3-way'!AH90</f>
        <v>-0.23304569743522041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1.0722328005985271</v>
      </c>
      <c r="AS90" s="11">
        <f>IF(('OddsRatio_working_3-way'!X90=0),IF(Q90&gt;0,-Q90^(1/3),(-Q90)^(1/3)),'OddsRatio_working_3-way'!AM90-'OddsRatio_working_3-way'!R90/3)</f>
        <v>-0.83918710316330647</v>
      </c>
      <c r="AT90" s="11">
        <f>IF(('OddsRatio_working_3-way'!X90=0),IF(Q90&gt;0,-Q90^(1/3),(-Q90)^(1/3)),'OddsRatio_working_3-way'!AN90-'OddsRatio_working_3-way'!R90/3)</f>
        <v>-0.23304569743522041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9">
        <f t="shared" si="26"/>
        <v>0.44190826068088646</v>
      </c>
      <c r="E91" s="9">
        <f t="shared" si="27"/>
        <v>0.27781665917130466</v>
      </c>
      <c r="F91" s="9">
        <f t="shared" si="28"/>
        <v>0.28027508014780872</v>
      </c>
      <c r="G91" s="9">
        <f t="shared" si="29"/>
        <v>1.0524275982440585</v>
      </c>
      <c r="H91" s="9">
        <f t="shared" si="30"/>
        <v>2.2629131178928703</v>
      </c>
      <c r="I91" s="9">
        <f t="shared" si="31"/>
        <v>3.5994961676628239</v>
      </c>
      <c r="J91" s="9">
        <f t="shared" si="32"/>
        <v>3.5679233397155032</v>
      </c>
      <c r="K91" s="11">
        <f t="shared" si="33"/>
        <v>0.45454545454545453</v>
      </c>
      <c r="L91" s="11">
        <f t="shared" si="34"/>
        <v>0.28818443804034583</v>
      </c>
      <c r="M91" s="11">
        <f t="shared" si="35"/>
        <v>0.29069767441860467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-0.27539587280891475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0.23266476168426442</v>
      </c>
      <c r="Q91" s="11">
        <f>2*'OddsRatio_working_3-way'!K91*'OddsRatio_working_3-way'!L91*'OddsRatio_working_3-way'!M91</f>
        <v>7.6158678129055454E-2</v>
      </c>
      <c r="R91" s="11">
        <f t="shared" si="36"/>
        <v>0</v>
      </c>
      <c r="S91" s="11">
        <f t="shared" si="37"/>
        <v>-0.8448375035950535</v>
      </c>
      <c r="T91" s="11">
        <f t="shared" si="38"/>
        <v>-0.2765425543682663</v>
      </c>
      <c r="U91" s="11">
        <f>'OddsRatio_working_3-way'!S91-'OddsRatio_working_3-way'!R91^2/3</f>
        <v>-0.8448375035950535</v>
      </c>
      <c r="V91" s="11">
        <f>'OddsRatio_working_3-way'!S91*'OddsRatio_working_3-way'!R91/3-2*'OddsRatio_working_3-way'!R91^3/27-'OddsRatio_working_3-way'!T91</f>
        <v>0.2765425543682663</v>
      </c>
      <c r="W91" s="11">
        <f>'OddsRatio_working_3-way'!V91^2+4*'OddsRatio_working_3-way'!U91^3/27</f>
        <v>-1.2858010059913785E-2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0.14944379749293654</v>
      </c>
      <c r="Y91" s="11">
        <f>IF('OddsRatio_working_3-way'!W91&gt;=0,IF('OddsRatio_working_3-way'!V91+SQRT('OddsRatio_working_3-way'!W91)&gt;0,0,PI()),ACOS('OddsRatio_working_3-way'!V91/(2*'OddsRatio_working_3-way'!X91)))</f>
        <v>0.38913041195974296</v>
      </c>
      <c r="Z91" s="11">
        <f>'OddsRatio_working_3-way'!X91^(1/3)*COS('OddsRatio_working_3-way'!Y91/3)</f>
        <v>0.52621379912202926</v>
      </c>
      <c r="AA91" s="11">
        <f>'OddsRatio_working_3-way'!X91^(1/3)*COS(('OddsRatio_working_3-way'!Y91+2*PI())/3)</f>
        <v>-0.32255144606390174</v>
      </c>
      <c r="AB91" s="11">
        <f>'OddsRatio_working_3-way'!X91^(1/3)*COS(('OddsRatio_working_3-way'!Y91+4*PI())/3)</f>
        <v>-0.20366235305812741</v>
      </c>
      <c r="AC91" s="11">
        <f>'OddsRatio_working_3-way'!X91^(1/3)*SIN('OddsRatio_working_3-way'!Y91/3)</f>
        <v>6.8640649850594329E-2</v>
      </c>
      <c r="AD91" s="11">
        <f>'OddsRatio_working_3-way'!X91^(1/3)*SIN(('OddsRatio_working_3-way'!Y91+2*PI())/3)</f>
        <v>0.42139419293630176</v>
      </c>
      <c r="AE91" s="11">
        <f>'OddsRatio_working_3-way'!X91^(1/3)*SIN(('OddsRatio_working_3-way'!Y91+4*PI())/3)</f>
        <v>-0.49003484278689596</v>
      </c>
      <c r="AF91" s="11">
        <f>-'OddsRatio_working_3-way'!U91/(3*'OddsRatio_working_3-way'!X91^(1/3))*COS(('OddsRatio_working_3-way'!Y91)/3)</f>
        <v>0.52621379912202915</v>
      </c>
      <c r="AG91" s="11">
        <f>-'OddsRatio_working_3-way'!U91/(3*'OddsRatio_working_3-way'!X91^(1/3))*COS(('OddsRatio_working_3-way'!Y91+2*PI())/3)</f>
        <v>-0.32255144606390168</v>
      </c>
      <c r="AH91" s="11">
        <f>-'OddsRatio_working_3-way'!U91/(3*'OddsRatio_working_3-way'!X91^(1/3))*COS(('OddsRatio_working_3-way'!Y91+4*PI())/3)</f>
        <v>-0.20366235305812735</v>
      </c>
      <c r="AI91" s="11">
        <f>'OddsRatio_working_3-way'!U91/(3*'OddsRatio_working_3-way'!X91^(1/3))*SIN(('OddsRatio_working_3-way'!Y91)/3)</f>
        <v>-6.8640649850594315E-2</v>
      </c>
      <c r="AJ91" s="11">
        <f>'OddsRatio_working_3-way'!U91/(3*'OddsRatio_working_3-way'!X91^(1/3))*SIN(('OddsRatio_working_3-way'!Y91+2*PI())/3)</f>
        <v>-0.42139419293630165</v>
      </c>
      <c r="AK91" s="11">
        <f>'OddsRatio_working_3-way'!U91/(3*'OddsRatio_working_3-way'!X91^(1/3))*SIN(('OddsRatio_working_3-way'!Y91+4*PI())/3)</f>
        <v>0.49003484278689591</v>
      </c>
      <c r="AL91" s="11">
        <f>'OddsRatio_working_3-way'!Z91+'OddsRatio_working_3-way'!AF91</f>
        <v>1.0524275982440585</v>
      </c>
      <c r="AM91" s="11">
        <f>'OddsRatio_working_3-way'!AA91+'OddsRatio_working_3-way'!AG91</f>
        <v>-0.64510289212780347</v>
      </c>
      <c r="AN91" s="11">
        <f>'OddsRatio_working_3-way'!AB91+'OddsRatio_working_3-way'!AH91</f>
        <v>-0.40732470611625476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1.0524275982440585</v>
      </c>
      <c r="AS91" s="11">
        <f>IF(('OddsRatio_working_3-way'!X91=0),IF(Q91&gt;0,-Q91^(1/3),(-Q91)^(1/3)),'OddsRatio_working_3-way'!AM91-'OddsRatio_working_3-way'!R91/3)</f>
        <v>-0.64510289212780347</v>
      </c>
      <c r="AT91" s="11">
        <f>IF(('OddsRatio_working_3-way'!X91=0),IF(Q91&gt;0,-Q91^(1/3),(-Q91)^(1/3)),'OddsRatio_working_3-way'!AN91-'OddsRatio_working_3-way'!R91/3)</f>
        <v>-0.40732470611625476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9">
        <f t="shared" si="26"/>
        <v>0.22651132139528993</v>
      </c>
      <c r="E92" s="9">
        <f t="shared" si="27"/>
        <v>0.23556508157790387</v>
      </c>
      <c r="F92" s="9">
        <f t="shared" si="28"/>
        <v>0.53792359702680603</v>
      </c>
      <c r="G92" s="9">
        <f t="shared" si="29"/>
        <v>1.060493903189391</v>
      </c>
      <c r="H92" s="9">
        <f t="shared" si="30"/>
        <v>4.4147903682698395</v>
      </c>
      <c r="I92" s="9">
        <f t="shared" si="31"/>
        <v>4.2451113437595351</v>
      </c>
      <c r="J92" s="9">
        <f t="shared" si="32"/>
        <v>1.8590000615834066</v>
      </c>
      <c r="K92" s="11">
        <f t="shared" si="33"/>
        <v>0.23696682464454977</v>
      </c>
      <c r="L92" s="11">
        <f t="shared" si="34"/>
        <v>0.24630541871921185</v>
      </c>
      <c r="M92" s="11">
        <f t="shared" si="35"/>
        <v>0.5524861878453039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-0.25736249468416006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0.22862787289141578</v>
      </c>
      <c r="Q92" s="11">
        <f>2*'OddsRatio_working_3-way'!K92*'OddsRatio_working_3-way'!L92*'OddsRatio_working_3-way'!M92</f>
        <v>6.4493053001809811E-2</v>
      </c>
      <c r="R92" s="11">
        <f t="shared" si="36"/>
        <v>0</v>
      </c>
      <c r="S92" s="11">
        <f t="shared" si="37"/>
        <v>-0.88834961431343007</v>
      </c>
      <c r="T92" s="11">
        <f t="shared" si="38"/>
        <v>-0.25059227484158819</v>
      </c>
      <c r="U92" s="11">
        <f>'OddsRatio_working_3-way'!S92-'OddsRatio_working_3-way'!R92^2/3</f>
        <v>-0.88834961431343007</v>
      </c>
      <c r="V92" s="11">
        <f>'OddsRatio_working_3-way'!S92*'OddsRatio_working_3-way'!R92/3-2*'OddsRatio_working_3-way'!R92^3/27-'OddsRatio_working_3-way'!T92</f>
        <v>0.25059227484158819</v>
      </c>
      <c r="W92" s="11">
        <f>'OddsRatio_working_3-way'!V92^2+4*'OddsRatio_working_3-way'!U92^3/27</f>
        <v>-4.1063431266963796E-2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0.16113652555926439</v>
      </c>
      <c r="Y92" s="11">
        <f>IF('OddsRatio_working_3-way'!W92&gt;=0,IF('OddsRatio_working_3-way'!V92+SQRT('OddsRatio_working_3-way'!W92)&gt;0,0,PI()),ACOS('OddsRatio_working_3-way'!V92/(2*'OddsRatio_working_3-way'!X92)))</f>
        <v>0.67999238902847836</v>
      </c>
      <c r="Z92" s="11">
        <f>'OddsRatio_working_3-way'!X92^(1/3)*COS('OddsRatio_working_3-way'!Y92/3)</f>
        <v>0.53024695159469548</v>
      </c>
      <c r="AA92" s="11">
        <f>'OddsRatio_working_3-way'!X92^(1/3)*COS(('OddsRatio_working_3-way'!Y92+2*PI())/3)</f>
        <v>-0.37102924203203913</v>
      </c>
      <c r="AB92" s="11">
        <f>'OddsRatio_working_3-way'!X92^(1/3)*COS(('OddsRatio_working_3-way'!Y92+4*PI())/3)</f>
        <v>-0.15921770956265618</v>
      </c>
      <c r="AC92" s="11">
        <f>'OddsRatio_working_3-way'!X92^(1/3)*SIN('OddsRatio_working_3-way'!Y92/3)</f>
        <v>0.12228944528866542</v>
      </c>
      <c r="AD92" s="11">
        <f>'OddsRatio_working_3-way'!X92^(1/3)*SIN(('OddsRatio_working_3-way'!Y92+2*PI())/3)</f>
        <v>0.39806260771593116</v>
      </c>
      <c r="AE92" s="11">
        <f>'OddsRatio_working_3-way'!X92^(1/3)*SIN(('OddsRatio_working_3-way'!Y92+4*PI())/3)</f>
        <v>-0.52035205300459653</v>
      </c>
      <c r="AF92" s="11">
        <f>-'OddsRatio_working_3-way'!U92/(3*'OddsRatio_working_3-way'!X92^(1/3))*COS(('OddsRatio_working_3-way'!Y92)/3)</f>
        <v>0.53024695159469537</v>
      </c>
      <c r="AG92" s="11">
        <f>-'OddsRatio_working_3-way'!U92/(3*'OddsRatio_working_3-way'!X92^(1/3))*COS(('OddsRatio_working_3-way'!Y92+2*PI())/3)</f>
        <v>-0.37102924203203907</v>
      </c>
      <c r="AH92" s="11">
        <f>-'OddsRatio_working_3-way'!U92/(3*'OddsRatio_working_3-way'!X92^(1/3))*COS(('OddsRatio_working_3-way'!Y92+4*PI())/3)</f>
        <v>-0.15921770956265616</v>
      </c>
      <c r="AI92" s="11">
        <f>'OddsRatio_working_3-way'!U92/(3*'OddsRatio_working_3-way'!X92^(1/3))*SIN(('OddsRatio_working_3-way'!Y92)/3)</f>
        <v>-0.12228944528866539</v>
      </c>
      <c r="AJ92" s="11">
        <f>'OddsRatio_working_3-way'!U92/(3*'OddsRatio_working_3-way'!X92^(1/3))*SIN(('OddsRatio_working_3-way'!Y92+2*PI())/3)</f>
        <v>-0.39806260771593105</v>
      </c>
      <c r="AK92" s="11">
        <f>'OddsRatio_working_3-way'!U92/(3*'OddsRatio_working_3-way'!X92^(1/3))*SIN(('OddsRatio_working_3-way'!Y92+4*PI())/3)</f>
        <v>0.52035205300459642</v>
      </c>
      <c r="AL92" s="11">
        <f>'OddsRatio_working_3-way'!Z92+'OddsRatio_working_3-way'!AF92</f>
        <v>1.060493903189391</v>
      </c>
      <c r="AM92" s="11">
        <f>'OddsRatio_working_3-way'!AA92+'OddsRatio_working_3-way'!AG92</f>
        <v>-0.74205848406407826</v>
      </c>
      <c r="AN92" s="11">
        <f>'OddsRatio_working_3-way'!AB92+'OddsRatio_working_3-way'!AH92</f>
        <v>-0.31843541912531237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1.060493903189391</v>
      </c>
      <c r="AS92" s="11">
        <f>IF(('OddsRatio_working_3-way'!X92=0),IF(Q92&gt;0,-Q92^(1/3),(-Q92)^(1/3)),'OddsRatio_working_3-way'!AM92-'OddsRatio_working_3-way'!R92/3)</f>
        <v>-0.74205848406407826</v>
      </c>
      <c r="AT92" s="11">
        <f>IF(('OddsRatio_working_3-way'!X92=0),IF(Q92&gt;0,-Q92^(1/3),(-Q92)^(1/3)),'OddsRatio_working_3-way'!AN92-'OddsRatio_working_3-way'!R92/3)</f>
        <v>-0.31843541912531237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9">
        <f t="shared" si="26"/>
        <v>0.19379919394455924</v>
      </c>
      <c r="E93" s="9">
        <f t="shared" si="27"/>
        <v>0.24670103424331605</v>
      </c>
      <c r="F93" s="9">
        <f t="shared" si="28"/>
        <v>0.55949977181212485</v>
      </c>
      <c r="G93" s="9">
        <f t="shared" si="29"/>
        <v>1.0639335503288647</v>
      </c>
      <c r="H93" s="9">
        <f t="shared" si="30"/>
        <v>5.1599801817858602</v>
      </c>
      <c r="I93" s="9">
        <f t="shared" si="31"/>
        <v>4.0534892894438412</v>
      </c>
      <c r="J93" s="9">
        <f t="shared" si="32"/>
        <v>1.78731082724336</v>
      </c>
      <c r="K93" s="11">
        <f t="shared" si="33"/>
        <v>0.20366598778004072</v>
      </c>
      <c r="L93" s="11">
        <f t="shared" si="34"/>
        <v>0.25839793281653745</v>
      </c>
      <c r="M93" s="11">
        <f t="shared" si="35"/>
        <v>0.57471264367816088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-0.25115895559011991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0.22744486443106507</v>
      </c>
      <c r="Q93" s="11">
        <f>2*'OddsRatio_working_3-way'!K93*'OddsRatio_working_3-way'!L93*'OddsRatio_working_3-way'!M93</f>
        <v>6.0490655433793901E-2</v>
      </c>
      <c r="R93" s="11">
        <f t="shared" si="36"/>
        <v>0</v>
      </c>
      <c r="S93" s="11">
        <f t="shared" si="37"/>
        <v>-0.90558134348290897</v>
      </c>
      <c r="T93" s="11">
        <f t="shared" si="38"/>
        <v>-0.24084610199013537</v>
      </c>
      <c r="U93" s="11">
        <f>'OddsRatio_working_3-way'!S93-'OddsRatio_working_3-way'!R93^2/3</f>
        <v>-0.90558134348290897</v>
      </c>
      <c r="V93" s="11">
        <f>'OddsRatio_working_3-way'!S93*'OddsRatio_working_3-way'!R93/3-2*'OddsRatio_working_3-way'!R93^3/27-'OddsRatio_working_3-way'!T93</f>
        <v>0.24084610199013537</v>
      </c>
      <c r="W93" s="11">
        <f>'OddsRatio_working_3-way'!V93^2+4*'OddsRatio_working_3-way'!U93^3/27</f>
        <v>-5.2014925126054358E-2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0.16584764843818034</v>
      </c>
      <c r="Y93" s="11">
        <f>IF('OddsRatio_working_3-way'!W93&gt;=0,IF('OddsRatio_working_3-way'!V93+SQRT('OddsRatio_working_3-way'!W93)&gt;0,0,PI()),ACOS('OddsRatio_working_3-way'!V93/(2*'OddsRatio_working_3-way'!X93)))</f>
        <v>0.75815407475083618</v>
      </c>
      <c r="Z93" s="11">
        <f>'OddsRatio_working_3-way'!X93^(1/3)*COS('OddsRatio_working_3-way'!Y93/3)</f>
        <v>0.53196677516443236</v>
      </c>
      <c r="AA93" s="11">
        <f>'OddsRatio_working_3-way'!X93^(1/3)*COS(('OddsRatio_working_3-way'!Y93+2*PI())/3)</f>
        <v>-0.38495333530681131</v>
      </c>
      <c r="AB93" s="11">
        <f>'OddsRatio_working_3-way'!X93^(1/3)*COS(('OddsRatio_working_3-way'!Y93+4*PI())/3)</f>
        <v>-0.14701343985762119</v>
      </c>
      <c r="AC93" s="11">
        <f>'OddsRatio_working_3-way'!X93^(1/3)*SIN('OddsRatio_working_3-way'!Y93/3)</f>
        <v>0.13737466268854143</v>
      </c>
      <c r="AD93" s="11">
        <f>'OddsRatio_working_3-way'!X93^(1/3)*SIN(('OddsRatio_working_3-way'!Y93+2*PI())/3)</f>
        <v>0.39200940991741257</v>
      </c>
      <c r="AE93" s="11">
        <f>'OddsRatio_working_3-way'!X93^(1/3)*SIN(('OddsRatio_working_3-way'!Y93+4*PI())/3)</f>
        <v>-0.52938407260595388</v>
      </c>
      <c r="AF93" s="11">
        <f>-'OddsRatio_working_3-way'!U93/(3*'OddsRatio_working_3-way'!X93^(1/3))*COS(('OddsRatio_working_3-way'!Y93)/3)</f>
        <v>0.53196677516443236</v>
      </c>
      <c r="AG93" s="11">
        <f>-'OddsRatio_working_3-way'!U93/(3*'OddsRatio_working_3-way'!X93^(1/3))*COS(('OddsRatio_working_3-way'!Y93+2*PI())/3)</f>
        <v>-0.38495333530681131</v>
      </c>
      <c r="AH93" s="11">
        <f>-'OddsRatio_working_3-way'!U93/(3*'OddsRatio_working_3-way'!X93^(1/3))*COS(('OddsRatio_working_3-way'!Y93+4*PI())/3)</f>
        <v>-0.14701343985762119</v>
      </c>
      <c r="AI93" s="11">
        <f>'OddsRatio_working_3-way'!U93/(3*'OddsRatio_working_3-way'!X93^(1/3))*SIN(('OddsRatio_working_3-way'!Y93)/3)</f>
        <v>-0.13737466268854143</v>
      </c>
      <c r="AJ93" s="11">
        <f>'OddsRatio_working_3-way'!U93/(3*'OddsRatio_working_3-way'!X93^(1/3))*SIN(('OddsRatio_working_3-way'!Y93+2*PI())/3)</f>
        <v>-0.39200940991741257</v>
      </c>
      <c r="AK93" s="11">
        <f>'OddsRatio_working_3-way'!U93/(3*'OddsRatio_working_3-way'!X93^(1/3))*SIN(('OddsRatio_working_3-way'!Y93+4*PI())/3)</f>
        <v>0.52938407260595388</v>
      </c>
      <c r="AL93" s="11">
        <f>'OddsRatio_working_3-way'!Z93+'OddsRatio_working_3-way'!AF93</f>
        <v>1.0639335503288647</v>
      </c>
      <c r="AM93" s="11">
        <f>'OddsRatio_working_3-way'!AA93+'OddsRatio_working_3-way'!AG93</f>
        <v>-0.76990667061362261</v>
      </c>
      <c r="AN93" s="11">
        <f>'OddsRatio_working_3-way'!AB93+'OddsRatio_working_3-way'!AH93</f>
        <v>-0.29402687971524238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1.0639335503288647</v>
      </c>
      <c r="AS93" s="11">
        <f>IF(('OddsRatio_working_3-way'!X93=0),IF(Q93&gt;0,-Q93^(1/3),(-Q93)^(1/3)),'OddsRatio_working_3-way'!AM93-'OddsRatio_working_3-way'!R93/3)</f>
        <v>-0.76990667061362261</v>
      </c>
      <c r="AT93" s="11">
        <f>IF(('OddsRatio_working_3-way'!X93=0),IF(Q93&gt;0,-Q93^(1/3),(-Q93)^(1/3)),'OddsRatio_working_3-way'!AN93-'OddsRatio_working_3-way'!R93/3)</f>
        <v>-0.29402687971524238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9">
        <f t="shared" si="26"/>
        <v>0.43215368376391888</v>
      </c>
      <c r="E94" s="9">
        <f t="shared" si="27"/>
        <v>0.27968714265492967</v>
      </c>
      <c r="F94" s="9">
        <f t="shared" si="28"/>
        <v>0.2881591735811514</v>
      </c>
      <c r="G94" s="9">
        <f t="shared" si="29"/>
        <v>1.0511932908502795</v>
      </c>
      <c r="H94" s="9">
        <f t="shared" si="30"/>
        <v>2.3139916135628495</v>
      </c>
      <c r="I94" s="9">
        <f t="shared" si="31"/>
        <v>3.5754235625831847</v>
      </c>
      <c r="J94" s="9">
        <f t="shared" si="32"/>
        <v>3.4703042334981573</v>
      </c>
      <c r="K94" s="11">
        <f t="shared" si="33"/>
        <v>0.44444444444444442</v>
      </c>
      <c r="L94" s="11">
        <f t="shared" si="34"/>
        <v>0.28985507246376813</v>
      </c>
      <c r="M94" s="11">
        <f t="shared" si="35"/>
        <v>0.29850746268656714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-0.2767563150431418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0.23265315932415215</v>
      </c>
      <c r="Q94" s="11">
        <f>2*'OddsRatio_working_3-way'!K94*'OddsRatio_working_3-way'!L94*'OddsRatio_working_3-way'!M94</f>
        <v>7.6910135313769307E-2</v>
      </c>
      <c r="R94" s="11">
        <f t="shared" si="36"/>
        <v>0</v>
      </c>
      <c r="S94" s="11">
        <f t="shared" si="37"/>
        <v>-0.8406426400347371</v>
      </c>
      <c r="T94" s="11">
        <f t="shared" si="38"/>
        <v>-0.27789839339991312</v>
      </c>
      <c r="U94" s="11">
        <f>'OddsRatio_working_3-way'!S94-'OddsRatio_working_3-way'!R94^2/3</f>
        <v>-0.8406426400347371</v>
      </c>
      <c r="V94" s="11">
        <f>'OddsRatio_working_3-way'!S94*'OddsRatio_working_3-way'!R94/3-2*'OddsRatio_working_3-way'!R94^3/27-'OddsRatio_working_3-way'!T94</f>
        <v>0.27789839339991312</v>
      </c>
      <c r="W94" s="11">
        <f>'OddsRatio_working_3-way'!V94^2+4*'OddsRatio_working_3-way'!U94^3/27</f>
        <v>-1.0782169081479387E-2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0.14833213250652424</v>
      </c>
      <c r="Y94" s="11">
        <f>IF('OddsRatio_working_3-way'!W94&gt;=0,IF('OddsRatio_working_3-way'!V94+SQRT('OddsRatio_working_3-way'!W94)&gt;0,0,PI()),ACOS('OddsRatio_working_3-way'!V94/(2*'OddsRatio_working_3-way'!X94)))</f>
        <v>0.35758812856890954</v>
      </c>
      <c r="Z94" s="11">
        <f>'OddsRatio_working_3-way'!X94^(1/3)*COS('OddsRatio_working_3-way'!Y94/3)</f>
        <v>0.52559664542513962</v>
      </c>
      <c r="AA94" s="11">
        <f>'OddsRatio_working_3-way'!X94^(1/3)*COS(('OddsRatio_working_3-way'!Y94+2*PI())/3)</f>
        <v>-0.31731240114249726</v>
      </c>
      <c r="AB94" s="11">
        <f>'OddsRatio_working_3-way'!X94^(1/3)*COS(('OddsRatio_working_3-way'!Y94+4*PI())/3)</f>
        <v>-0.20828424428264228</v>
      </c>
      <c r="AC94" s="11">
        <f>'OddsRatio_working_3-way'!X94^(1/3)*SIN('OddsRatio_working_3-way'!Y94/3)</f>
        <v>6.2947435712285921E-2</v>
      </c>
      <c r="AD94" s="11">
        <f>'OddsRatio_working_3-way'!X94^(1/3)*SIN(('OddsRatio_working_3-way'!Y94+2*PI())/3)</f>
        <v>0.42370632922590995</v>
      </c>
      <c r="AE94" s="11">
        <f>'OddsRatio_working_3-way'!X94^(1/3)*SIN(('OddsRatio_working_3-way'!Y94+4*PI())/3)</f>
        <v>-0.48665376493819595</v>
      </c>
      <c r="AF94" s="11">
        <f>-'OddsRatio_working_3-way'!U94/(3*'OddsRatio_working_3-way'!X94^(1/3))*COS(('OddsRatio_working_3-way'!Y94)/3)</f>
        <v>0.52559664542513973</v>
      </c>
      <c r="AG94" s="11">
        <f>-'OddsRatio_working_3-way'!U94/(3*'OddsRatio_working_3-way'!X94^(1/3))*COS(('OddsRatio_working_3-way'!Y94+2*PI())/3)</f>
        <v>-0.31731240114249731</v>
      </c>
      <c r="AH94" s="11">
        <f>-'OddsRatio_working_3-way'!U94/(3*'OddsRatio_working_3-way'!X94^(1/3))*COS(('OddsRatio_working_3-way'!Y94+4*PI())/3)</f>
        <v>-0.20828424428264233</v>
      </c>
      <c r="AI94" s="11">
        <f>'OddsRatio_working_3-way'!U94/(3*'OddsRatio_working_3-way'!X94^(1/3))*SIN(('OddsRatio_working_3-way'!Y94)/3)</f>
        <v>-6.2947435712285935E-2</v>
      </c>
      <c r="AJ94" s="11">
        <f>'OddsRatio_working_3-way'!U94/(3*'OddsRatio_working_3-way'!X94^(1/3))*SIN(('OddsRatio_working_3-way'!Y94+2*PI())/3)</f>
        <v>-0.42370632922591006</v>
      </c>
      <c r="AK94" s="11">
        <f>'OddsRatio_working_3-way'!U94/(3*'OddsRatio_working_3-way'!X94^(1/3))*SIN(('OddsRatio_working_3-way'!Y94+4*PI())/3)</f>
        <v>0.48665376493819607</v>
      </c>
      <c r="AL94" s="11">
        <f>'OddsRatio_working_3-way'!Z94+'OddsRatio_working_3-way'!AF94</f>
        <v>1.0511932908502795</v>
      </c>
      <c r="AM94" s="11">
        <f>'OddsRatio_working_3-way'!AA94+'OddsRatio_working_3-way'!AG94</f>
        <v>-0.63462480228499452</v>
      </c>
      <c r="AN94" s="11">
        <f>'OddsRatio_working_3-way'!AB94+'OddsRatio_working_3-way'!AH94</f>
        <v>-0.41656848856528461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1.0511932908502795</v>
      </c>
      <c r="AS94" s="11">
        <f>IF(('OddsRatio_working_3-way'!X94=0),IF(Q94&gt;0,-Q94^(1/3),(-Q94)^(1/3)),'OddsRatio_working_3-way'!AM94-'OddsRatio_working_3-way'!R94/3)</f>
        <v>-0.63462480228499452</v>
      </c>
      <c r="AT94" s="11">
        <f>IF(('OddsRatio_working_3-way'!X94=0),IF(Q94&gt;0,-Q94^(1/3),(-Q94)^(1/3)),'OddsRatio_working_3-way'!AN94-'OddsRatio_working_3-way'!R94/3)</f>
        <v>-0.41656848856528461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9">
        <f t="shared" si="26"/>
        <v>0.19325466276418368</v>
      </c>
      <c r="E95" s="9">
        <f t="shared" si="27"/>
        <v>0.23792777914403676</v>
      </c>
      <c r="F95" s="9">
        <f t="shared" si="28"/>
        <v>0.56881755809177958</v>
      </c>
      <c r="G95" s="9">
        <f t="shared" si="29"/>
        <v>1.0676520183247424</v>
      </c>
      <c r="H95" s="9">
        <f t="shared" si="30"/>
        <v>5.1745193916497429</v>
      </c>
      <c r="I95" s="9">
        <f t="shared" si="31"/>
        <v>4.2029560549742273</v>
      </c>
      <c r="J95" s="9">
        <f t="shared" si="32"/>
        <v>1.7580329330105673</v>
      </c>
      <c r="K95" s="11">
        <f t="shared" si="33"/>
        <v>0.20366598778004072</v>
      </c>
      <c r="L95" s="11">
        <f t="shared" si="34"/>
        <v>0.25</v>
      </c>
      <c r="M95" s="11">
        <f t="shared" si="35"/>
        <v>0.58479532163742687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-0.24798120555972425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0.22689105656197517</v>
      </c>
      <c r="Q95" s="11">
        <f>2*'OddsRatio_working_3-way'!K95*'OddsRatio_working_3-way'!L95*'OddsRatio_working_3-way'!M95</f>
        <v>5.9551458415216578E-2</v>
      </c>
      <c r="R95" s="11">
        <f t="shared" si="36"/>
        <v>0</v>
      </c>
      <c r="S95" s="11">
        <f t="shared" si="37"/>
        <v>-0.91495263138935867</v>
      </c>
      <c r="T95" s="11">
        <f t="shared" si="38"/>
        <v>-0.24014504760875555</v>
      </c>
      <c r="U95" s="11">
        <f>'OddsRatio_working_3-way'!S95-'OddsRatio_working_3-way'!R95^2/3</f>
        <v>-0.91495263138935867</v>
      </c>
      <c r="V95" s="11">
        <f>'OddsRatio_working_3-way'!S95*'OddsRatio_working_3-way'!R95/3-2*'OddsRatio_working_3-way'!R95^3/27-'OddsRatio_working_3-way'!T95</f>
        <v>0.24014504760875555</v>
      </c>
      <c r="W95" s="11">
        <f>'OddsRatio_working_3-way'!V95^2+4*'OddsRatio_working_3-way'!U95^3/27</f>
        <v>-5.580323116142584E-2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0.16842867559625743</v>
      </c>
      <c r="Y95" s="11">
        <f>IF('OddsRatio_working_3-way'!W95&gt;=0,IF('OddsRatio_working_3-way'!V95+SQRT('OddsRatio_working_3-way'!W95)&gt;0,0,PI()),ACOS('OddsRatio_working_3-way'!V95/(2*'OddsRatio_working_3-way'!X95)))</f>
        <v>0.7771737445860093</v>
      </c>
      <c r="Z95" s="11">
        <f>'OddsRatio_working_3-way'!X95^(1/3)*COS('OddsRatio_working_3-way'!Y95/3)</f>
        <v>0.53382600916237122</v>
      </c>
      <c r="AA95" s="11">
        <f>'OddsRatio_working_3-way'!X95^(1/3)*COS(('OddsRatio_working_3-way'!Y95+2*PI())/3)</f>
        <v>-0.38943035765278805</v>
      </c>
      <c r="AB95" s="11">
        <f>'OddsRatio_working_3-way'!X95^(1/3)*COS(('OddsRatio_working_3-way'!Y95+4*PI())/3)</f>
        <v>-0.14439565150958328</v>
      </c>
      <c r="AC95" s="11">
        <f>'OddsRatio_working_3-way'!X95^(1/3)*SIN('OddsRatio_working_3-way'!Y95/3)</f>
        <v>0.14147085355258013</v>
      </c>
      <c r="AD95" s="11">
        <f>'OddsRatio_working_3-way'!X95^(1/3)*SIN(('OddsRatio_working_3-way'!Y95+2*PI())/3)</f>
        <v>0.39157145835918789</v>
      </c>
      <c r="AE95" s="11">
        <f>'OddsRatio_working_3-way'!X95^(1/3)*SIN(('OddsRatio_working_3-way'!Y95+4*PI())/3)</f>
        <v>-0.53304231191176799</v>
      </c>
      <c r="AF95" s="11">
        <f>-'OddsRatio_working_3-way'!U95/(3*'OddsRatio_working_3-way'!X95^(1/3))*COS(('OddsRatio_working_3-way'!Y95)/3)</f>
        <v>0.53382600916237111</v>
      </c>
      <c r="AG95" s="11">
        <f>-'OddsRatio_working_3-way'!U95/(3*'OddsRatio_working_3-way'!X95^(1/3))*COS(('OddsRatio_working_3-way'!Y95+2*PI())/3)</f>
        <v>-0.38943035765278794</v>
      </c>
      <c r="AH95" s="11">
        <f>-'OddsRatio_working_3-way'!U95/(3*'OddsRatio_working_3-way'!X95^(1/3))*COS(('OddsRatio_working_3-way'!Y95+4*PI())/3)</f>
        <v>-0.14439565150958325</v>
      </c>
      <c r="AI95" s="11">
        <f>'OddsRatio_working_3-way'!U95/(3*'OddsRatio_working_3-way'!X95^(1/3))*SIN(('OddsRatio_working_3-way'!Y95)/3)</f>
        <v>-0.1414708535525801</v>
      </c>
      <c r="AJ95" s="11">
        <f>'OddsRatio_working_3-way'!U95/(3*'OddsRatio_working_3-way'!X95^(1/3))*SIN(('OddsRatio_working_3-way'!Y95+2*PI())/3)</f>
        <v>-0.39157145835918777</v>
      </c>
      <c r="AK95" s="11">
        <f>'OddsRatio_working_3-way'!U95/(3*'OddsRatio_working_3-way'!X95^(1/3))*SIN(('OddsRatio_working_3-way'!Y95+4*PI())/3)</f>
        <v>0.53304231191176787</v>
      </c>
      <c r="AL95" s="11">
        <f>'OddsRatio_working_3-way'!Z95+'OddsRatio_working_3-way'!AF95</f>
        <v>1.0676520183247424</v>
      </c>
      <c r="AM95" s="11">
        <f>'OddsRatio_working_3-way'!AA95+'OddsRatio_working_3-way'!AG95</f>
        <v>-0.77886071530557599</v>
      </c>
      <c r="AN95" s="11">
        <f>'OddsRatio_working_3-way'!AB95+'OddsRatio_working_3-way'!AH95</f>
        <v>-0.28879130301916656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1.0676520183247424</v>
      </c>
      <c r="AS95" s="11">
        <f>IF(('OddsRatio_working_3-way'!X95=0),IF(Q95&gt;0,-Q95^(1/3),(-Q95)^(1/3)),'OddsRatio_working_3-way'!AM95-'OddsRatio_working_3-way'!R95/3)</f>
        <v>-0.77886071530557599</v>
      </c>
      <c r="AT95" s="11">
        <f>IF(('OddsRatio_working_3-way'!X95=0),IF(Q95&gt;0,-Q95^(1/3),(-Q95)^(1/3)),'OddsRatio_working_3-way'!AN95-'OddsRatio_working_3-way'!R95/3)</f>
        <v>-0.28879130301916656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9">
        <f t="shared" si="26"/>
        <v>0.38202087040214133</v>
      </c>
      <c r="E96" s="9">
        <f t="shared" si="27"/>
        <v>0.2757808003868486</v>
      </c>
      <c r="F96" s="9">
        <f t="shared" si="28"/>
        <v>0.34219832921101023</v>
      </c>
      <c r="G96" s="9">
        <f t="shared" si="29"/>
        <v>1.0504272938467953</v>
      </c>
      <c r="H96" s="9">
        <f t="shared" si="30"/>
        <v>2.6176580325240648</v>
      </c>
      <c r="I96" s="9">
        <f t="shared" si="31"/>
        <v>3.6260682346169877</v>
      </c>
      <c r="J96" s="9">
        <f t="shared" si="32"/>
        <v>2.9222819477396356</v>
      </c>
      <c r="K96" s="11">
        <f t="shared" si="33"/>
        <v>0.39370078740157477</v>
      </c>
      <c r="L96" s="11">
        <f t="shared" si="34"/>
        <v>0.2857142857142857</v>
      </c>
      <c r="M96" s="11">
        <f t="shared" si="35"/>
        <v>0.35335689045936397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-0.28004229153334637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0.23331889167564301</v>
      </c>
      <c r="Q96" s="11">
        <f>2*'OddsRatio_working_3-way'!K96*'OddsRatio_working_3-way'!L96*'OddsRatio_working_3-way'!M96</f>
        <v>7.9495363432927763E-2</v>
      </c>
      <c r="R96" s="11">
        <f t="shared" si="36"/>
        <v>0</v>
      </c>
      <c r="S96" s="11">
        <f t="shared" si="37"/>
        <v>-0.83315591512312803</v>
      </c>
      <c r="T96" s="11">
        <f t="shared" si="38"/>
        <v>-0.28386913632815264</v>
      </c>
      <c r="U96" s="11">
        <f>'OddsRatio_working_3-way'!S96-'OddsRatio_working_3-way'!R96^2/3</f>
        <v>-0.83315591512312803</v>
      </c>
      <c r="V96" s="11">
        <f>'OddsRatio_working_3-way'!S96*'OddsRatio_working_3-way'!R96/3-2*'OddsRatio_working_3-way'!R96^3/27-'OddsRatio_working_3-way'!T96</f>
        <v>0.28386913632815264</v>
      </c>
      <c r="W96" s="11">
        <f>'OddsRatio_working_3-way'!V96^2+4*'OddsRatio_working_3-way'!U96^3/27</f>
        <v>-5.0974484210362936E-3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0.14635499221134174</v>
      </c>
      <c r="Y96" s="11">
        <f>IF('OddsRatio_working_3-way'!W96&gt;=0,IF('OddsRatio_working_3-way'!V96+SQRT('OddsRatio_working_3-way'!W96)&gt;0,0,PI()),ACOS('OddsRatio_working_3-way'!V96/(2*'OddsRatio_working_3-way'!X96)))</f>
        <v>0.24640096047288984</v>
      </c>
      <c r="Z96" s="11">
        <f>'OddsRatio_working_3-way'!X96^(1/3)*COS('OddsRatio_working_3-way'!Y96/3)</f>
        <v>0.52521364692339778</v>
      </c>
      <c r="AA96" s="11">
        <f>'OddsRatio_working_3-way'!X96^(1/3)*COS(('OddsRatio_working_3-way'!Y96+2*PI())/3)</f>
        <v>-0.30004941411526348</v>
      </c>
      <c r="AB96" s="11">
        <f>'OddsRatio_working_3-way'!X96^(1/3)*COS(('OddsRatio_working_3-way'!Y96+4*PI())/3)</f>
        <v>-0.22516423280813441</v>
      </c>
      <c r="AC96" s="11">
        <f>'OddsRatio_working_3-way'!X96^(1/3)*SIN('OddsRatio_working_3-way'!Y96/3)</f>
        <v>4.3234979585985045E-2</v>
      </c>
      <c r="AD96" s="11">
        <f>'OddsRatio_working_3-way'!X96^(1/3)*SIN(('OddsRatio_working_3-way'!Y96+2*PI())/3)</f>
        <v>0.43323087085694068</v>
      </c>
      <c r="AE96" s="11">
        <f>'OddsRatio_working_3-way'!X96^(1/3)*SIN(('OddsRatio_working_3-way'!Y96+4*PI())/3)</f>
        <v>-0.47646585044292555</v>
      </c>
      <c r="AF96" s="11">
        <f>-'OddsRatio_working_3-way'!U96/(3*'OddsRatio_working_3-way'!X96^(1/3))*COS(('OddsRatio_working_3-way'!Y96)/3)</f>
        <v>0.52521364692339767</v>
      </c>
      <c r="AG96" s="11">
        <f>-'OddsRatio_working_3-way'!U96/(3*'OddsRatio_working_3-way'!X96^(1/3))*COS(('OddsRatio_working_3-way'!Y96+2*PI())/3)</f>
        <v>-0.30004941411526337</v>
      </c>
      <c r="AH96" s="11">
        <f>-'OddsRatio_working_3-way'!U96/(3*'OddsRatio_working_3-way'!X96^(1/3))*COS(('OddsRatio_working_3-way'!Y96+4*PI())/3)</f>
        <v>-0.22516423280813438</v>
      </c>
      <c r="AI96" s="11">
        <f>'OddsRatio_working_3-way'!U96/(3*'OddsRatio_working_3-way'!X96^(1/3))*SIN(('OddsRatio_working_3-way'!Y96)/3)</f>
        <v>-4.3234979585985038E-2</v>
      </c>
      <c r="AJ96" s="11">
        <f>'OddsRatio_working_3-way'!U96/(3*'OddsRatio_working_3-way'!X96^(1/3))*SIN(('OddsRatio_working_3-way'!Y96+2*PI())/3)</f>
        <v>-0.43323087085694056</v>
      </c>
      <c r="AK96" s="11">
        <f>'OddsRatio_working_3-way'!U96/(3*'OddsRatio_working_3-way'!X96^(1/3))*SIN(('OddsRatio_working_3-way'!Y96+4*PI())/3)</f>
        <v>0.4764658504429255</v>
      </c>
      <c r="AL96" s="11">
        <f>'OddsRatio_working_3-way'!Z96+'OddsRatio_working_3-way'!AF96</f>
        <v>1.0504272938467953</v>
      </c>
      <c r="AM96" s="11">
        <f>'OddsRatio_working_3-way'!AA96+'OddsRatio_working_3-way'!AG96</f>
        <v>-0.60009882823052685</v>
      </c>
      <c r="AN96" s="11">
        <f>'OddsRatio_working_3-way'!AB96+'OddsRatio_working_3-way'!AH96</f>
        <v>-0.45032846561626882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1.0504272938467953</v>
      </c>
      <c r="AS96" s="11">
        <f>IF(('OddsRatio_working_3-way'!X96=0),IF(Q96&gt;0,-Q96^(1/3),(-Q96)^(1/3)),'OddsRatio_working_3-way'!AM96-'OddsRatio_working_3-way'!R96/3)</f>
        <v>-0.60009882823052685</v>
      </c>
      <c r="AT96" s="11">
        <f>IF(('OddsRatio_working_3-way'!X96=0),IF(Q96&gt;0,-Q96^(1/3),(-Q96)^(1/3)),'OddsRatio_working_3-way'!AN96-'OddsRatio_working_3-way'!R96/3)</f>
        <v>-0.45032846561626882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9">
        <f t="shared" si="26"/>
        <v>0.69765400941649913</v>
      </c>
      <c r="E97" s="9">
        <f t="shared" si="27"/>
        <v>0.18672666901784654</v>
      </c>
      <c r="F97" s="9">
        <f t="shared" si="28"/>
        <v>0.11561932156565423</v>
      </c>
      <c r="G97" s="9">
        <f t="shared" si="29"/>
        <v>1.0834381602578893</v>
      </c>
      <c r="H97" s="9">
        <f t="shared" si="30"/>
        <v>1.4333752641031559</v>
      </c>
      <c r="I97" s="9">
        <f t="shared" si="31"/>
        <v>5.355421404236715</v>
      </c>
      <c r="J97" s="9">
        <f t="shared" si="32"/>
        <v>8.6490734114206997</v>
      </c>
      <c r="K97" s="11">
        <f t="shared" si="33"/>
        <v>0.7142857142857143</v>
      </c>
      <c r="L97" s="11">
        <f t="shared" si="34"/>
        <v>0.19920318725099603</v>
      </c>
      <c r="M97" s="11">
        <f t="shared" si="35"/>
        <v>0.12406947890818858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-0.20041210556568478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0.20266329224046747</v>
      </c>
      <c r="Q97" s="11">
        <f>2*'OddsRatio_working_3-way'!K97*'OddsRatio_working_3-way'!L97*'OddsRatio_working_3-way'!M97</f>
        <v>3.5307193770116277E-2</v>
      </c>
      <c r="R97" s="11">
        <f t="shared" si="36"/>
        <v>0</v>
      </c>
      <c r="S97" s="11">
        <f t="shared" si="37"/>
        <v>-1.011232787901851</v>
      </c>
      <c r="T97" s="11">
        <f t="shared" si="38"/>
        <v>-0.17617295956478235</v>
      </c>
      <c r="U97" s="11">
        <f>'OddsRatio_working_3-way'!S97-'OddsRatio_working_3-way'!R97^2/3</f>
        <v>-1.011232787901851</v>
      </c>
      <c r="V97" s="11">
        <f>'OddsRatio_working_3-way'!S97*'OddsRatio_working_3-way'!R97/3-2*'OddsRatio_working_3-way'!R97^3/27-'OddsRatio_working_3-way'!T97</f>
        <v>0.17617295956478235</v>
      </c>
      <c r="W97" s="11">
        <f>'OddsRatio_working_3-way'!V97^2+4*'OddsRatio_working_3-way'!U97^3/27</f>
        <v>-0.12215987462642217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0.19570180524731792</v>
      </c>
      <c r="Y97" s="11">
        <f>IF('OddsRatio_working_3-way'!W97&gt;=0,IF('OddsRatio_working_3-way'!V97+SQRT('OddsRatio_working_3-way'!W97)&gt;0,0,PI()),ACOS('OddsRatio_working_3-way'!V97/(2*'OddsRatio_working_3-way'!X97)))</f>
        <v>1.103912727427004</v>
      </c>
      <c r="Z97" s="11">
        <f>'OddsRatio_working_3-way'!X97^(1/3)*COS('OddsRatio_working_3-way'!Y97/3)</f>
        <v>0.54171908012894476</v>
      </c>
      <c r="AA97" s="11">
        <f>'OddsRatio_working_3-way'!X97^(1/3)*COS(('OddsRatio_working_3-way'!Y97+2*PI())/3)</f>
        <v>-0.45172834788840377</v>
      </c>
      <c r="AB97" s="11">
        <f>'OddsRatio_working_3-way'!X97^(1/3)*COS(('OddsRatio_working_3-way'!Y97+4*PI())/3)</f>
        <v>-8.9990732240541396E-2</v>
      </c>
      <c r="AC97" s="11">
        <f>'OddsRatio_working_3-way'!X97^(1/3)*SIN('OddsRatio_working_3-way'!Y97/3)</f>
        <v>0.20884930977030697</v>
      </c>
      <c r="AD97" s="11">
        <f>'OddsRatio_working_3-way'!X97^(1/3)*SIN(('OddsRatio_working_3-way'!Y97+2*PI())/3)</f>
        <v>0.36471783022125059</v>
      </c>
      <c r="AE97" s="11">
        <f>'OddsRatio_working_3-way'!X97^(1/3)*SIN(('OddsRatio_working_3-way'!Y97+4*PI())/3)</f>
        <v>-0.57356713999155751</v>
      </c>
      <c r="AF97" s="11">
        <f>-'OddsRatio_working_3-way'!U97/(3*'OddsRatio_working_3-way'!X97^(1/3))*COS(('OddsRatio_working_3-way'!Y97)/3)</f>
        <v>0.54171908012894465</v>
      </c>
      <c r="AG97" s="11">
        <f>-'OddsRatio_working_3-way'!U97/(3*'OddsRatio_working_3-way'!X97^(1/3))*COS(('OddsRatio_working_3-way'!Y97+2*PI())/3)</f>
        <v>-0.45172834788840366</v>
      </c>
      <c r="AH97" s="11">
        <f>-'OddsRatio_working_3-way'!U97/(3*'OddsRatio_working_3-way'!X97^(1/3))*COS(('OddsRatio_working_3-way'!Y97+4*PI())/3)</f>
        <v>-8.9990732240541368E-2</v>
      </c>
      <c r="AI97" s="11">
        <f>'OddsRatio_working_3-way'!U97/(3*'OddsRatio_working_3-way'!X97^(1/3))*SIN(('OddsRatio_working_3-way'!Y97)/3)</f>
        <v>-0.20884930977030694</v>
      </c>
      <c r="AJ97" s="11">
        <f>'OddsRatio_working_3-way'!U97/(3*'OddsRatio_working_3-way'!X97^(1/3))*SIN(('OddsRatio_working_3-way'!Y97+2*PI())/3)</f>
        <v>-0.36471783022125054</v>
      </c>
      <c r="AK97" s="11">
        <f>'OddsRatio_working_3-way'!U97/(3*'OddsRatio_working_3-way'!X97^(1/3))*SIN(('OddsRatio_working_3-way'!Y97+4*PI())/3)</f>
        <v>0.5735671399915574</v>
      </c>
      <c r="AL97" s="11">
        <f>'OddsRatio_working_3-way'!Z97+'OddsRatio_working_3-way'!AF97</f>
        <v>1.0834381602578893</v>
      </c>
      <c r="AM97" s="11">
        <f>'OddsRatio_working_3-way'!AA97+'OddsRatio_working_3-way'!AG97</f>
        <v>-0.90345669577680743</v>
      </c>
      <c r="AN97" s="11">
        <f>'OddsRatio_working_3-way'!AB97+'OddsRatio_working_3-way'!AH97</f>
        <v>-0.17998146448108276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1.0834381602578893</v>
      </c>
      <c r="AS97" s="11">
        <f>IF(('OddsRatio_working_3-way'!X97=0),IF(Q97&gt;0,-Q97^(1/3),(-Q97)^(1/3)),'OddsRatio_working_3-way'!AM97-'OddsRatio_working_3-way'!R97/3)</f>
        <v>-0.90345669577680743</v>
      </c>
      <c r="AT97" s="11">
        <f>IF(('OddsRatio_working_3-way'!X97=0),IF(Q97&gt;0,-Q97^(1/3),(-Q97)^(1/3)),'OddsRatio_working_3-way'!AN97-'OddsRatio_working_3-way'!R97/3)</f>
        <v>-0.17998146448108276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9">
        <f t="shared" si="26"/>
        <v>0.3459996698074857</v>
      </c>
      <c r="E98" s="9">
        <f t="shared" si="27"/>
        <v>0.27190540856477907</v>
      </c>
      <c r="F98" s="9">
        <f t="shared" si="28"/>
        <v>0.38209492162773551</v>
      </c>
      <c r="G98" s="9">
        <f t="shared" si="29"/>
        <v>1.0500978714106228</v>
      </c>
      <c r="H98" s="9">
        <f t="shared" si="30"/>
        <v>2.8901761685391212</v>
      </c>
      <c r="I98" s="9">
        <f t="shared" si="31"/>
        <v>3.6777495720970874</v>
      </c>
      <c r="J98" s="9">
        <f t="shared" si="32"/>
        <v>2.6171507219723593</v>
      </c>
      <c r="K98" s="11">
        <f t="shared" si="33"/>
        <v>0.35714285714285715</v>
      </c>
      <c r="L98" s="11">
        <f t="shared" si="34"/>
        <v>0.28169014084507044</v>
      </c>
      <c r="M98" s="11">
        <f t="shared" si="35"/>
        <v>0.39370078740157477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-0.27997116557613411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0.23328950078423294</v>
      </c>
      <c r="Q98" s="11">
        <f>2*'OddsRatio_working_3-way'!K98*'OddsRatio_working_3-way'!L98*'OddsRatio_working_3-way'!M98</f>
        <v>7.9215450181403385E-2</v>
      </c>
      <c r="R98" s="11">
        <f t="shared" si="36"/>
        <v>0</v>
      </c>
      <c r="S98" s="11">
        <f t="shared" si="37"/>
        <v>-0.8332625979684799</v>
      </c>
      <c r="T98" s="11">
        <f t="shared" si="38"/>
        <v>-0.28294145941204751</v>
      </c>
      <c r="U98" s="11">
        <f>'OddsRatio_working_3-way'!S98-'OddsRatio_working_3-way'!R98^2/3</f>
        <v>-0.8332625979684799</v>
      </c>
      <c r="V98" s="11">
        <f>'OddsRatio_working_3-way'!S98*'OddsRatio_working_3-way'!R98/3-2*'OddsRatio_working_3-way'!R98^3/27-'OddsRatio_working_3-way'!T98</f>
        <v>0.28294145941204751</v>
      </c>
      <c r="W98" s="11">
        <f>'OddsRatio_working_3-way'!V98^2+4*'OddsRatio_working_3-way'!U98^3/27</f>
        <v>-5.6561825263191506E-3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0.14638310351654191</v>
      </c>
      <c r="Y98" s="11">
        <f>IF('OddsRatio_working_3-way'!W98&gt;=0,IF('OddsRatio_working_3-way'!V98+SQRT('OddsRatio_working_3-way'!W98)&gt;0,0,PI()),ACOS('OddsRatio_working_3-way'!V98/(2*'OddsRatio_working_3-way'!X98)))</f>
        <v>0.25979888631386894</v>
      </c>
      <c r="Z98" s="11">
        <f>'OddsRatio_working_3-way'!X98^(1/3)*COS('OddsRatio_working_3-way'!Y98/3)</f>
        <v>0.52504893570531141</v>
      </c>
      <c r="AA98" s="11">
        <f>'OddsRatio_working_3-way'!X98^(1/3)*COS(('OddsRatio_working_3-way'!Y98+2*PI())/3)</f>
        <v>-0.30200054704195395</v>
      </c>
      <c r="AB98" s="11">
        <f>'OddsRatio_working_3-way'!X98^(1/3)*COS(('OddsRatio_working_3-way'!Y98+4*PI())/3)</f>
        <v>-0.22304838866335763</v>
      </c>
      <c r="AC98" s="11">
        <f>'OddsRatio_working_3-way'!X98^(1/3)*SIN('OddsRatio_working_3-way'!Y98/3)</f>
        <v>4.5583049892984638E-2</v>
      </c>
      <c r="AD98" s="11">
        <f>'OddsRatio_working_3-way'!X98^(1/3)*SIN(('OddsRatio_working_3-way'!Y98+2*PI())/3)</f>
        <v>0.43191419160428984</v>
      </c>
      <c r="AE98" s="11">
        <f>'OddsRatio_working_3-way'!X98^(1/3)*SIN(('OddsRatio_working_3-way'!Y98+4*PI())/3)</f>
        <v>-0.47749724149727441</v>
      </c>
      <c r="AF98" s="11">
        <f>-'OddsRatio_working_3-way'!U98/(3*'OddsRatio_working_3-way'!X98^(1/3))*COS(('OddsRatio_working_3-way'!Y98)/3)</f>
        <v>0.52504893570531141</v>
      </c>
      <c r="AG98" s="11">
        <f>-'OddsRatio_working_3-way'!U98/(3*'OddsRatio_working_3-way'!X98^(1/3))*COS(('OddsRatio_working_3-way'!Y98+2*PI())/3)</f>
        <v>-0.30200054704195395</v>
      </c>
      <c r="AH98" s="11">
        <f>-'OddsRatio_working_3-way'!U98/(3*'OddsRatio_working_3-way'!X98^(1/3))*COS(('OddsRatio_working_3-way'!Y98+4*PI())/3)</f>
        <v>-0.22304838866335763</v>
      </c>
      <c r="AI98" s="11">
        <f>'OddsRatio_working_3-way'!U98/(3*'OddsRatio_working_3-way'!X98^(1/3))*SIN(('OddsRatio_working_3-way'!Y98)/3)</f>
        <v>-4.5583049892984638E-2</v>
      </c>
      <c r="AJ98" s="11">
        <f>'OddsRatio_working_3-way'!U98/(3*'OddsRatio_working_3-way'!X98^(1/3))*SIN(('OddsRatio_working_3-way'!Y98+2*PI())/3)</f>
        <v>-0.43191419160428984</v>
      </c>
      <c r="AK98" s="11">
        <f>'OddsRatio_working_3-way'!U98/(3*'OddsRatio_working_3-way'!X98^(1/3))*SIN(('OddsRatio_working_3-way'!Y98+4*PI())/3)</f>
        <v>0.47749724149727441</v>
      </c>
      <c r="AL98" s="11">
        <f>'OddsRatio_working_3-way'!Z98+'OddsRatio_working_3-way'!AF98</f>
        <v>1.0500978714106228</v>
      </c>
      <c r="AM98" s="11">
        <f>'OddsRatio_working_3-way'!AA98+'OddsRatio_working_3-way'!AG98</f>
        <v>-0.6040010940839079</v>
      </c>
      <c r="AN98" s="11">
        <f>'OddsRatio_working_3-way'!AB98+'OddsRatio_working_3-way'!AH98</f>
        <v>-0.44609677732671527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1.0500978714106228</v>
      </c>
      <c r="AS98" s="11">
        <f>IF(('OddsRatio_working_3-way'!X98=0),IF(Q98&gt;0,-Q98^(1/3),(-Q98)^(1/3)),'OddsRatio_working_3-way'!AM98-'OddsRatio_working_3-way'!R98/3)</f>
        <v>-0.6040010940839079</v>
      </c>
      <c r="AT98" s="11">
        <f>IF(('OddsRatio_working_3-way'!X98=0),IF(Q98&gt;0,-Q98^(1/3),(-Q98)^(1/3)),'OddsRatio_working_3-way'!AN98-'OddsRatio_working_3-way'!R98/3)</f>
        <v>-0.44609677732671527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9">
        <f t="shared" si="26"/>
        <v>0.35860228785062498</v>
      </c>
      <c r="E99" s="9">
        <f t="shared" si="27"/>
        <v>0.27869001452042941</v>
      </c>
      <c r="F99" s="9">
        <f t="shared" si="28"/>
        <v>0.36270769762894561</v>
      </c>
      <c r="G99" s="9">
        <f t="shared" si="29"/>
        <v>1.0521203702128474</v>
      </c>
      <c r="H99" s="9">
        <f t="shared" si="30"/>
        <v>2.7886046293618403</v>
      </c>
      <c r="I99" s="9">
        <f t="shared" si="31"/>
        <v>3.5882161107236041</v>
      </c>
      <c r="J99" s="9">
        <f t="shared" si="32"/>
        <v>2.7570410182554554</v>
      </c>
      <c r="K99" s="11">
        <f t="shared" si="33"/>
        <v>0.37037037037037035</v>
      </c>
      <c r="L99" s="11">
        <f t="shared" si="34"/>
        <v>0.28901734104046245</v>
      </c>
      <c r="M99" s="11">
        <f t="shared" si="35"/>
        <v>0.37453183520599254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-0.27999441930727242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0.23373159914910474</v>
      </c>
      <c r="Q99" s="11">
        <f>2*'OddsRatio_working_3-way'!K99*'OddsRatio_working_3-way'!L99*'OddsRatio_working_3-way'!M99</f>
        <v>8.0182366774993047E-2</v>
      </c>
      <c r="R99" s="11">
        <f t="shared" si="36"/>
        <v>0</v>
      </c>
      <c r="S99" s="11">
        <f t="shared" si="37"/>
        <v>-0.83477234913243825</v>
      </c>
      <c r="T99" s="11">
        <f t="shared" si="38"/>
        <v>-0.2863713033044385</v>
      </c>
      <c r="U99" s="11">
        <f>'OddsRatio_working_3-way'!S99-'OddsRatio_working_3-way'!R99^2/3</f>
        <v>-0.83477234913243825</v>
      </c>
      <c r="V99" s="11">
        <f>'OddsRatio_working_3-way'!S99*'OddsRatio_working_3-way'!R99/3-2*'OddsRatio_working_3-way'!R99^3/27-'OddsRatio_working_3-way'!T99</f>
        <v>0.2863713033044385</v>
      </c>
      <c r="W99" s="11">
        <f>'OddsRatio_working_3-way'!V99^2+4*'OddsRatio_working_3-way'!U99^3/27</f>
        <v>-4.1702667446377462E-3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0.14678112114720379</v>
      </c>
      <c r="Y99" s="11">
        <f>IF('OddsRatio_working_3-way'!W99&gt;=0,IF('OddsRatio_working_3-way'!V99+SQRT('OddsRatio_working_3-way'!W99)&gt;0,0,PI()),ACOS('OddsRatio_working_3-way'!V99/(2*'OddsRatio_working_3-way'!X99)))</f>
        <v>0.22179320153797888</v>
      </c>
      <c r="Z99" s="11">
        <f>'OddsRatio_working_3-way'!X99^(1/3)*COS('OddsRatio_working_3-way'!Y99/3)</f>
        <v>0.52606018510642372</v>
      </c>
      <c r="AA99" s="11">
        <f>'OddsRatio_working_3-way'!X99^(1/3)*COS(('OddsRatio_working_3-way'!Y99+2*PI())/3)</f>
        <v>-0.29677321803761236</v>
      </c>
      <c r="AB99" s="11">
        <f>'OddsRatio_working_3-way'!X99^(1/3)*COS(('OddsRatio_working_3-way'!Y99+4*PI())/3)</f>
        <v>-0.22928696706881124</v>
      </c>
      <c r="AC99" s="11">
        <f>'OddsRatio_working_3-way'!X99^(1/3)*SIN('OddsRatio_working_3-way'!Y99/3)</f>
        <v>3.8963205163435946E-2</v>
      </c>
      <c r="AD99" s="11">
        <f>'OddsRatio_working_3-way'!X99^(1/3)*SIN(('OddsRatio_working_3-way'!Y99+2*PI())/3)</f>
        <v>0.4360998816399892</v>
      </c>
      <c r="AE99" s="11">
        <f>'OddsRatio_working_3-way'!X99^(1/3)*SIN(('OddsRatio_working_3-way'!Y99+4*PI())/3)</f>
        <v>-0.47506308680342513</v>
      </c>
      <c r="AF99" s="11">
        <f>-'OddsRatio_working_3-way'!U99/(3*'OddsRatio_working_3-way'!X99^(1/3))*COS(('OddsRatio_working_3-way'!Y99)/3)</f>
        <v>0.52606018510642361</v>
      </c>
      <c r="AG99" s="11">
        <f>-'OddsRatio_working_3-way'!U99/(3*'OddsRatio_working_3-way'!X99^(1/3))*COS(('OddsRatio_working_3-way'!Y99+2*PI())/3)</f>
        <v>-0.29677321803761231</v>
      </c>
      <c r="AH99" s="11">
        <f>-'OddsRatio_working_3-way'!U99/(3*'OddsRatio_working_3-way'!X99^(1/3))*COS(('OddsRatio_working_3-way'!Y99+4*PI())/3)</f>
        <v>-0.22928696706881119</v>
      </c>
      <c r="AI99" s="11">
        <f>'OddsRatio_working_3-way'!U99/(3*'OddsRatio_working_3-way'!X99^(1/3))*SIN(('OddsRatio_working_3-way'!Y99)/3)</f>
        <v>-3.8963205163435939E-2</v>
      </c>
      <c r="AJ99" s="11">
        <f>'OddsRatio_working_3-way'!U99/(3*'OddsRatio_working_3-way'!X99^(1/3))*SIN(('OddsRatio_working_3-way'!Y99+2*PI())/3)</f>
        <v>-0.43609988163998908</v>
      </c>
      <c r="AK99" s="11">
        <f>'OddsRatio_working_3-way'!U99/(3*'OddsRatio_working_3-way'!X99^(1/3))*SIN(('OddsRatio_working_3-way'!Y99+4*PI())/3)</f>
        <v>0.47506308680342502</v>
      </c>
      <c r="AL99" s="11">
        <f>'OddsRatio_working_3-way'!Z99+'OddsRatio_working_3-way'!AF99</f>
        <v>1.0521203702128474</v>
      </c>
      <c r="AM99" s="11">
        <f>'OddsRatio_working_3-way'!AA99+'OddsRatio_working_3-way'!AG99</f>
        <v>-0.59354643607522473</v>
      </c>
      <c r="AN99" s="11">
        <f>'OddsRatio_working_3-way'!AB99+'OddsRatio_working_3-way'!AH99</f>
        <v>-0.45857393413762243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1.0521203702128474</v>
      </c>
      <c r="AS99" s="11">
        <f>IF(('OddsRatio_working_3-way'!X99=0),IF(Q99&gt;0,-Q99^(1/3),(-Q99)^(1/3)),'OddsRatio_working_3-way'!AM99-'OddsRatio_working_3-way'!R99/3)</f>
        <v>-0.59354643607522473</v>
      </c>
      <c r="AT99" s="11">
        <f>IF(('OddsRatio_working_3-way'!X99=0),IF(Q99&gt;0,-Q99^(1/3),(-Q99)^(1/3)),'OddsRatio_working_3-way'!AN99-'OddsRatio_working_3-way'!R99/3)</f>
        <v>-0.45857393413762243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9">
        <f t="shared" si="26"/>
        <v>0.35624552747286331</v>
      </c>
      <c r="E100" s="9">
        <f t="shared" si="27"/>
        <v>0.28482215101581448</v>
      </c>
      <c r="F100" s="9">
        <f t="shared" si="28"/>
        <v>0.35893232151132221</v>
      </c>
      <c r="G100" s="9">
        <f t="shared" si="29"/>
        <v>1.0506120842427653</v>
      </c>
      <c r="H100" s="9">
        <f t="shared" si="30"/>
        <v>2.8070527848975568</v>
      </c>
      <c r="I100" s="9">
        <f t="shared" si="31"/>
        <v>3.5109628813402085</v>
      </c>
      <c r="J100" s="9">
        <f t="shared" si="32"/>
        <v>2.7860405432127009</v>
      </c>
      <c r="K100" s="11">
        <f t="shared" si="33"/>
        <v>0.36764705882352938</v>
      </c>
      <c r="L100" s="11">
        <f t="shared" si="34"/>
        <v>0.29498525073746312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-0.28070031683600993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0.23336932281926204</v>
      </c>
      <c r="Q100" s="11">
        <f>2*'OddsRatio_working_3-way'!K100*'OddsRatio_working_3-way'!L100*'OddsRatio_working_3-way'!M100</f>
        <v>8.0333673948110862E-2</v>
      </c>
      <c r="R100" s="11">
        <f t="shared" si="36"/>
        <v>0</v>
      </c>
      <c r="S100" s="11">
        <f t="shared" si="37"/>
        <v>-0.83138247027915002</v>
      </c>
      <c r="T100" s="11">
        <f t="shared" si="38"/>
        <v>-0.28619017909781413</v>
      </c>
      <c r="U100" s="11">
        <f>'OddsRatio_working_3-way'!S100-'OddsRatio_working_3-way'!R100^2/3</f>
        <v>-0.83138247027915002</v>
      </c>
      <c r="V100" s="11">
        <f>'OddsRatio_working_3-way'!S100*'OddsRatio_working_3-way'!R100/3-2*'OddsRatio_working_3-way'!R100^3/27-'OddsRatio_working_3-way'!T100</f>
        <v>0.28619017909781413</v>
      </c>
      <c r="W100" s="11">
        <f>'OddsRatio_working_3-way'!V100^2+4*'OddsRatio_working_3-way'!U100^3/27</f>
        <v>-3.2283536718234335E-3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0.14588794696946553</v>
      </c>
      <c r="Y100" s="11">
        <f>IF('OddsRatio_working_3-way'!W100&gt;=0,IF('OddsRatio_working_3-way'!V100+SQRT('OddsRatio_working_3-way'!W100)&gt;0,0,PI()),ACOS('OddsRatio_working_3-way'!V100/(2*'OddsRatio_working_3-way'!X100)))</f>
        <v>0.1959859586900512</v>
      </c>
      <c r="Z100" s="11">
        <f>'OddsRatio_working_3-way'!X100^(1/3)*COS('OddsRatio_working_3-way'!Y100/3)</f>
        <v>0.52530604212138265</v>
      </c>
      <c r="AA100" s="11">
        <f>'OddsRatio_working_3-way'!X100^(1/3)*COS(('OddsRatio_working_3-way'!Y100+2*PI())/3)</f>
        <v>-0.29241523120818513</v>
      </c>
      <c r="AB100" s="11">
        <f>'OddsRatio_working_3-way'!X100^(1/3)*COS(('OddsRatio_working_3-way'!Y100+4*PI())/3)</f>
        <v>-0.23289081091319747</v>
      </c>
      <c r="AC100" s="11">
        <f>'OddsRatio_working_3-way'!X100^(1/3)*SIN('OddsRatio_working_3-way'!Y100/3)</f>
        <v>3.4366440080667533E-2</v>
      </c>
      <c r="AD100" s="11">
        <f>'OddsRatio_working_3-way'!X100^(1/3)*SIN(('OddsRatio_working_3-way'!Y100+2*PI())/3)</f>
        <v>0.43774515719824203</v>
      </c>
      <c r="AE100" s="11">
        <f>'OddsRatio_working_3-way'!X100^(1/3)*SIN(('OddsRatio_working_3-way'!Y100+4*PI())/3)</f>
        <v>-0.47211159727890961</v>
      </c>
      <c r="AF100" s="11">
        <f>-'OddsRatio_working_3-way'!U100/(3*'OddsRatio_working_3-way'!X100^(1/3))*COS(('OddsRatio_working_3-way'!Y100)/3)</f>
        <v>0.52530604212138277</v>
      </c>
      <c r="AG100" s="11">
        <f>-'OddsRatio_working_3-way'!U100/(3*'OddsRatio_working_3-way'!X100^(1/3))*COS(('OddsRatio_working_3-way'!Y100+2*PI())/3)</f>
        <v>-0.29241523120818519</v>
      </c>
      <c r="AH100" s="11">
        <f>-'OddsRatio_working_3-way'!U100/(3*'OddsRatio_working_3-way'!X100^(1/3))*COS(('OddsRatio_working_3-way'!Y100+4*PI())/3)</f>
        <v>-0.23289081091319752</v>
      </c>
      <c r="AI100" s="11">
        <f>'OddsRatio_working_3-way'!U100/(3*'OddsRatio_working_3-way'!X100^(1/3))*SIN(('OddsRatio_working_3-way'!Y100)/3)</f>
        <v>-3.436644008066754E-2</v>
      </c>
      <c r="AJ100" s="11">
        <f>'OddsRatio_working_3-way'!U100/(3*'OddsRatio_working_3-way'!X100^(1/3))*SIN(('OddsRatio_working_3-way'!Y100+2*PI())/3)</f>
        <v>-0.43774515719824214</v>
      </c>
      <c r="AK100" s="11">
        <f>'OddsRatio_working_3-way'!U100/(3*'OddsRatio_working_3-way'!X100^(1/3))*SIN(('OddsRatio_working_3-way'!Y100+4*PI())/3)</f>
        <v>0.47211159727890967</v>
      </c>
      <c r="AL100" s="11">
        <f>'OddsRatio_working_3-way'!Z100+'OddsRatio_working_3-way'!AF100</f>
        <v>1.0506120842427653</v>
      </c>
      <c r="AM100" s="11">
        <f>'OddsRatio_working_3-way'!AA100+'OddsRatio_working_3-way'!AG100</f>
        <v>-0.58483046241637027</v>
      </c>
      <c r="AN100" s="11">
        <f>'OddsRatio_working_3-way'!AB100+'OddsRatio_working_3-way'!AH100</f>
        <v>-0.46578162182639499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1.0506120842427653</v>
      </c>
      <c r="AS100" s="11">
        <f>IF(('OddsRatio_working_3-way'!X100=0),IF(Q100&gt;0,-Q100^(1/3),(-Q100)^(1/3)),'OddsRatio_working_3-way'!AM100-'OddsRatio_working_3-way'!R100/3)</f>
        <v>-0.58483046241637027</v>
      </c>
      <c r="AT100" s="11">
        <f>IF(('OddsRatio_working_3-way'!X100=0),IF(Q100&gt;0,-Q100^(1/3),(-Q100)^(1/3)),'OddsRatio_working_3-way'!AN100-'OddsRatio_working_3-way'!R100/3)</f>
        <v>-0.46578162182639499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9">
        <f t="shared" si="26"/>
        <v>0.4818396603344276</v>
      </c>
      <c r="E101" s="9">
        <f t="shared" si="27"/>
        <v>0.26579849884966028</v>
      </c>
      <c r="F101" s="9">
        <f t="shared" si="28"/>
        <v>0.25236184081591212</v>
      </c>
      <c r="G101" s="9">
        <f t="shared" si="29"/>
        <v>1.0542933154420671</v>
      </c>
      <c r="H101" s="9">
        <f t="shared" si="30"/>
        <v>2.0753791817509084</v>
      </c>
      <c r="I101" s="9">
        <f t="shared" si="31"/>
        <v>3.7622484864582151</v>
      </c>
      <c r="J101" s="9">
        <f t="shared" si="32"/>
        <v>3.9625642163922081</v>
      </c>
      <c r="K101" s="11">
        <f t="shared" si="33"/>
        <v>0.49504950495049505</v>
      </c>
      <c r="L101" s="11">
        <f t="shared" si="34"/>
        <v>0.27624309392265195</v>
      </c>
      <c r="M101" s="11">
        <f t="shared" si="35"/>
        <v>0.26246719160104987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-0.2695397786178757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0.23151268883359383</v>
      </c>
      <c r="Q101" s="11">
        <f>2*'OddsRatio_working_3-way'!K101*'OddsRatio_working_3-way'!L101*'OddsRatio_working_3-way'!M101</f>
        <v>7.1786880258478708E-2</v>
      </c>
      <c r="R101" s="11">
        <f t="shared" si="36"/>
        <v>0</v>
      </c>
      <c r="S101" s="11">
        <f t="shared" si="37"/>
        <v>-0.85891844988790111</v>
      </c>
      <c r="T101" s="11">
        <f t="shared" si="38"/>
        <v>-0.26633130229082203</v>
      </c>
      <c r="U101" s="11">
        <f>'OddsRatio_working_3-way'!S101-'OddsRatio_working_3-way'!R101^2/3</f>
        <v>-0.85891844988790111</v>
      </c>
      <c r="V101" s="11">
        <f>'OddsRatio_working_3-way'!S101*'OddsRatio_working_3-way'!R101/3-2*'OddsRatio_working_3-way'!R101^3/27-'OddsRatio_working_3-way'!T101</f>
        <v>0.26633130229082203</v>
      </c>
      <c r="W101" s="11">
        <f>'OddsRatio_working_3-way'!V101^2+4*'OddsRatio_working_3-way'!U101^3/27</f>
        <v>-2.2943085316785169E-2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0.15319550246067146</v>
      </c>
      <c r="Y101" s="11">
        <f>IF('OddsRatio_working_3-way'!W101&gt;=0,IF('OddsRatio_working_3-way'!V101+SQRT('OddsRatio_working_3-way'!W101)&gt;0,0,PI()),ACOS('OddsRatio_working_3-way'!V101/(2*'OddsRatio_working_3-way'!X101)))</f>
        <v>0.51710702732485148</v>
      </c>
      <c r="Z101" s="11">
        <f>'OddsRatio_working_3-way'!X101^(1/3)*COS('OddsRatio_working_3-way'!Y101/3)</f>
        <v>0.52714665772103353</v>
      </c>
      <c r="AA101" s="11">
        <f>'OddsRatio_working_3-way'!X101^(1/3)*COS(('OddsRatio_working_3-way'!Y101+2*PI())/3)</f>
        <v>-0.34305234126085388</v>
      </c>
      <c r="AB101" s="11">
        <f>'OddsRatio_working_3-way'!X101^(1/3)*COS(('OddsRatio_working_3-way'!Y101+4*PI())/3)</f>
        <v>-0.18409431646017979</v>
      </c>
      <c r="AC101" s="11">
        <f>'OddsRatio_working_3-way'!X101^(1/3)*SIN('OddsRatio_working_3-way'!Y101/3)</f>
        <v>9.1774458408520637E-2</v>
      </c>
      <c r="AD101" s="11">
        <f>'OddsRatio_working_3-way'!X101^(1/3)*SIN(('OddsRatio_working_3-way'!Y101+2*PI())/3)</f>
        <v>0.4106351679022151</v>
      </c>
      <c r="AE101" s="11">
        <f>'OddsRatio_working_3-way'!X101^(1/3)*SIN(('OddsRatio_working_3-way'!Y101+4*PI())/3)</f>
        <v>-0.50240962631073549</v>
      </c>
      <c r="AF101" s="11">
        <f>-'OddsRatio_working_3-way'!U101/(3*'OddsRatio_working_3-way'!X101^(1/3))*COS(('OddsRatio_working_3-way'!Y101)/3)</f>
        <v>0.52714665772103353</v>
      </c>
      <c r="AG101" s="11">
        <f>-'OddsRatio_working_3-way'!U101/(3*'OddsRatio_working_3-way'!X101^(1/3))*COS(('OddsRatio_working_3-way'!Y101+2*PI())/3)</f>
        <v>-0.34305234126085388</v>
      </c>
      <c r="AH101" s="11">
        <f>-'OddsRatio_working_3-way'!U101/(3*'OddsRatio_working_3-way'!X101^(1/3))*COS(('OddsRatio_working_3-way'!Y101+4*PI())/3)</f>
        <v>-0.18409431646017979</v>
      </c>
      <c r="AI101" s="11">
        <f>'OddsRatio_working_3-way'!U101/(3*'OddsRatio_working_3-way'!X101^(1/3))*SIN(('OddsRatio_working_3-way'!Y101)/3)</f>
        <v>-9.1774458408520637E-2</v>
      </c>
      <c r="AJ101" s="11">
        <f>'OddsRatio_working_3-way'!U101/(3*'OddsRatio_working_3-way'!X101^(1/3))*SIN(('OddsRatio_working_3-way'!Y101+2*PI())/3)</f>
        <v>-0.4106351679022151</v>
      </c>
      <c r="AK101" s="11">
        <f>'OddsRatio_working_3-way'!U101/(3*'OddsRatio_working_3-way'!X101^(1/3))*SIN(('OddsRatio_working_3-way'!Y101+4*PI())/3)</f>
        <v>0.50240962631073549</v>
      </c>
      <c r="AL101" s="11">
        <f>'OddsRatio_working_3-way'!Z101+'OddsRatio_working_3-way'!AF101</f>
        <v>1.0542933154420671</v>
      </c>
      <c r="AM101" s="11">
        <f>'OddsRatio_working_3-way'!AA101+'OddsRatio_working_3-way'!AG101</f>
        <v>-0.68610468252170775</v>
      </c>
      <c r="AN101" s="11">
        <f>'OddsRatio_working_3-way'!AB101+'OddsRatio_working_3-way'!AH101</f>
        <v>-0.36818863292035958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1.0542933154420671</v>
      </c>
      <c r="AS101" s="11">
        <f>IF(('OddsRatio_working_3-way'!X101=0),IF(Q101&gt;0,-Q101^(1/3),(-Q101)^(1/3)),'OddsRatio_working_3-way'!AM101-'OddsRatio_working_3-way'!R101/3)</f>
        <v>-0.68610468252170775</v>
      </c>
      <c r="AT101" s="11">
        <f>IF(('OddsRatio_working_3-way'!X101=0),IF(Q101&gt;0,-Q101^(1/3),(-Q101)^(1/3)),'OddsRatio_working_3-way'!AN101-'OddsRatio_working_3-way'!R101/3)</f>
        <v>-0.36818863292035958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9">
        <f t="shared" si="26"/>
        <v>0.3448925062656063</v>
      </c>
      <c r="E102" s="9">
        <f t="shared" si="27"/>
        <v>0.26820454162178214</v>
      </c>
      <c r="F102" s="9">
        <f t="shared" si="28"/>
        <v>0.38690295211261144</v>
      </c>
      <c r="G102" s="9">
        <f t="shared" si="29"/>
        <v>1.0494221685508971</v>
      </c>
      <c r="H102" s="9">
        <f t="shared" si="30"/>
        <v>2.8994541250771237</v>
      </c>
      <c r="I102" s="9">
        <f t="shared" si="31"/>
        <v>3.7284976382323323</v>
      </c>
      <c r="J102" s="9">
        <f t="shared" si="32"/>
        <v>2.5846274745118549</v>
      </c>
      <c r="K102" s="11">
        <f t="shared" si="33"/>
        <v>0.35587188612099646</v>
      </c>
      <c r="L102" s="11">
        <f t="shared" si="34"/>
        <v>0.27777777777777779</v>
      </c>
      <c r="M102" s="11">
        <f t="shared" si="35"/>
        <v>0.39840637450199207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-0.27986354305986794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0.23315201038471661</v>
      </c>
      <c r="Q102" s="11">
        <f>2*'OddsRatio_working_3-way'!K102*'OddsRatio_working_3-way'!L102*'OddsRatio_working_3-way'!M102</f>
        <v>7.8767571075917781E-2</v>
      </c>
      <c r="R102" s="11">
        <f t="shared" si="36"/>
        <v>0</v>
      </c>
      <c r="S102" s="11">
        <f t="shared" si="37"/>
        <v>-0.83309175548757031</v>
      </c>
      <c r="T102" s="11">
        <f t="shared" si="38"/>
        <v>-0.28144991739444947</v>
      </c>
      <c r="U102" s="11">
        <f>'OddsRatio_working_3-way'!S102-'OddsRatio_working_3-way'!R102^2/3</f>
        <v>-0.83309175548757031</v>
      </c>
      <c r="V102" s="11">
        <f>'OddsRatio_working_3-way'!S102*'OddsRatio_working_3-way'!R102/3-2*'OddsRatio_working_3-way'!R102^3/27-'OddsRatio_working_3-way'!T102</f>
        <v>0.28144991739444947</v>
      </c>
      <c r="W102" s="11">
        <f>'OddsRatio_working_3-way'!V102^2+4*'OddsRatio_working_3-way'!U102^3/27</f>
        <v>-6.4452865780014607E-3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0.14633808678821783</v>
      </c>
      <c r="Y102" s="11">
        <f>IF('OddsRatio_working_3-way'!W102&gt;=0,IF('OddsRatio_working_3-way'!V102+SQRT('OddsRatio_working_3-way'!W102)&gt;0,0,PI()),ACOS('OddsRatio_working_3-way'!V102/(2*'OddsRatio_working_3-way'!X102)))</f>
        <v>0.2778669217673666</v>
      </c>
      <c r="Z102" s="11">
        <f>'OddsRatio_working_3-way'!X102^(1/3)*COS('OddsRatio_working_3-way'!Y102/3)</f>
        <v>0.52471108427544855</v>
      </c>
      <c r="AA102" s="11">
        <f>'OddsRatio_working_3-way'!X102^(1/3)*COS(('OddsRatio_working_3-way'!Y102+2*PI())/3)</f>
        <v>-0.30456510741332099</v>
      </c>
      <c r="AB102" s="11">
        <f>'OddsRatio_working_3-way'!X102^(1/3)*COS(('OddsRatio_working_3-way'!Y102+4*PI())/3)</f>
        <v>-0.22014597686212772</v>
      </c>
      <c r="AC102" s="11">
        <f>'OddsRatio_working_3-way'!X102^(1/3)*SIN('OddsRatio_working_3-way'!Y102/3)</f>
        <v>4.8739407748485571E-2</v>
      </c>
      <c r="AD102" s="11">
        <f>'OddsRatio_working_3-way'!X102^(1/3)*SIN(('OddsRatio_working_3-way'!Y102+2*PI())/3)</f>
        <v>0.43004342475557317</v>
      </c>
      <c r="AE102" s="11">
        <f>'OddsRatio_working_3-way'!X102^(1/3)*SIN(('OddsRatio_working_3-way'!Y102+4*PI())/3)</f>
        <v>-0.47878283250405879</v>
      </c>
      <c r="AF102" s="11">
        <f>-'OddsRatio_working_3-way'!U102/(3*'OddsRatio_working_3-way'!X102^(1/3))*COS(('OddsRatio_working_3-way'!Y102)/3)</f>
        <v>0.52471108427544866</v>
      </c>
      <c r="AG102" s="11">
        <f>-'OddsRatio_working_3-way'!U102/(3*'OddsRatio_working_3-way'!X102^(1/3))*COS(('OddsRatio_working_3-way'!Y102+2*PI())/3)</f>
        <v>-0.30456510741332105</v>
      </c>
      <c r="AH102" s="11">
        <f>-'OddsRatio_working_3-way'!U102/(3*'OddsRatio_working_3-way'!X102^(1/3))*COS(('OddsRatio_working_3-way'!Y102+4*PI())/3)</f>
        <v>-0.22014597686212778</v>
      </c>
      <c r="AI102" s="11">
        <f>'OddsRatio_working_3-way'!U102/(3*'OddsRatio_working_3-way'!X102^(1/3))*SIN(('OddsRatio_working_3-way'!Y102)/3)</f>
        <v>-4.8739407748485578E-2</v>
      </c>
      <c r="AJ102" s="11">
        <f>'OddsRatio_working_3-way'!U102/(3*'OddsRatio_working_3-way'!X102^(1/3))*SIN(('OddsRatio_working_3-way'!Y102+2*PI())/3)</f>
        <v>-0.43004342475557328</v>
      </c>
      <c r="AK102" s="11">
        <f>'OddsRatio_working_3-way'!U102/(3*'OddsRatio_working_3-way'!X102^(1/3))*SIN(('OddsRatio_working_3-way'!Y102+4*PI())/3)</f>
        <v>0.47878283250405884</v>
      </c>
      <c r="AL102" s="11">
        <f>'OddsRatio_working_3-way'!Z102+'OddsRatio_working_3-way'!AF102</f>
        <v>1.0494221685508971</v>
      </c>
      <c r="AM102" s="11">
        <f>'OddsRatio_working_3-way'!AA102+'OddsRatio_working_3-way'!AG102</f>
        <v>-0.60913021482664198</v>
      </c>
      <c r="AN102" s="11">
        <f>'OddsRatio_working_3-way'!AB102+'OddsRatio_working_3-way'!AH102</f>
        <v>-0.4402919537242555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1.0494221685508971</v>
      </c>
      <c r="AS102" s="11">
        <f>IF(('OddsRatio_working_3-way'!X102=0),IF(Q102&gt;0,-Q102^(1/3),(-Q102)^(1/3)),'OddsRatio_working_3-way'!AM102-'OddsRatio_working_3-way'!R102/3)</f>
        <v>-0.60913021482664198</v>
      </c>
      <c r="AT102" s="11">
        <f>IF(('OddsRatio_working_3-way'!X102=0),IF(Q102&gt;0,-Q102^(1/3),(-Q102)^(1/3)),'OddsRatio_working_3-way'!AN102-'OddsRatio_working_3-way'!R102/3)</f>
        <v>-0.4402919537242555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9">
        <f t="shared" si="26"/>
        <v>0.4358716963479789</v>
      </c>
      <c r="E103" s="9">
        <f t="shared" si="27"/>
        <v>0.27704276718838167</v>
      </c>
      <c r="F103" s="9">
        <f t="shared" si="28"/>
        <v>0.28708553646363943</v>
      </c>
      <c r="G103" s="9">
        <f t="shared" si="29"/>
        <v>1.0522383103120998</v>
      </c>
      <c r="H103" s="9">
        <f t="shared" si="30"/>
        <v>2.2942531216838828</v>
      </c>
      <c r="I103" s="9">
        <f t="shared" si="31"/>
        <v>3.6095510095740084</v>
      </c>
      <c r="J103" s="9">
        <f t="shared" si="32"/>
        <v>3.4832824123365551</v>
      </c>
      <c r="K103" s="11">
        <f t="shared" si="33"/>
        <v>0.44843049327354262</v>
      </c>
      <c r="L103" s="11">
        <f t="shared" si="34"/>
        <v>0.28735632183908044</v>
      </c>
      <c r="M103" s="11">
        <f t="shared" si="35"/>
        <v>0.29761904761904762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-0.27608665238168872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0.23279052871599643</v>
      </c>
      <c r="Q103" s="11">
        <f>2*'OddsRatio_working_3-way'!K103*'OddsRatio_working_3-way'!L103*'OddsRatio_working_3-way'!M103</f>
        <v>7.670198639736292E-2</v>
      </c>
      <c r="R103" s="11">
        <f t="shared" si="36"/>
        <v>0</v>
      </c>
      <c r="S103" s="11">
        <f t="shared" si="37"/>
        <v>-0.84317922184142546</v>
      </c>
      <c r="T103" s="11">
        <f t="shared" si="38"/>
        <v>-0.27781852449470362</v>
      </c>
      <c r="U103" s="11">
        <f>'OddsRatio_working_3-way'!S103-'OddsRatio_working_3-way'!R103^2/3</f>
        <v>-0.84317922184142546</v>
      </c>
      <c r="V103" s="11">
        <f>'OddsRatio_working_3-way'!S103*'OddsRatio_working_3-way'!R103/3-2*'OddsRatio_working_3-way'!R103^3/27-'OddsRatio_working_3-way'!T103</f>
        <v>0.27781852449470362</v>
      </c>
      <c r="W103" s="11">
        <f>'OddsRatio_working_3-way'!V103^2+4*'OddsRatio_working_3-way'!U103^3/27</f>
        <v>-1.1625649626190629E-2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0.14900401184079312</v>
      </c>
      <c r="Y103" s="11">
        <f>IF('OddsRatio_working_3-way'!W103&gt;=0,IF('OddsRatio_working_3-way'!V103+SQRT('OddsRatio_working_3-way'!W103)&gt;0,0,PI()),ACOS('OddsRatio_working_3-way'!V103/(2*'OddsRatio_working_3-way'!X103)))</f>
        <v>0.37020878099975985</v>
      </c>
      <c r="Z103" s="11">
        <f>'OddsRatio_working_3-way'!X103^(1/3)*COS('OddsRatio_working_3-way'!Y103/3)</f>
        <v>0.5261191551560499</v>
      </c>
      <c r="AA103" s="11">
        <f>'OddsRatio_working_3-way'!X103^(1/3)*COS(('OddsRatio_working_3-way'!Y103+2*PI())/3)</f>
        <v>-0.31957312811034955</v>
      </c>
      <c r="AB103" s="11">
        <f>'OddsRatio_working_3-way'!X103^(1/3)*COS(('OddsRatio_working_3-way'!Y103+4*PI())/3)</f>
        <v>-0.20654602704570008</v>
      </c>
      <c r="AC103" s="11">
        <f>'OddsRatio_working_3-way'!X103^(1/3)*SIN('OddsRatio_working_3-way'!Y103/3)</f>
        <v>6.5256227225398325E-2</v>
      </c>
      <c r="AD103" s="11">
        <f>'OddsRatio_working_3-way'!X103^(1/3)*SIN(('OddsRatio_working_3-way'!Y103+2*PI())/3)</f>
        <v>0.42300444017004674</v>
      </c>
      <c r="AE103" s="11">
        <f>'OddsRatio_working_3-way'!X103^(1/3)*SIN(('OddsRatio_working_3-way'!Y103+4*PI())/3)</f>
        <v>-0.4882606673954451</v>
      </c>
      <c r="AF103" s="11">
        <f>-'OddsRatio_working_3-way'!U103/(3*'OddsRatio_working_3-way'!X103^(1/3))*COS(('OddsRatio_working_3-way'!Y103)/3)</f>
        <v>0.5261191551560499</v>
      </c>
      <c r="AG103" s="11">
        <f>-'OddsRatio_working_3-way'!U103/(3*'OddsRatio_working_3-way'!X103^(1/3))*COS(('OddsRatio_working_3-way'!Y103+2*PI())/3)</f>
        <v>-0.31957312811034955</v>
      </c>
      <c r="AH103" s="11">
        <f>-'OddsRatio_working_3-way'!U103/(3*'OddsRatio_working_3-way'!X103^(1/3))*COS(('OddsRatio_working_3-way'!Y103+4*PI())/3)</f>
        <v>-0.20654602704570008</v>
      </c>
      <c r="AI103" s="11">
        <f>'OddsRatio_working_3-way'!U103/(3*'OddsRatio_working_3-way'!X103^(1/3))*SIN(('OddsRatio_working_3-way'!Y103)/3)</f>
        <v>-6.5256227225398325E-2</v>
      </c>
      <c r="AJ103" s="11">
        <f>'OddsRatio_working_3-way'!U103/(3*'OddsRatio_working_3-way'!X103^(1/3))*SIN(('OddsRatio_working_3-way'!Y103+2*PI())/3)</f>
        <v>-0.42300444017004674</v>
      </c>
      <c r="AK103" s="11">
        <f>'OddsRatio_working_3-way'!U103/(3*'OddsRatio_working_3-way'!X103^(1/3))*SIN(('OddsRatio_working_3-way'!Y103+4*PI())/3)</f>
        <v>0.4882606673954451</v>
      </c>
      <c r="AL103" s="11">
        <f>'OddsRatio_working_3-way'!Z103+'OddsRatio_working_3-way'!AF103</f>
        <v>1.0522383103120998</v>
      </c>
      <c r="AM103" s="11">
        <f>'OddsRatio_working_3-way'!AA103+'OddsRatio_working_3-way'!AG103</f>
        <v>-0.63914625622069909</v>
      </c>
      <c r="AN103" s="11">
        <f>'OddsRatio_working_3-way'!AB103+'OddsRatio_working_3-way'!AH103</f>
        <v>-0.41309205409140015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1.0522383103120998</v>
      </c>
      <c r="AS103" s="11">
        <f>IF(('OddsRatio_working_3-way'!X103=0),IF(Q103&gt;0,-Q103^(1/3),(-Q103)^(1/3)),'OddsRatio_working_3-way'!AM103-'OddsRatio_working_3-way'!R103/3)</f>
        <v>-0.63914625622069909</v>
      </c>
      <c r="AT103" s="11">
        <f>IF(('OddsRatio_working_3-way'!X103=0),IF(Q103&gt;0,-Q103^(1/3),(-Q103)^(1/3)),'OddsRatio_working_3-way'!AN103-'OddsRatio_working_3-way'!R103/3)</f>
        <v>-0.41309205409140015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9">
        <f t="shared" si="26"/>
        <v>0.45200380664204959</v>
      </c>
      <c r="E104" s="9">
        <f t="shared" si="27"/>
        <v>0.29659796135888178</v>
      </c>
      <c r="F104" s="9">
        <f t="shared" si="28"/>
        <v>0.2513982319990688</v>
      </c>
      <c r="G104" s="9">
        <f t="shared" si="29"/>
        <v>1.063483112669771</v>
      </c>
      <c r="H104" s="9">
        <f t="shared" si="30"/>
        <v>2.2123707484435391</v>
      </c>
      <c r="I104" s="9">
        <f t="shared" si="31"/>
        <v>3.3715673412535896</v>
      </c>
      <c r="J104" s="9">
        <f t="shared" si="32"/>
        <v>3.9777527154753582</v>
      </c>
      <c r="K104" s="11">
        <f t="shared" si="33"/>
        <v>0.46728971962616822</v>
      </c>
      <c r="L104" s="11">
        <f t="shared" si="34"/>
        <v>0.30959752321981426</v>
      </c>
      <c r="M104" s="11">
        <f t="shared" si="35"/>
        <v>0.26315789473684209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-0.27099910303521324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0.2349012196589097</v>
      </c>
      <c r="Q104" s="11">
        <f>2*'OddsRatio_working_3-way'!K104*'OddsRatio_working_3-way'!L104*'OddsRatio_working_3-way'!M104</f>
        <v>7.6143020959127949E-2</v>
      </c>
      <c r="R104" s="11">
        <f t="shared" si="36"/>
        <v>0</v>
      </c>
      <c r="S104" s="11">
        <f t="shared" si="37"/>
        <v>-0.86679703743664038</v>
      </c>
      <c r="T104" s="11">
        <f t="shared" si="38"/>
        <v>-0.28097148701349772</v>
      </c>
      <c r="U104" s="11">
        <f>'OddsRatio_working_3-way'!S104-'OddsRatio_working_3-way'!R104^2/3</f>
        <v>-0.86679703743664038</v>
      </c>
      <c r="V104" s="11">
        <f>'OddsRatio_working_3-way'!S104*'OddsRatio_working_3-way'!R104/3-2*'OddsRatio_working_3-way'!R104^3/27-'OddsRatio_working_3-way'!T104</f>
        <v>0.28097148701349772</v>
      </c>
      <c r="W104" s="11">
        <f>'OddsRatio_working_3-way'!V104^2+4*'OddsRatio_working_3-way'!U104^3/27</f>
        <v>-1.7537508812512898E-2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0.15530814959870023</v>
      </c>
      <c r="Y104" s="11">
        <f>IF('OddsRatio_working_3-way'!W104&gt;=0,IF('OddsRatio_working_3-way'!V104+SQRT('OddsRatio_working_3-way'!W104)&gt;0,0,PI()),ACOS('OddsRatio_working_3-way'!V104/(2*'OddsRatio_working_3-way'!X104)))</f>
        <v>0.44044668634135231</v>
      </c>
      <c r="Z104" s="11">
        <f>'OddsRatio_working_3-way'!X104^(1/3)*COS('OddsRatio_working_3-way'!Y104/3)</f>
        <v>0.53174155633488562</v>
      </c>
      <c r="AA104" s="11">
        <f>'OddsRatio_working_3-way'!X104^(1/3)*COS(('OddsRatio_working_3-way'!Y104+2*PI())/3)</f>
        <v>-0.33396958365678597</v>
      </c>
      <c r="AB104" s="11">
        <f>'OddsRatio_working_3-way'!X104^(1/3)*COS(('OddsRatio_working_3-way'!Y104+4*PI())/3)</f>
        <v>-0.19777197267809929</v>
      </c>
      <c r="AC104" s="11">
        <f>'OddsRatio_working_3-way'!X104^(1/3)*SIN('OddsRatio_working_3-way'!Y104/3)</f>
        <v>7.8633727361528627E-2</v>
      </c>
      <c r="AD104" s="11">
        <f>'OddsRatio_working_3-way'!X104^(1/3)*SIN(('OddsRatio_working_3-way'!Y104+2*PI())/3)</f>
        <v>0.42118483235312082</v>
      </c>
      <c r="AE104" s="11">
        <f>'OddsRatio_working_3-way'!X104^(1/3)*SIN(('OddsRatio_working_3-way'!Y104+4*PI())/3)</f>
        <v>-0.4998185597146495</v>
      </c>
      <c r="AF104" s="11">
        <f>-'OddsRatio_working_3-way'!U104/(3*'OddsRatio_working_3-way'!X104^(1/3))*COS(('OddsRatio_working_3-way'!Y104)/3)</f>
        <v>0.53174155633488551</v>
      </c>
      <c r="AG104" s="11">
        <f>-'OddsRatio_working_3-way'!U104/(3*'OddsRatio_working_3-way'!X104^(1/3))*COS(('OddsRatio_working_3-way'!Y104+2*PI())/3)</f>
        <v>-0.33396958365678586</v>
      </c>
      <c r="AH104" s="11">
        <f>-'OddsRatio_working_3-way'!U104/(3*'OddsRatio_working_3-way'!X104^(1/3))*COS(('OddsRatio_working_3-way'!Y104+4*PI())/3)</f>
        <v>-0.19777197267809923</v>
      </c>
      <c r="AI104" s="11">
        <f>'OddsRatio_working_3-way'!U104/(3*'OddsRatio_working_3-way'!X104^(1/3))*SIN(('OddsRatio_working_3-way'!Y104)/3)</f>
        <v>-7.8633727361528613E-2</v>
      </c>
      <c r="AJ104" s="11">
        <f>'OddsRatio_working_3-way'!U104/(3*'OddsRatio_working_3-way'!X104^(1/3))*SIN(('OddsRatio_working_3-way'!Y104+2*PI())/3)</f>
        <v>-0.42118483235312076</v>
      </c>
      <c r="AK104" s="11">
        <f>'OddsRatio_working_3-way'!U104/(3*'OddsRatio_working_3-way'!X104^(1/3))*SIN(('OddsRatio_working_3-way'!Y104+4*PI())/3)</f>
        <v>0.49981855971464939</v>
      </c>
      <c r="AL104" s="11">
        <f>'OddsRatio_working_3-way'!Z104+'OddsRatio_working_3-way'!AF104</f>
        <v>1.063483112669771</v>
      </c>
      <c r="AM104" s="11">
        <f>'OddsRatio_working_3-way'!AA104+'OddsRatio_working_3-way'!AG104</f>
        <v>-0.66793916731357184</v>
      </c>
      <c r="AN104" s="11">
        <f>'OddsRatio_working_3-way'!AB104+'OddsRatio_working_3-way'!AH104</f>
        <v>-0.39554394535619852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1.063483112669771</v>
      </c>
      <c r="AS104" s="11">
        <f>IF(('OddsRatio_working_3-way'!X104=0),IF(Q104&gt;0,-Q104^(1/3),(-Q104)^(1/3)),'OddsRatio_working_3-way'!AM104-'OddsRatio_working_3-way'!R104/3)</f>
        <v>-0.66793916731357184</v>
      </c>
      <c r="AT104" s="11">
        <f>IF(('OddsRatio_working_3-way'!X104=0),IF(Q104&gt;0,-Q104^(1/3),(-Q104)^(1/3)),'OddsRatio_working_3-way'!AN104-'OddsRatio_working_3-way'!R104/3)</f>
        <v>-0.39554394535619852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9">
        <f t="shared" si="26"/>
        <v>0.47960881997023136</v>
      </c>
      <c r="E105" s="9">
        <f t="shared" si="27"/>
        <v>0.281150856216626</v>
      </c>
      <c r="F105" s="9">
        <f t="shared" si="28"/>
        <v>0.23924032381314272</v>
      </c>
      <c r="G105" s="9">
        <f t="shared" si="29"/>
        <v>1.074289651597029</v>
      </c>
      <c r="H105" s="9">
        <f t="shared" si="30"/>
        <v>2.085032548112999</v>
      </c>
      <c r="I105" s="9">
        <f t="shared" si="31"/>
        <v>3.556809370800929</v>
      </c>
      <c r="J105" s="9">
        <f t="shared" si="32"/>
        <v>4.1798973687272056</v>
      </c>
      <c r="K105" s="11">
        <f t="shared" si="33"/>
        <v>0.49751243781094534</v>
      </c>
      <c r="L105" s="11">
        <f t="shared" si="34"/>
        <v>0.29585798816568049</v>
      </c>
      <c r="M105" s="11">
        <f t="shared" si="35"/>
        <v>0.25252525252525254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-0.26447346079952283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0.2360292256962751</v>
      </c>
      <c r="Q105" s="11">
        <f>2*'OddsRatio_working_3-way'!K105*'OddsRatio_working_3-way'!L105*'OddsRatio_working_3-way'!M105</f>
        <v>7.4339913605126012E-2</v>
      </c>
      <c r="R105" s="11">
        <f t="shared" si="36"/>
        <v>0</v>
      </c>
      <c r="S105" s="11">
        <f t="shared" si="37"/>
        <v>-0.89244956746412774</v>
      </c>
      <c r="T105" s="11">
        <f t="shared" si="38"/>
        <v>-0.28108647794145752</v>
      </c>
      <c r="U105" s="11">
        <f>'OddsRatio_working_3-way'!S105-'OddsRatio_working_3-way'!R105^2/3</f>
        <v>-0.89244956746412774</v>
      </c>
      <c r="V105" s="11">
        <f>'OddsRatio_working_3-way'!S105*'OddsRatio_working_3-way'!R105/3-2*'OddsRatio_working_3-way'!R105^3/27-'OddsRatio_working_3-way'!T105</f>
        <v>0.28108647794145752</v>
      </c>
      <c r="W105" s="11">
        <f>'OddsRatio_working_3-way'!V105^2+4*'OddsRatio_working_3-way'!U105^3/27</f>
        <v>-2.6294976048833463E-2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0.16225333904912939</v>
      </c>
      <c r="Y105" s="11">
        <f>IF('OddsRatio_working_3-way'!W105&gt;=0,IF('OddsRatio_working_3-way'!V105+SQRT('OddsRatio_working_3-way'!W105)&gt;0,0,PI()),ACOS('OddsRatio_working_3-way'!V105/(2*'OddsRatio_working_3-way'!X105)))</f>
        <v>0.52325691863817192</v>
      </c>
      <c r="Z105" s="11">
        <f>'OddsRatio_working_3-way'!X105^(1/3)*COS('OddsRatio_working_3-way'!Y105/3)</f>
        <v>0.53714482579851452</v>
      </c>
      <c r="AA105" s="11">
        <f>'OddsRatio_working_3-way'!X105^(1/3)*COS(('OddsRatio_working_3-way'!Y105+2*PI())/3)</f>
        <v>-0.35054173005174161</v>
      </c>
      <c r="AB105" s="11">
        <f>'OddsRatio_working_3-way'!X105^(1/3)*COS(('OddsRatio_working_3-way'!Y105+4*PI())/3)</f>
        <v>-0.18660309574677306</v>
      </c>
      <c r="AC105" s="11">
        <f>'OddsRatio_working_3-way'!X105^(1/3)*SIN('OddsRatio_working_3-way'!Y105/3)</f>
        <v>9.4650014646553413E-2</v>
      </c>
      <c r="AD105" s="11">
        <f>'OddsRatio_working_3-way'!X105^(1/3)*SIN(('OddsRatio_working_3-way'!Y105+2*PI())/3)</f>
        <v>0.4178560573296039</v>
      </c>
      <c r="AE105" s="11">
        <f>'OddsRatio_working_3-way'!X105^(1/3)*SIN(('OddsRatio_working_3-way'!Y105+4*PI())/3)</f>
        <v>-0.51250607197615705</v>
      </c>
      <c r="AF105" s="11">
        <f>-'OddsRatio_working_3-way'!U105/(3*'OddsRatio_working_3-way'!X105^(1/3))*COS(('OddsRatio_working_3-way'!Y105)/3)</f>
        <v>0.53714482579851452</v>
      </c>
      <c r="AG105" s="11">
        <f>-'OddsRatio_working_3-way'!U105/(3*'OddsRatio_working_3-way'!X105^(1/3))*COS(('OddsRatio_working_3-way'!Y105+2*PI())/3)</f>
        <v>-0.35054173005174161</v>
      </c>
      <c r="AH105" s="11">
        <f>-'OddsRatio_working_3-way'!U105/(3*'OddsRatio_working_3-way'!X105^(1/3))*COS(('OddsRatio_working_3-way'!Y105+4*PI())/3)</f>
        <v>-0.18660309574677306</v>
      </c>
      <c r="AI105" s="11">
        <f>'OddsRatio_working_3-way'!U105/(3*'OddsRatio_working_3-way'!X105^(1/3))*SIN(('OddsRatio_working_3-way'!Y105)/3)</f>
        <v>-9.4650014646553413E-2</v>
      </c>
      <c r="AJ105" s="11">
        <f>'OddsRatio_working_3-way'!U105/(3*'OddsRatio_working_3-way'!X105^(1/3))*SIN(('OddsRatio_working_3-way'!Y105+2*PI())/3)</f>
        <v>-0.4178560573296039</v>
      </c>
      <c r="AK105" s="11">
        <f>'OddsRatio_working_3-way'!U105/(3*'OddsRatio_working_3-way'!X105^(1/3))*SIN(('OddsRatio_working_3-way'!Y105+4*PI())/3)</f>
        <v>0.51250607197615705</v>
      </c>
      <c r="AL105" s="11">
        <f>'OddsRatio_working_3-way'!Z105+'OddsRatio_working_3-way'!AF105</f>
        <v>1.074289651597029</v>
      </c>
      <c r="AM105" s="11">
        <f>'OddsRatio_working_3-way'!AA105+'OddsRatio_working_3-way'!AG105</f>
        <v>-0.70108346010348321</v>
      </c>
      <c r="AN105" s="11">
        <f>'OddsRatio_working_3-way'!AB105+'OddsRatio_working_3-way'!AH105</f>
        <v>-0.37320619149354611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1.074289651597029</v>
      </c>
      <c r="AS105" s="11">
        <f>IF(('OddsRatio_working_3-way'!X105=0),IF(Q105&gt;0,-Q105^(1/3),(-Q105)^(1/3)),'OddsRatio_working_3-way'!AM105-'OddsRatio_working_3-way'!R105/3)</f>
        <v>-0.70108346010348321</v>
      </c>
      <c r="AT105" s="11">
        <f>IF(('OddsRatio_working_3-way'!X105=0),IF(Q105&gt;0,-Q105^(1/3),(-Q105)^(1/3)),'OddsRatio_working_3-way'!AN105-'OddsRatio_working_3-way'!R105/3)</f>
        <v>-0.37320619149354611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9">
        <f t="shared" si="26"/>
        <v>0.51803002925270192</v>
      </c>
      <c r="E106" s="9">
        <f t="shared" si="27"/>
        <v>0.26526734308290956</v>
      </c>
      <c r="F106" s="9">
        <f t="shared" si="28"/>
        <v>0.21670262766438861</v>
      </c>
      <c r="G106" s="9">
        <f t="shared" si="29"/>
        <v>1.0694138193542599</v>
      </c>
      <c r="H106" s="9">
        <f t="shared" si="30"/>
        <v>1.9303900228382065</v>
      </c>
      <c r="I106" s="9">
        <f t="shared" si="31"/>
        <v>3.7697817921275334</v>
      </c>
      <c r="J106" s="9">
        <f t="shared" si="32"/>
        <v>4.6146187094173987</v>
      </c>
      <c r="K106" s="11">
        <f t="shared" si="33"/>
        <v>0.53475935828876997</v>
      </c>
      <c r="L106" s="11">
        <f t="shared" si="34"/>
        <v>0.2785515320334262</v>
      </c>
      <c r="M106" s="11">
        <f t="shared" si="35"/>
        <v>0.22831050228310504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-0.25901537920329487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0.2326194026211309</v>
      </c>
      <c r="Q106" s="11">
        <f>2*'OddsRatio_working_3-way'!K106*'OddsRatio_working_3-way'!L106*'OddsRatio_working_3-way'!M106</f>
        <v>6.801736918746519E-2</v>
      </c>
      <c r="R106" s="11">
        <f t="shared" si="36"/>
        <v>0</v>
      </c>
      <c r="S106" s="11">
        <f t="shared" si="37"/>
        <v>-0.89809108376747615</v>
      </c>
      <c r="T106" s="11">
        <f t="shared" si="38"/>
        <v>-0.26259973209575332</v>
      </c>
      <c r="U106" s="11">
        <f>'OddsRatio_working_3-way'!S106-'OddsRatio_working_3-way'!R106^2/3</f>
        <v>-0.89809108376747615</v>
      </c>
      <c r="V106" s="11">
        <f>'OddsRatio_working_3-way'!S106*'OddsRatio_working_3-way'!R106/3-2*'OddsRatio_working_3-way'!R106^3/27-'OddsRatio_working_3-way'!T106</f>
        <v>0.26259973209575332</v>
      </c>
      <c r="W106" s="11">
        <f>'OddsRatio_working_3-way'!V106^2+4*'OddsRatio_working_3-way'!U106^3/27</f>
        <v>-3.8355627413482127E-2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0.16379426631466953</v>
      </c>
      <c r="Y106" s="11">
        <f>IF('OddsRatio_working_3-way'!W106&gt;=0,IF('OddsRatio_working_3-way'!V106+SQRT('OddsRatio_working_3-way'!W106)&gt;0,0,PI()),ACOS('OddsRatio_working_3-way'!V106/(2*'OddsRatio_working_3-way'!X106)))</f>
        <v>0.6408053546848429</v>
      </c>
      <c r="Z106" s="11">
        <f>'OddsRatio_working_3-way'!X106^(1/3)*COS('OddsRatio_working_3-way'!Y106/3)</f>
        <v>0.53470690967713008</v>
      </c>
      <c r="AA106" s="11">
        <f>'OddsRatio_working_3-way'!X106^(1/3)*COS(('OddsRatio_working_3-way'!Y106+2*PI())/3)</f>
        <v>-0.36779827302008766</v>
      </c>
      <c r="AB106" s="11">
        <f>'OddsRatio_working_3-way'!X106^(1/3)*COS(('OddsRatio_working_3-way'!Y106+4*PI())/3)</f>
        <v>-0.16690863665704256</v>
      </c>
      <c r="AC106" s="11">
        <f>'OddsRatio_working_3-way'!X106^(1/3)*SIN('OddsRatio_working_3-way'!Y106/3)</f>
        <v>0.11598368563161023</v>
      </c>
      <c r="AD106" s="11">
        <f>'OddsRatio_working_3-way'!X106^(1/3)*SIN(('OddsRatio_working_3-way'!Y106+2*PI())/3)</f>
        <v>0.40507792454366082</v>
      </c>
      <c r="AE106" s="11">
        <f>'OddsRatio_working_3-way'!X106^(1/3)*SIN(('OddsRatio_working_3-way'!Y106+4*PI())/3)</f>
        <v>-0.52106161017527097</v>
      </c>
      <c r="AF106" s="11">
        <f>-'OddsRatio_working_3-way'!U106/(3*'OddsRatio_working_3-way'!X106^(1/3))*COS(('OddsRatio_working_3-way'!Y106)/3)</f>
        <v>0.53470690967712997</v>
      </c>
      <c r="AG106" s="11">
        <f>-'OddsRatio_working_3-way'!U106/(3*'OddsRatio_working_3-way'!X106^(1/3))*COS(('OddsRatio_working_3-way'!Y106+2*PI())/3)</f>
        <v>-0.36779827302008761</v>
      </c>
      <c r="AH106" s="11">
        <f>-'OddsRatio_working_3-way'!U106/(3*'OddsRatio_working_3-way'!X106^(1/3))*COS(('OddsRatio_working_3-way'!Y106+4*PI())/3)</f>
        <v>-0.1669086366570425</v>
      </c>
      <c r="AI106" s="11">
        <f>'OddsRatio_working_3-way'!U106/(3*'OddsRatio_working_3-way'!X106^(1/3))*SIN(('OddsRatio_working_3-way'!Y106)/3)</f>
        <v>-0.1159836856316102</v>
      </c>
      <c r="AJ106" s="11">
        <f>'OddsRatio_working_3-way'!U106/(3*'OddsRatio_working_3-way'!X106^(1/3))*SIN(('OddsRatio_working_3-way'!Y106+2*PI())/3)</f>
        <v>-0.40507792454366076</v>
      </c>
      <c r="AK106" s="11">
        <f>'OddsRatio_working_3-way'!U106/(3*'OddsRatio_working_3-way'!X106^(1/3))*SIN(('OddsRatio_working_3-way'!Y106+4*PI())/3)</f>
        <v>0.52106161017527086</v>
      </c>
      <c r="AL106" s="11">
        <f>'OddsRatio_working_3-way'!Z106+'OddsRatio_working_3-way'!AF106</f>
        <v>1.0694138193542599</v>
      </c>
      <c r="AM106" s="11">
        <f>'OddsRatio_working_3-way'!AA106+'OddsRatio_working_3-way'!AG106</f>
        <v>-0.73559654604017521</v>
      </c>
      <c r="AN106" s="11">
        <f>'OddsRatio_working_3-way'!AB106+'OddsRatio_working_3-way'!AH106</f>
        <v>-0.33381727331408506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1.0694138193542599</v>
      </c>
      <c r="AS106" s="11">
        <f>IF(('OddsRatio_working_3-way'!X106=0),IF(Q106&gt;0,-Q106^(1/3),(-Q106)^(1/3)),'OddsRatio_working_3-way'!AM106-'OddsRatio_working_3-way'!R106/3)</f>
        <v>-0.73559654604017521</v>
      </c>
      <c r="AT106" s="11">
        <f>IF(('OddsRatio_working_3-way'!X106=0),IF(Q106&gt;0,-Q106^(1/3),(-Q106)^(1/3)),'OddsRatio_working_3-way'!AN106-'OddsRatio_working_3-way'!R106/3)</f>
        <v>-0.33381727331408506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9">
        <f t="shared" si="26"/>
        <v>0.33477231868601504</v>
      </c>
      <c r="E107" s="9">
        <f t="shared" si="27"/>
        <v>0.27560011562247216</v>
      </c>
      <c r="F107" s="9">
        <f t="shared" si="28"/>
        <v>0.38962756569151286</v>
      </c>
      <c r="G107" s="9">
        <f t="shared" si="29"/>
        <v>1.0513782009726573</v>
      </c>
      <c r="H107" s="9">
        <f t="shared" si="30"/>
        <v>2.9871047998383222</v>
      </c>
      <c r="I107" s="9">
        <f t="shared" si="31"/>
        <v>3.6284455024316431</v>
      </c>
      <c r="J107" s="9">
        <f t="shared" si="32"/>
        <v>2.5665535194492599</v>
      </c>
      <c r="K107" s="11">
        <f t="shared" si="33"/>
        <v>0.34602076124567471</v>
      </c>
      <c r="L107" s="11">
        <f t="shared" si="34"/>
        <v>0.2857142857142857</v>
      </c>
      <c r="M107" s="11">
        <f t="shared" si="35"/>
        <v>0.40160642570281119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-0.27952641013882529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0.2334597907199733</v>
      </c>
      <c r="Q107" s="11">
        <f>2*'OddsRatio_working_3-way'!K107*'OddsRatio_working_3-way'!L107*'OddsRatio_working_3-way'!M107</f>
        <v>7.9408092081623555E-2</v>
      </c>
      <c r="R107" s="11">
        <f t="shared" si="36"/>
        <v>0</v>
      </c>
      <c r="S107" s="11">
        <f t="shared" si="37"/>
        <v>-0.83519761372110335</v>
      </c>
      <c r="T107" s="11">
        <f t="shared" si="38"/>
        <v>-0.28408082099357251</v>
      </c>
      <c r="U107" s="11">
        <f>'OddsRatio_working_3-way'!S107-'OddsRatio_working_3-way'!R107^2/3</f>
        <v>-0.83519761372110335</v>
      </c>
      <c r="V107" s="11">
        <f>'OddsRatio_working_3-way'!S107*'OddsRatio_working_3-way'!R107/3-2*'OddsRatio_working_3-way'!R107^3/27-'OddsRatio_working_3-way'!T107</f>
        <v>0.28408082099357251</v>
      </c>
      <c r="W107" s="11">
        <f>'OddsRatio_working_3-way'!V107^2+4*'OddsRatio_working_3-way'!U107^3/27</f>
        <v>-5.6086525526576197E-3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0.14689329920816657</v>
      </c>
      <c r="Y107" s="11">
        <f>IF('OddsRatio_working_3-way'!W107&gt;=0,IF('OddsRatio_working_3-way'!V107+SQRT('OddsRatio_working_3-way'!W107)&gt;0,0,PI()),ACOS('OddsRatio_working_3-way'!V107/(2*'OddsRatio_working_3-way'!X107)))</f>
        <v>0.25776094917200476</v>
      </c>
      <c r="Z107" s="11">
        <f>'OddsRatio_working_3-way'!X107^(1/3)*COS('OddsRatio_working_3-way'!Y107/3)</f>
        <v>0.52568910048632866</v>
      </c>
      <c r="AA107" s="11">
        <f>'OddsRatio_working_3-way'!X107^(1/3)*COS(('OddsRatio_working_3-way'!Y107+2*PI())/3)</f>
        <v>-0.30205718408331594</v>
      </c>
      <c r="AB107" s="11">
        <f>'OddsRatio_working_3-way'!X107^(1/3)*COS(('OddsRatio_working_3-way'!Y107+4*PI())/3)</f>
        <v>-0.22363191640301283</v>
      </c>
      <c r="AC107" s="11">
        <f>'OddsRatio_working_3-way'!X107^(1/3)*SIN('OddsRatio_working_3-way'!Y107/3)</f>
        <v>4.5278849406491753E-2</v>
      </c>
      <c r="AD107" s="11">
        <f>'OddsRatio_working_3-way'!X107^(1/3)*SIN(('OddsRatio_working_3-way'!Y107+2*PI())/3)</f>
        <v>0.43262069081050536</v>
      </c>
      <c r="AE107" s="11">
        <f>'OddsRatio_working_3-way'!X107^(1/3)*SIN(('OddsRatio_working_3-way'!Y107+4*PI())/3)</f>
        <v>-0.47789954021699688</v>
      </c>
      <c r="AF107" s="11">
        <f>-'OddsRatio_working_3-way'!U107/(3*'OddsRatio_working_3-way'!X107^(1/3))*COS(('OddsRatio_working_3-way'!Y107)/3)</f>
        <v>0.52568910048632866</v>
      </c>
      <c r="AG107" s="11">
        <f>-'OddsRatio_working_3-way'!U107/(3*'OddsRatio_working_3-way'!X107^(1/3))*COS(('OddsRatio_working_3-way'!Y107+2*PI())/3)</f>
        <v>-0.30205718408331594</v>
      </c>
      <c r="AH107" s="11">
        <f>-'OddsRatio_working_3-way'!U107/(3*'OddsRatio_working_3-way'!X107^(1/3))*COS(('OddsRatio_working_3-way'!Y107+4*PI())/3)</f>
        <v>-0.22363191640301283</v>
      </c>
      <c r="AI107" s="11">
        <f>'OddsRatio_working_3-way'!U107/(3*'OddsRatio_working_3-way'!X107^(1/3))*SIN(('OddsRatio_working_3-way'!Y107)/3)</f>
        <v>-4.5278849406491753E-2</v>
      </c>
      <c r="AJ107" s="11">
        <f>'OddsRatio_working_3-way'!U107/(3*'OddsRatio_working_3-way'!X107^(1/3))*SIN(('OddsRatio_working_3-way'!Y107+2*PI())/3)</f>
        <v>-0.43262069081050536</v>
      </c>
      <c r="AK107" s="11">
        <f>'OddsRatio_working_3-way'!U107/(3*'OddsRatio_working_3-way'!X107^(1/3))*SIN(('OddsRatio_working_3-way'!Y107+4*PI())/3)</f>
        <v>0.47789954021699688</v>
      </c>
      <c r="AL107" s="11">
        <f>'OddsRatio_working_3-way'!Z107+'OddsRatio_working_3-way'!AF107</f>
        <v>1.0513782009726573</v>
      </c>
      <c r="AM107" s="11">
        <f>'OddsRatio_working_3-way'!AA107+'OddsRatio_working_3-way'!AG107</f>
        <v>-0.60411436816663189</v>
      </c>
      <c r="AN107" s="11">
        <f>'OddsRatio_working_3-way'!AB107+'OddsRatio_working_3-way'!AH107</f>
        <v>-0.44726383280602566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1.0513782009726573</v>
      </c>
      <c r="AS107" s="11">
        <f>IF(('OddsRatio_working_3-way'!X107=0),IF(Q107&gt;0,-Q107^(1/3),(-Q107)^(1/3)),'OddsRatio_working_3-way'!AM107-'OddsRatio_working_3-way'!R107/3)</f>
        <v>-0.60411436816663189</v>
      </c>
      <c r="AT107" s="11">
        <f>IF(('OddsRatio_working_3-way'!X107=0),IF(Q107&gt;0,-Q107^(1/3),(-Q107)^(1/3)),'OddsRatio_working_3-way'!AN107-'OddsRatio_working_3-way'!R107/3)</f>
        <v>-0.44726383280602566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9">
        <f t="shared" si="26"/>
        <v>0.45420406838994321</v>
      </c>
      <c r="E108" s="9">
        <f t="shared" si="27"/>
        <v>0.27995832403627624</v>
      </c>
      <c r="F108" s="9">
        <f t="shared" si="28"/>
        <v>0.26583760757378039</v>
      </c>
      <c r="G108" s="9">
        <f t="shared" si="29"/>
        <v>1.0540820621853635</v>
      </c>
      <c r="H108" s="9">
        <f t="shared" si="30"/>
        <v>2.2016535508913146</v>
      </c>
      <c r="I108" s="9">
        <f t="shared" si="31"/>
        <v>3.5719602317322869</v>
      </c>
      <c r="J108" s="9">
        <f t="shared" si="32"/>
        <v>3.7616950029256513</v>
      </c>
      <c r="K108" s="11">
        <f t="shared" si="33"/>
        <v>0.46728971962616822</v>
      </c>
      <c r="L108" s="11">
        <f t="shared" si="34"/>
        <v>0.29069767441860467</v>
      </c>
      <c r="M108" s="11">
        <f t="shared" si="35"/>
        <v>0.27624309392265195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-0.27347345820810021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0.23265420320588487</v>
      </c>
      <c r="Q108" s="11">
        <f>2*'OddsRatio_working_3-way'!K108*'OddsRatio_working_3-way'!L108*'OddsRatio_working_3-way'!M108</f>
        <v>7.5049742969640287E-2</v>
      </c>
      <c r="R108" s="11">
        <f t="shared" si="36"/>
        <v>0</v>
      </c>
      <c r="S108" s="11">
        <f t="shared" si="37"/>
        <v>-0.85073778175886505</v>
      </c>
      <c r="T108" s="11">
        <f t="shared" si="38"/>
        <v>-0.27443154250285973</v>
      </c>
      <c r="U108" s="11">
        <f>'OddsRatio_working_3-way'!S108-'OddsRatio_working_3-way'!R108^2/3</f>
        <v>-0.85073778175886505</v>
      </c>
      <c r="V108" s="11">
        <f>'OddsRatio_working_3-way'!S108*'OddsRatio_working_3-way'!R108/3-2*'OddsRatio_working_3-way'!R108^3/27-'OddsRatio_working_3-way'!T108</f>
        <v>0.27443154250285973</v>
      </c>
      <c r="W108" s="11">
        <f>'OddsRatio_working_3-way'!V108^2+4*'OddsRatio_working_3-way'!U108^3/27</f>
        <v>-1.5905925573550903E-2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0.15101208320367099</v>
      </c>
      <c r="Y108" s="11">
        <f>IF('OddsRatio_working_3-way'!W108&gt;=0,IF('OddsRatio_working_3-way'!V108+SQRT('OddsRatio_working_3-way'!W108)&gt;0,0,PI()),ACOS('OddsRatio_working_3-way'!V108/(2*'OddsRatio_working_3-way'!X108)))</f>
        <v>0.43077834195717069</v>
      </c>
      <c r="Z108" s="11">
        <f>'OddsRatio_working_3-way'!X108^(1/3)*COS('OddsRatio_working_3-way'!Y108/3)</f>
        <v>0.52704103109268174</v>
      </c>
      <c r="AA108" s="11">
        <f>'OddsRatio_working_3-way'!X108^(1/3)*COS(('OddsRatio_working_3-way'!Y108+2*PI())/3)</f>
        <v>-0.32951490241589521</v>
      </c>
      <c r="AB108" s="11">
        <f>'OddsRatio_working_3-way'!X108^(1/3)*COS(('OddsRatio_working_3-way'!Y108+4*PI())/3)</f>
        <v>-0.19752612867678643</v>
      </c>
      <c r="AC108" s="11">
        <f>'OddsRatio_working_3-way'!X108^(1/3)*SIN('OddsRatio_working_3-way'!Y108/3)</f>
        <v>7.6203754048283154E-2</v>
      </c>
      <c r="AD108" s="11">
        <f>'OddsRatio_working_3-way'!X108^(1/3)*SIN(('OddsRatio_working_3-way'!Y108+2*PI())/3)</f>
        <v>0.41832904473886512</v>
      </c>
      <c r="AE108" s="11">
        <f>'OddsRatio_working_3-way'!X108^(1/3)*SIN(('OddsRatio_working_3-way'!Y108+4*PI())/3)</f>
        <v>-0.49453279878714818</v>
      </c>
      <c r="AF108" s="11">
        <f>-'OddsRatio_working_3-way'!U108/(3*'OddsRatio_working_3-way'!X108^(1/3))*COS(('OddsRatio_working_3-way'!Y108)/3)</f>
        <v>0.52704103109268174</v>
      </c>
      <c r="AG108" s="11">
        <f>-'OddsRatio_working_3-way'!U108/(3*'OddsRatio_working_3-way'!X108^(1/3))*COS(('OddsRatio_working_3-way'!Y108+2*PI())/3)</f>
        <v>-0.32951490241589521</v>
      </c>
      <c r="AH108" s="11">
        <f>-'OddsRatio_working_3-way'!U108/(3*'OddsRatio_working_3-way'!X108^(1/3))*COS(('OddsRatio_working_3-way'!Y108+4*PI())/3)</f>
        <v>-0.19752612867678643</v>
      </c>
      <c r="AI108" s="11">
        <f>'OddsRatio_working_3-way'!U108/(3*'OddsRatio_working_3-way'!X108^(1/3))*SIN(('OddsRatio_working_3-way'!Y108)/3)</f>
        <v>-7.6203754048283154E-2</v>
      </c>
      <c r="AJ108" s="11">
        <f>'OddsRatio_working_3-way'!U108/(3*'OddsRatio_working_3-way'!X108^(1/3))*SIN(('OddsRatio_working_3-way'!Y108+2*PI())/3)</f>
        <v>-0.41832904473886512</v>
      </c>
      <c r="AK108" s="11">
        <f>'OddsRatio_working_3-way'!U108/(3*'OddsRatio_working_3-way'!X108^(1/3))*SIN(('OddsRatio_working_3-way'!Y108+4*PI())/3)</f>
        <v>0.49453279878714818</v>
      </c>
      <c r="AL108" s="11">
        <f>'OddsRatio_working_3-way'!Z108+'OddsRatio_working_3-way'!AF108</f>
        <v>1.0540820621853635</v>
      </c>
      <c r="AM108" s="11">
        <f>'OddsRatio_working_3-way'!AA108+'OddsRatio_working_3-way'!AG108</f>
        <v>-0.65902980483179041</v>
      </c>
      <c r="AN108" s="11">
        <f>'OddsRatio_working_3-way'!AB108+'OddsRatio_working_3-way'!AH108</f>
        <v>-0.39505225735357286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1.0540820621853635</v>
      </c>
      <c r="AS108" s="11">
        <f>IF(('OddsRatio_working_3-way'!X108=0),IF(Q108&gt;0,-Q108^(1/3),(-Q108)^(1/3)),'OddsRatio_working_3-way'!AM108-'OddsRatio_working_3-way'!R108/3)</f>
        <v>-0.65902980483179041</v>
      </c>
      <c r="AT108" s="11">
        <f>IF(('OddsRatio_working_3-way'!X108=0),IF(Q108&gt;0,-Q108^(1/3),(-Q108)^(1/3)),'OddsRatio_working_3-way'!AN108-'OddsRatio_working_3-way'!R108/3)</f>
        <v>-0.39505225735357286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9">
        <f t="shared" si="26"/>
        <v>0.42846017586269169</v>
      </c>
      <c r="E109" s="9">
        <f t="shared" si="27"/>
        <v>0.2892004538844874</v>
      </c>
      <c r="F109" s="9">
        <f t="shared" si="28"/>
        <v>0.28233937025282085</v>
      </c>
      <c r="G109" s="9">
        <f t="shared" si="29"/>
        <v>1.0503458266157577</v>
      </c>
      <c r="H109" s="9">
        <f t="shared" si="30"/>
        <v>2.3339391998020118</v>
      </c>
      <c r="I109" s="9">
        <f t="shared" si="31"/>
        <v>3.4578092342808722</v>
      </c>
      <c r="J109" s="9">
        <f t="shared" si="32"/>
        <v>3.5418369004101331</v>
      </c>
      <c r="K109" s="11">
        <f t="shared" si="33"/>
        <v>0.44052863436123346</v>
      </c>
      <c r="L109" s="11">
        <f t="shared" si="34"/>
        <v>0.29940119760479045</v>
      </c>
      <c r="M109" s="11">
        <f t="shared" si="35"/>
        <v>0.29239766081871343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-0.27735532875820335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0.23255135914121211</v>
      </c>
      <c r="Q109" s="11">
        <f>2*'OddsRatio_working_3-way'!K109*'OddsRatio_working_3-way'!L109*'OddsRatio_working_3-way'!M109</f>
        <v>7.7131462401728731E-2</v>
      </c>
      <c r="R109" s="11">
        <f t="shared" si="36"/>
        <v>0</v>
      </c>
      <c r="S109" s="11">
        <f t="shared" si="37"/>
        <v>-0.83846003674207015</v>
      </c>
      <c r="T109" s="11">
        <f t="shared" si="38"/>
        <v>-0.27809619792440138</v>
      </c>
      <c r="U109" s="11">
        <f>'OddsRatio_working_3-way'!S109-'OddsRatio_working_3-way'!R109^2/3</f>
        <v>-0.83846003674207015</v>
      </c>
      <c r="V109" s="11">
        <f>'OddsRatio_working_3-way'!S109*'OddsRatio_working_3-way'!R109/3-2*'OddsRatio_working_3-way'!R109^3/27-'OddsRatio_working_3-way'!T109</f>
        <v>0.27809619792440138</v>
      </c>
      <c r="W109" s="11">
        <f>'OddsRatio_working_3-way'!V109^2+4*'OddsRatio_working_3-way'!U109^3/27</f>
        <v>-9.9884570363533015E-3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0.14775482423288344</v>
      </c>
      <c r="Y109" s="11">
        <f>IF('OddsRatio_working_3-way'!W109&gt;=0,IF('OddsRatio_working_3-way'!V109+SQRT('OddsRatio_working_3-way'!W109)&gt;0,0,PI()),ACOS('OddsRatio_working_3-way'!V109/(2*'OddsRatio_working_3-way'!X109)))</f>
        <v>0.34500678653312522</v>
      </c>
      <c r="Z109" s="11">
        <f>'OddsRatio_working_3-way'!X109^(1/3)*COS('OddsRatio_working_3-way'!Y109/3)</f>
        <v>0.52517291330787885</v>
      </c>
      <c r="AA109" s="11">
        <f>'OddsRatio_working_3-way'!X109^(1/3)*COS(('OddsRatio_working_3-way'!Y109+2*PI())/3)</f>
        <v>-0.31512280151446365</v>
      </c>
      <c r="AB109" s="11">
        <f>'OddsRatio_working_3-way'!X109^(1/3)*COS(('OddsRatio_working_3-way'!Y109+4*PI())/3)</f>
        <v>-0.21005011179341526</v>
      </c>
      <c r="AC109" s="11">
        <f>'OddsRatio_working_3-way'!X109^(1/3)*SIN('OddsRatio_working_3-way'!Y109/3)</f>
        <v>6.0663745694925462E-2</v>
      </c>
      <c r="AD109" s="11">
        <f>'OddsRatio_working_3-way'!X109^(1/3)*SIN(('OddsRatio_working_3-way'!Y109+2*PI())/3)</f>
        <v>0.42448121145664303</v>
      </c>
      <c r="AE109" s="11">
        <f>'OddsRatio_working_3-way'!X109^(1/3)*SIN(('OddsRatio_working_3-way'!Y109+4*PI())/3)</f>
        <v>-0.48514495715156841</v>
      </c>
      <c r="AF109" s="11">
        <f>-'OddsRatio_working_3-way'!U109/(3*'OddsRatio_working_3-way'!X109^(1/3))*COS(('OddsRatio_working_3-way'!Y109)/3)</f>
        <v>0.52517291330787896</v>
      </c>
      <c r="AG109" s="11">
        <f>-'OddsRatio_working_3-way'!U109/(3*'OddsRatio_working_3-way'!X109^(1/3))*COS(('OddsRatio_working_3-way'!Y109+2*PI())/3)</f>
        <v>-0.31512280151446376</v>
      </c>
      <c r="AH109" s="11">
        <f>-'OddsRatio_working_3-way'!U109/(3*'OddsRatio_working_3-way'!X109^(1/3))*COS(('OddsRatio_working_3-way'!Y109+4*PI())/3)</f>
        <v>-0.21005011179341529</v>
      </c>
      <c r="AI109" s="11">
        <f>'OddsRatio_working_3-way'!U109/(3*'OddsRatio_working_3-way'!X109^(1/3))*SIN(('OddsRatio_working_3-way'!Y109)/3)</f>
        <v>-6.0663745694925476E-2</v>
      </c>
      <c r="AJ109" s="11">
        <f>'OddsRatio_working_3-way'!U109/(3*'OddsRatio_working_3-way'!X109^(1/3))*SIN(('OddsRatio_working_3-way'!Y109+2*PI())/3)</f>
        <v>-0.42448121145664308</v>
      </c>
      <c r="AK109" s="11">
        <f>'OddsRatio_working_3-way'!U109/(3*'OddsRatio_working_3-way'!X109^(1/3))*SIN(('OddsRatio_working_3-way'!Y109+4*PI())/3)</f>
        <v>0.48514495715156847</v>
      </c>
      <c r="AL109" s="11">
        <f>'OddsRatio_working_3-way'!Z109+'OddsRatio_working_3-way'!AF109</f>
        <v>1.0503458266157577</v>
      </c>
      <c r="AM109" s="11">
        <f>'OddsRatio_working_3-way'!AA109+'OddsRatio_working_3-way'!AG109</f>
        <v>-0.6302456030289274</v>
      </c>
      <c r="AN109" s="11">
        <f>'OddsRatio_working_3-way'!AB109+'OddsRatio_working_3-way'!AH109</f>
        <v>-0.42010022358683052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1.0503458266157577</v>
      </c>
      <c r="AS109" s="11">
        <f>IF(('OddsRatio_working_3-way'!X109=0),IF(Q109&gt;0,-Q109^(1/3),(-Q109)^(1/3)),'OddsRatio_working_3-way'!AM109-'OddsRatio_working_3-way'!R109/3)</f>
        <v>-0.6302456030289274</v>
      </c>
      <c r="AT109" s="11">
        <f>IF(('OddsRatio_working_3-way'!X109=0),IF(Q109&gt;0,-Q109^(1/3),(-Q109)^(1/3)),'OddsRatio_working_3-way'!AN109-'OddsRatio_working_3-way'!R109/3)</f>
        <v>-0.42010022358683052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9">
        <f t="shared" si="26"/>
        <v>0.2973490111415954</v>
      </c>
      <c r="E110" s="9">
        <f t="shared" si="27"/>
        <v>0.31004915691333668</v>
      </c>
      <c r="F110" s="9">
        <f t="shared" si="28"/>
        <v>0.39260183194506793</v>
      </c>
      <c r="G110" s="9">
        <f t="shared" si="29"/>
        <v>1.0596642925537538</v>
      </c>
      <c r="H110" s="9">
        <f t="shared" si="30"/>
        <v>3.3630513723948705</v>
      </c>
      <c r="I110" s="9">
        <f t="shared" si="31"/>
        <v>3.2252950143628829</v>
      </c>
      <c r="J110" s="9">
        <f t="shared" si="32"/>
        <v>2.5471098671284804</v>
      </c>
      <c r="K110" s="11">
        <f t="shared" si="33"/>
        <v>0.30959752321981426</v>
      </c>
      <c r="L110" s="11">
        <f t="shared" si="34"/>
        <v>0.32258064516129031</v>
      </c>
      <c r="M110" s="11">
        <f t="shared" si="35"/>
        <v>0.4065040650406504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-0.27757330105009825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0.23506027530064577</v>
      </c>
      <c r="Q110" s="11">
        <f>2*'OddsRatio_working_3-way'!K110*'OddsRatio_working_3-way'!L110*'OddsRatio_working_3-way'!M110</f>
        <v>8.1195259171207512E-2</v>
      </c>
      <c r="R110" s="11">
        <f t="shared" si="36"/>
        <v>0</v>
      </c>
      <c r="S110" s="11">
        <f t="shared" si="37"/>
        <v>-0.84684036400972351</v>
      </c>
      <c r="T110" s="11">
        <f t="shared" si="38"/>
        <v>-0.29251826045240881</v>
      </c>
      <c r="U110" s="11">
        <f>'OddsRatio_working_3-way'!S110-'OddsRatio_working_3-way'!R110^2/3</f>
        <v>-0.84684036400972351</v>
      </c>
      <c r="V110" s="11">
        <f>'OddsRatio_working_3-way'!S110*'OddsRatio_working_3-way'!R110/3-2*'OddsRatio_working_3-way'!R110^3/27-'OddsRatio_working_3-way'!T110</f>
        <v>0.29251826045240881</v>
      </c>
      <c r="W110" s="11">
        <f>'OddsRatio_working_3-way'!V110^2+4*'OddsRatio_working_3-way'!U110^3/27</f>
        <v>-4.4037213554434379E-3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0.14997554305081437</v>
      </c>
      <c r="Y110" s="11">
        <f>IF('OddsRatio_working_3-way'!W110&gt;=0,IF('OddsRatio_working_3-way'!V110+SQRT('OddsRatio_working_3-way'!W110)&gt;0,0,PI()),ACOS('OddsRatio_working_3-way'!V110/(2*'OddsRatio_working_3-way'!X110)))</f>
        <v>0.22308361643954844</v>
      </c>
      <c r="Z110" s="11">
        <f>'OddsRatio_working_3-way'!X110^(1/3)*COS('OddsRatio_working_3-way'!Y110/3)</f>
        <v>0.52983214627687691</v>
      </c>
      <c r="AA110" s="11">
        <f>'OddsRatio_working_3-way'!X110^(1/3)*COS(('OddsRatio_working_3-way'!Y110+2*PI())/3)</f>
        <v>-0.29909960105993094</v>
      </c>
      <c r="AB110" s="11">
        <f>'OddsRatio_working_3-way'!X110^(1/3)*COS(('OddsRatio_working_3-way'!Y110+4*PI())/3)</f>
        <v>-0.23073254521694608</v>
      </c>
      <c r="AC110" s="11">
        <f>'OddsRatio_working_3-way'!X110^(1/3)*SIN('OddsRatio_working_3-way'!Y110/3)</f>
        <v>3.9471738094649572E-2</v>
      </c>
      <c r="AD110" s="11">
        <f>'OddsRatio_working_3-way'!X110^(1/3)*SIN(('OddsRatio_working_3-way'!Y110+2*PI())/3)</f>
        <v>0.43911222937008332</v>
      </c>
      <c r="AE110" s="11">
        <f>'OddsRatio_working_3-way'!X110^(1/3)*SIN(('OddsRatio_working_3-way'!Y110+4*PI())/3)</f>
        <v>-0.47858396746473281</v>
      </c>
      <c r="AF110" s="11">
        <f>-'OddsRatio_working_3-way'!U110/(3*'OddsRatio_working_3-way'!X110^(1/3))*COS(('OddsRatio_working_3-way'!Y110)/3)</f>
        <v>0.5298321462768768</v>
      </c>
      <c r="AG110" s="11">
        <f>-'OddsRatio_working_3-way'!U110/(3*'OddsRatio_working_3-way'!X110^(1/3))*COS(('OddsRatio_working_3-way'!Y110+2*PI())/3)</f>
        <v>-0.29909960105993089</v>
      </c>
      <c r="AH110" s="11">
        <f>-'OddsRatio_working_3-way'!U110/(3*'OddsRatio_working_3-way'!X110^(1/3))*COS(('OddsRatio_working_3-way'!Y110+4*PI())/3)</f>
        <v>-0.23073254521694603</v>
      </c>
      <c r="AI110" s="11">
        <f>'OddsRatio_working_3-way'!U110/(3*'OddsRatio_working_3-way'!X110^(1/3))*SIN(('OddsRatio_working_3-way'!Y110)/3)</f>
        <v>-3.9471738094649558E-2</v>
      </c>
      <c r="AJ110" s="11">
        <f>'OddsRatio_working_3-way'!U110/(3*'OddsRatio_working_3-way'!X110^(1/3))*SIN(('OddsRatio_working_3-way'!Y110+2*PI())/3)</f>
        <v>-0.43911222937008326</v>
      </c>
      <c r="AK110" s="11">
        <f>'OddsRatio_working_3-way'!U110/(3*'OddsRatio_working_3-way'!X110^(1/3))*SIN(('OddsRatio_working_3-way'!Y110+4*PI())/3)</f>
        <v>0.4785839674647327</v>
      </c>
      <c r="AL110" s="11">
        <f>'OddsRatio_working_3-way'!Z110+'OddsRatio_working_3-way'!AF110</f>
        <v>1.0596642925537538</v>
      </c>
      <c r="AM110" s="11">
        <f>'OddsRatio_working_3-way'!AA110+'OddsRatio_working_3-way'!AG110</f>
        <v>-0.59819920211986188</v>
      </c>
      <c r="AN110" s="11">
        <f>'OddsRatio_working_3-way'!AB110+'OddsRatio_working_3-way'!AH110</f>
        <v>-0.46146509043389211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1.0596642925537538</v>
      </c>
      <c r="AS110" s="11">
        <f>IF(('OddsRatio_working_3-way'!X110=0),IF(Q110&gt;0,-Q110^(1/3),(-Q110)^(1/3)),'OddsRatio_working_3-way'!AM110-'OddsRatio_working_3-way'!R110/3)</f>
        <v>-0.59819920211986188</v>
      </c>
      <c r="AT110" s="11">
        <f>IF(('OddsRatio_working_3-way'!X110=0),IF(Q110&gt;0,-Q110^(1/3),(-Q110)^(1/3)),'OddsRatio_working_3-way'!AN110-'OddsRatio_working_3-way'!R110/3)</f>
        <v>-0.46146509043389211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9">
        <f t="shared" si="26"/>
        <v>0.41634528685173994</v>
      </c>
      <c r="E111" s="9">
        <f t="shared" si="27"/>
        <v>0.29227957616938527</v>
      </c>
      <c r="F111" s="9">
        <f t="shared" si="28"/>
        <v>0.29137513697887479</v>
      </c>
      <c r="G111" s="9">
        <f t="shared" si="29"/>
        <v>1.0620095277634505</v>
      </c>
      <c r="H111" s="9">
        <f t="shared" si="30"/>
        <v>2.4018525766477543</v>
      </c>
      <c r="I111" s="9">
        <f t="shared" si="31"/>
        <v>3.4213817233006671</v>
      </c>
      <c r="J111" s="9">
        <f t="shared" si="32"/>
        <v>3.4320018185783017</v>
      </c>
      <c r="K111" s="11">
        <f t="shared" si="33"/>
        <v>0.43103448275862072</v>
      </c>
      <c r="L111" s="11">
        <f t="shared" si="34"/>
        <v>0.3048780487804878</v>
      </c>
      <c r="M111" s="11">
        <f t="shared" si="35"/>
        <v>0.303951367781155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-0.27528752674593093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0.23526513302026428</v>
      </c>
      <c r="Q111" s="11">
        <f>2*'OddsRatio_working_3-way'!K111*'OddsRatio_working_3-way'!L111*'OddsRatio_working_3-way'!M111</f>
        <v>7.9886293045930146E-2</v>
      </c>
      <c r="R111" s="11">
        <f t="shared" si="36"/>
        <v>0</v>
      </c>
      <c r="S111" s="11">
        <f t="shared" si="37"/>
        <v>-0.85461602928851832</v>
      </c>
      <c r="T111" s="11">
        <f t="shared" si="38"/>
        <v>-0.29019220009796887</v>
      </c>
      <c r="U111" s="11">
        <f>'OddsRatio_working_3-way'!S111-'OddsRatio_working_3-way'!R111^2/3</f>
        <v>-0.85461602928851832</v>
      </c>
      <c r="V111" s="11">
        <f>'OddsRatio_working_3-way'!S111*'OddsRatio_working_3-way'!R111/3-2*'OddsRatio_working_3-way'!R111^3/27-'OddsRatio_working_3-way'!T111</f>
        <v>0.29019220009796887</v>
      </c>
      <c r="W111" s="11">
        <f>'OddsRatio_working_3-way'!V111^2+4*'OddsRatio_working_3-way'!U111^3/27</f>
        <v>-8.2602909344860614E-3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0.15204588446599407</v>
      </c>
      <c r="Y111" s="11">
        <f>IF('OddsRatio_working_3-way'!W111&gt;=0,IF('OddsRatio_working_3-way'!V111+SQRT('OddsRatio_working_3-way'!W111)&gt;0,0,PI()),ACOS('OddsRatio_working_3-way'!V111/(2*'OddsRatio_working_3-way'!X111)))</f>
        <v>0.30351601668582662</v>
      </c>
      <c r="Z111" s="11">
        <f>'OddsRatio_working_3-way'!X111^(1/3)*COS('OddsRatio_working_3-way'!Y111/3)</f>
        <v>0.53100476388172524</v>
      </c>
      <c r="AA111" s="11">
        <f>'OddsRatio_working_3-way'!X111^(1/3)*COS(('OddsRatio_working_3-way'!Y111+2*PI())/3)</f>
        <v>-0.31218709971139774</v>
      </c>
      <c r="AB111" s="11">
        <f>'OddsRatio_working_3-way'!X111^(1/3)*COS(('OddsRatio_working_3-way'!Y111+4*PI())/3)</f>
        <v>-0.21881766417032764</v>
      </c>
      <c r="AC111" s="11">
        <f>'OddsRatio_working_3-way'!X111^(1/3)*SIN('OddsRatio_working_3-way'!Y111/3)</f>
        <v>5.3906868743720492E-2</v>
      </c>
      <c r="AD111" s="11">
        <f>'OddsRatio_working_3-way'!X111^(1/3)*SIN(('OddsRatio_working_3-way'!Y111+2*PI())/3)</f>
        <v>0.43291018068027148</v>
      </c>
      <c r="AE111" s="11">
        <f>'OddsRatio_working_3-way'!X111^(1/3)*SIN(('OddsRatio_working_3-way'!Y111+4*PI())/3)</f>
        <v>-0.48681704942399173</v>
      </c>
      <c r="AF111" s="11">
        <f>-'OddsRatio_working_3-way'!U111/(3*'OddsRatio_working_3-way'!X111^(1/3))*COS(('OddsRatio_working_3-way'!Y111)/3)</f>
        <v>0.53100476388172513</v>
      </c>
      <c r="AG111" s="11">
        <f>-'OddsRatio_working_3-way'!U111/(3*'OddsRatio_working_3-way'!X111^(1/3))*COS(('OddsRatio_working_3-way'!Y111+2*PI())/3)</f>
        <v>-0.31218709971139769</v>
      </c>
      <c r="AH111" s="11">
        <f>-'OddsRatio_working_3-way'!U111/(3*'OddsRatio_working_3-way'!X111^(1/3))*COS(('OddsRatio_working_3-way'!Y111+4*PI())/3)</f>
        <v>-0.21881766417032761</v>
      </c>
      <c r="AI111" s="11">
        <f>'OddsRatio_working_3-way'!U111/(3*'OddsRatio_working_3-way'!X111^(1/3))*SIN(('OddsRatio_working_3-way'!Y111)/3)</f>
        <v>-5.3906868743720485E-2</v>
      </c>
      <c r="AJ111" s="11">
        <f>'OddsRatio_working_3-way'!U111/(3*'OddsRatio_working_3-way'!X111^(1/3))*SIN(('OddsRatio_working_3-way'!Y111+2*PI())/3)</f>
        <v>-0.43291018068027143</v>
      </c>
      <c r="AK111" s="11">
        <f>'OddsRatio_working_3-way'!U111/(3*'OddsRatio_working_3-way'!X111^(1/3))*SIN(('OddsRatio_working_3-way'!Y111+4*PI())/3)</f>
        <v>0.48681704942399162</v>
      </c>
      <c r="AL111" s="11">
        <f>'OddsRatio_working_3-way'!Z111+'OddsRatio_working_3-way'!AF111</f>
        <v>1.0620095277634505</v>
      </c>
      <c r="AM111" s="11">
        <f>'OddsRatio_working_3-way'!AA111+'OddsRatio_working_3-way'!AG111</f>
        <v>-0.62437419942279537</v>
      </c>
      <c r="AN111" s="11">
        <f>'OddsRatio_working_3-way'!AB111+'OddsRatio_working_3-way'!AH111</f>
        <v>-0.43763532834065522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1.0620095277634505</v>
      </c>
      <c r="AS111" s="11">
        <f>IF(('OddsRatio_working_3-way'!X111=0),IF(Q111&gt;0,-Q111^(1/3),(-Q111)^(1/3)),'OddsRatio_working_3-way'!AM111-'OddsRatio_working_3-way'!R111/3)</f>
        <v>-0.62437419942279537</v>
      </c>
      <c r="AT111" s="11">
        <f>IF(('OddsRatio_working_3-way'!X111=0),IF(Q111&gt;0,-Q111^(1/3),(-Q111)^(1/3)),'OddsRatio_working_3-way'!AN111-'OddsRatio_working_3-way'!R111/3)</f>
        <v>-0.43763532834065522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9">
        <f t="shared" si="26"/>
        <v>0.53240246263374913</v>
      </c>
      <c r="E112" s="9">
        <f t="shared" si="27"/>
        <v>0.26885418807559569</v>
      </c>
      <c r="F112" s="9">
        <f t="shared" si="28"/>
        <v>0.1987433492906551</v>
      </c>
      <c r="G112" s="9">
        <f t="shared" si="29"/>
        <v>1.0581666436333605</v>
      </c>
      <c r="H112" s="9">
        <f t="shared" si="30"/>
        <v>1.8782783142156896</v>
      </c>
      <c r="I112" s="9">
        <f t="shared" si="31"/>
        <v>3.7194882741377371</v>
      </c>
      <c r="J112" s="9">
        <f t="shared" si="32"/>
        <v>5.0316149122431035</v>
      </c>
      <c r="K112" s="11">
        <f t="shared" si="33"/>
        <v>0.54644808743169393</v>
      </c>
      <c r="L112" s="11">
        <f t="shared" si="34"/>
        <v>0.28011204481792717</v>
      </c>
      <c r="M112" s="11">
        <f t="shared" si="35"/>
        <v>0.20790020790020791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-0.25862577743002058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0.22944092375143488</v>
      </c>
      <c r="Q112" s="11">
        <f>2*'OddsRatio_working_3-way'!K112*'OddsRatio_working_3-way'!L112*'OddsRatio_working_3-way'!M112</f>
        <v>6.3645193828414659E-2</v>
      </c>
      <c r="R112" s="11">
        <f t="shared" si="36"/>
        <v>0</v>
      </c>
      <c r="S112" s="11">
        <f t="shared" si="37"/>
        <v>-0.88715411909594899</v>
      </c>
      <c r="T112" s="11">
        <f t="shared" si="38"/>
        <v>-0.24608990820969456</v>
      </c>
      <c r="U112" s="11">
        <f>'OddsRatio_working_3-way'!S112-'OddsRatio_working_3-way'!R112^2/3</f>
        <v>-0.88715411909594899</v>
      </c>
      <c r="V112" s="11">
        <f>'OddsRatio_working_3-way'!S112*'OddsRatio_working_3-way'!R112/3-2*'OddsRatio_working_3-way'!R112^3/27-'OddsRatio_working_3-way'!T112</f>
        <v>0.24608990820969456</v>
      </c>
      <c r="W112" s="11">
        <f>'OddsRatio_working_3-way'!V112^2+4*'OddsRatio_working_3-way'!U112^3/27</f>
        <v>-4.2880932572245761E-2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0.16081136114629904</v>
      </c>
      <c r="Y112" s="11">
        <f>IF('OddsRatio_working_3-way'!W112&gt;=0,IF('OddsRatio_working_3-way'!V112+SQRT('OddsRatio_working_3-way'!W112)&gt;0,0,PI()),ACOS('OddsRatio_working_3-way'!V112/(2*'OddsRatio_working_3-way'!X112)))</f>
        <v>0.69952069283039475</v>
      </c>
      <c r="Z112" s="11">
        <f>'OddsRatio_working_3-way'!X112^(1/3)*COS('OddsRatio_working_3-way'!Y112/3)</f>
        <v>0.52908332181668027</v>
      </c>
      <c r="AA112" s="11">
        <f>'OddsRatio_working_3-way'!X112^(1/3)*COS(('OddsRatio_working_3-way'!Y112+2*PI())/3)</f>
        <v>-0.37336104661492109</v>
      </c>
      <c r="AB112" s="11">
        <f>'OddsRatio_working_3-way'!X112^(1/3)*COS(('OddsRatio_working_3-way'!Y112+4*PI())/3)</f>
        <v>-0.15572227520175919</v>
      </c>
      <c r="AC112" s="11">
        <f>'OddsRatio_working_3-way'!X112^(1/3)*SIN('OddsRatio_working_3-way'!Y112/3)</f>
        <v>0.12565380326148853</v>
      </c>
      <c r="AD112" s="11">
        <f>'OddsRatio_working_3-way'!X112^(1/3)*SIN(('OddsRatio_working_3-way'!Y112+2*PI())/3)</f>
        <v>0.3953726957811583</v>
      </c>
      <c r="AE112" s="11">
        <f>'OddsRatio_working_3-way'!X112^(1/3)*SIN(('OddsRatio_working_3-way'!Y112+4*PI())/3)</f>
        <v>-0.52102649904264675</v>
      </c>
      <c r="AF112" s="11">
        <f>-'OddsRatio_working_3-way'!U112/(3*'OddsRatio_working_3-way'!X112^(1/3))*COS(('OddsRatio_working_3-way'!Y112)/3)</f>
        <v>0.52908332181668027</v>
      </c>
      <c r="AG112" s="11">
        <f>-'OddsRatio_working_3-way'!U112/(3*'OddsRatio_working_3-way'!X112^(1/3))*COS(('OddsRatio_working_3-way'!Y112+2*PI())/3)</f>
        <v>-0.37336104661492109</v>
      </c>
      <c r="AH112" s="11">
        <f>-'OddsRatio_working_3-way'!U112/(3*'OddsRatio_working_3-way'!X112^(1/3))*COS(('OddsRatio_working_3-way'!Y112+4*PI())/3)</f>
        <v>-0.15572227520175919</v>
      </c>
      <c r="AI112" s="11">
        <f>'OddsRatio_working_3-way'!U112/(3*'OddsRatio_working_3-way'!X112^(1/3))*SIN(('OddsRatio_working_3-way'!Y112)/3)</f>
        <v>-0.12565380326148853</v>
      </c>
      <c r="AJ112" s="11">
        <f>'OddsRatio_working_3-way'!U112/(3*'OddsRatio_working_3-way'!X112^(1/3))*SIN(('OddsRatio_working_3-way'!Y112+2*PI())/3)</f>
        <v>-0.3953726957811583</v>
      </c>
      <c r="AK112" s="11">
        <f>'OddsRatio_working_3-way'!U112/(3*'OddsRatio_working_3-way'!X112^(1/3))*SIN(('OddsRatio_working_3-way'!Y112+4*PI())/3)</f>
        <v>0.52102649904264675</v>
      </c>
      <c r="AL112" s="11">
        <f>'OddsRatio_working_3-way'!Z112+'OddsRatio_working_3-way'!AF112</f>
        <v>1.0581666436333605</v>
      </c>
      <c r="AM112" s="11">
        <f>'OddsRatio_working_3-way'!AA112+'OddsRatio_working_3-way'!AG112</f>
        <v>-0.74672209322984218</v>
      </c>
      <c r="AN112" s="11">
        <f>'OddsRatio_working_3-way'!AB112+'OddsRatio_working_3-way'!AH112</f>
        <v>-0.31144455040351837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1.0581666436333605</v>
      </c>
      <c r="AS112" s="11">
        <f>IF(('OddsRatio_working_3-way'!X112=0),IF(Q112&gt;0,-Q112^(1/3),(-Q112)^(1/3)),'OddsRatio_working_3-way'!AM112-'OddsRatio_working_3-way'!R112/3)</f>
        <v>-0.74672209322984218</v>
      </c>
      <c r="AT112" s="11">
        <f>IF(('OddsRatio_working_3-way'!X112=0),IF(Q112&gt;0,-Q112^(1/3),(-Q112)^(1/3)),'OddsRatio_working_3-way'!AN112-'OddsRatio_working_3-way'!R112/3)</f>
        <v>-0.31144455040351837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9">
        <f t="shared" si="26"/>
        <v>0.20833222628933637</v>
      </c>
      <c r="E113" s="9">
        <f t="shared" si="27"/>
        <v>0.26597194365632632</v>
      </c>
      <c r="F113" s="9">
        <f t="shared" si="28"/>
        <v>0.52569583005433751</v>
      </c>
      <c r="G113" s="9">
        <f t="shared" si="29"/>
        <v>1.0614596386673818</v>
      </c>
      <c r="H113" s="9">
        <f t="shared" si="30"/>
        <v>4.8000255064292263</v>
      </c>
      <c r="I113" s="9">
        <f t="shared" si="31"/>
        <v>3.7597950605351915</v>
      </c>
      <c r="J113" s="9">
        <f t="shared" si="32"/>
        <v>1.9022406928672746</v>
      </c>
      <c r="K113" s="11">
        <f t="shared" si="33"/>
        <v>0.2183406113537118</v>
      </c>
      <c r="L113" s="11">
        <f t="shared" si="34"/>
        <v>0.27777777777777779</v>
      </c>
      <c r="M113" s="11">
        <f t="shared" si="35"/>
        <v>0.54054054054054046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-0.25937946680304758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0.23047064531780687</v>
      </c>
      <c r="Q113" s="11">
        <f>2*'OddsRatio_working_3-way'!K113*'OddsRatio_working_3-way'!L113*'OddsRatio_working_3-way'!M113</f>
        <v>6.5567751157270801E-2</v>
      </c>
      <c r="R113" s="11">
        <f t="shared" si="36"/>
        <v>0</v>
      </c>
      <c r="S113" s="11">
        <f t="shared" si="37"/>
        <v>-0.88854622209863743</v>
      </c>
      <c r="T113" s="11">
        <f t="shared" si="38"/>
        <v>-0.25278697641497511</v>
      </c>
      <c r="U113" s="11">
        <f>'OddsRatio_working_3-way'!S113-'OddsRatio_working_3-way'!R113^2/3</f>
        <v>-0.88854622209863743</v>
      </c>
      <c r="V113" s="11">
        <f>'OddsRatio_working_3-way'!S113*'OddsRatio_working_3-way'!R113/3-2*'OddsRatio_working_3-way'!R113^3/27-'OddsRatio_working_3-way'!T113</f>
        <v>0.25278697641497511</v>
      </c>
      <c r="W113" s="11">
        <f>'OddsRatio_working_3-way'!V113^2+4*'OddsRatio_working_3-way'!U113^3/27</f>
        <v>-4.0027637512882033E-2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0.16119002214615147</v>
      </c>
      <c r="Y113" s="11">
        <f>IF('OddsRatio_working_3-way'!W113&gt;=0,IF('OddsRatio_working_3-way'!V113+SQRT('OddsRatio_working_3-way'!W113)&gt;0,0,PI()),ACOS('OddsRatio_working_3-way'!V113/(2*'OddsRatio_working_3-way'!X113)))</f>
        <v>0.66950775787706551</v>
      </c>
      <c r="Z113" s="11">
        <f>'OddsRatio_working_3-way'!X113^(1/3)*COS('OddsRatio_working_3-way'!Y113/3)</f>
        <v>0.53072981933369101</v>
      </c>
      <c r="AA113" s="11">
        <f>'OddsRatio_working_3-way'!X113^(1/3)*COS(('OddsRatio_working_3-way'!Y113+2*PI())/3)</f>
        <v>-0.36967670035792777</v>
      </c>
      <c r="AB113" s="11">
        <f>'OddsRatio_working_3-way'!X113^(1/3)*COS(('OddsRatio_working_3-way'!Y113+4*PI())/3)</f>
        <v>-0.16105311897576347</v>
      </c>
      <c r="AC113" s="11">
        <f>'OddsRatio_working_3-way'!X113^(1/3)*SIN('OddsRatio_working_3-way'!Y113/3)</f>
        <v>0.12044888087029641</v>
      </c>
      <c r="AD113" s="11">
        <f>'OddsRatio_working_3-way'!X113^(1/3)*SIN(('OddsRatio_working_3-way'!Y113+2*PI())/3)</f>
        <v>0.39940106565375377</v>
      </c>
      <c r="AE113" s="11">
        <f>'OddsRatio_working_3-way'!X113^(1/3)*SIN(('OddsRatio_working_3-way'!Y113+4*PI())/3)</f>
        <v>-0.51984994652405014</v>
      </c>
      <c r="AF113" s="11">
        <f>-'OddsRatio_working_3-way'!U113/(3*'OddsRatio_working_3-way'!X113^(1/3))*COS(('OddsRatio_working_3-way'!Y113)/3)</f>
        <v>0.5307298193336909</v>
      </c>
      <c r="AG113" s="11">
        <f>-'OddsRatio_working_3-way'!U113/(3*'OddsRatio_working_3-way'!X113^(1/3))*COS(('OddsRatio_working_3-way'!Y113+2*PI())/3)</f>
        <v>-0.36967670035792766</v>
      </c>
      <c r="AH113" s="11">
        <f>-'OddsRatio_working_3-way'!U113/(3*'OddsRatio_working_3-way'!X113^(1/3))*COS(('OddsRatio_working_3-way'!Y113+4*PI())/3)</f>
        <v>-0.16105311897576341</v>
      </c>
      <c r="AI113" s="11">
        <f>'OddsRatio_working_3-way'!U113/(3*'OddsRatio_working_3-way'!X113^(1/3))*SIN(('OddsRatio_working_3-way'!Y113)/3)</f>
        <v>-0.12044888087029638</v>
      </c>
      <c r="AJ113" s="11">
        <f>'OddsRatio_working_3-way'!U113/(3*'OddsRatio_working_3-way'!X113^(1/3))*SIN(('OddsRatio_working_3-way'!Y113+2*PI())/3)</f>
        <v>-0.39940106565375366</v>
      </c>
      <c r="AK113" s="11">
        <f>'OddsRatio_working_3-way'!U113/(3*'OddsRatio_working_3-way'!X113^(1/3))*SIN(('OddsRatio_working_3-way'!Y113+4*PI())/3)</f>
        <v>0.51984994652405003</v>
      </c>
      <c r="AL113" s="11">
        <f>'OddsRatio_working_3-way'!Z113+'OddsRatio_working_3-way'!AF113</f>
        <v>1.0614596386673818</v>
      </c>
      <c r="AM113" s="11">
        <f>'OddsRatio_working_3-way'!AA113+'OddsRatio_working_3-way'!AG113</f>
        <v>-0.73935340071585542</v>
      </c>
      <c r="AN113" s="11">
        <f>'OddsRatio_working_3-way'!AB113+'OddsRatio_working_3-way'!AH113</f>
        <v>-0.32210623795152687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1.0614596386673818</v>
      </c>
      <c r="AS113" s="11">
        <f>IF(('OddsRatio_working_3-way'!X113=0),IF(Q113&gt;0,-Q113^(1/3),(-Q113)^(1/3)),'OddsRatio_working_3-way'!AM113-'OddsRatio_working_3-way'!R113/3)</f>
        <v>-0.73935340071585542</v>
      </c>
      <c r="AT113" s="11">
        <f>IF(('OddsRatio_working_3-way'!X113=0),IF(Q113&gt;0,-Q113^(1/3),(-Q113)^(1/3)),'OddsRatio_working_3-way'!AN113-'OddsRatio_working_3-way'!R113/3)</f>
        <v>-0.32210623795152687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9">
        <f t="shared" si="26"/>
        <v>0.4862918041287731</v>
      </c>
      <c r="E114" s="9">
        <f t="shared" si="27"/>
        <v>0.27625693536848583</v>
      </c>
      <c r="F114" s="9">
        <f t="shared" si="28"/>
        <v>0.23745126050274101</v>
      </c>
      <c r="G114" s="9">
        <f t="shared" si="29"/>
        <v>1.0563784779214451</v>
      </c>
      <c r="H114" s="9">
        <f t="shared" si="30"/>
        <v>2.0563784779214451</v>
      </c>
      <c r="I114" s="9">
        <f t="shared" si="31"/>
        <v>3.6198186252451841</v>
      </c>
      <c r="J114" s="9">
        <f t="shared" si="32"/>
        <v>4.2113905728811938</v>
      </c>
      <c r="K114" s="11">
        <f t="shared" si="33"/>
        <v>0.5</v>
      </c>
      <c r="L114" s="11">
        <f t="shared" si="34"/>
        <v>0.28735632183908044</v>
      </c>
      <c r="M114" s="11">
        <f t="shared" si="35"/>
        <v>0.24752475247524752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-0.26812336406054393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0.23187663593945601</v>
      </c>
      <c r="Q114" s="11">
        <f>2*'OddsRatio_working_3-way'!K114*'OddsRatio_working_3-way'!L114*'OddsRatio_working_3-way'!M114</f>
        <v>7.1127802435415957E-2</v>
      </c>
      <c r="R114" s="11">
        <f t="shared" si="36"/>
        <v>0</v>
      </c>
      <c r="S114" s="11">
        <f t="shared" si="37"/>
        <v>-0.86481324278438043</v>
      </c>
      <c r="T114" s="11">
        <f t="shared" si="38"/>
        <v>-0.26528013582342957</v>
      </c>
      <c r="U114" s="11">
        <f>'OddsRatio_working_3-way'!S114-'OddsRatio_working_3-way'!R114^2/3</f>
        <v>-0.86481324278438043</v>
      </c>
      <c r="V114" s="11">
        <f>'OddsRatio_working_3-way'!S114*'OddsRatio_working_3-way'!R114/3-2*'OddsRatio_working_3-way'!R114^3/27-'OddsRatio_working_3-way'!T114</f>
        <v>0.26528013582342957</v>
      </c>
      <c r="W114" s="11">
        <f>'OddsRatio_working_3-way'!V114^2+4*'OddsRatio_working_3-way'!U114^3/27</f>
        <v>-2.5448006018924066E-2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0.15477528588361686</v>
      </c>
      <c r="Y114" s="11">
        <f>IF('OddsRatio_working_3-way'!W114&gt;=0,IF('OddsRatio_working_3-way'!V114+SQRT('OddsRatio_working_3-way'!W114)&gt;0,0,PI()),ACOS('OddsRatio_working_3-way'!V114/(2*'OddsRatio_working_3-way'!X114)))</f>
        <v>0.54140630161110015</v>
      </c>
      <c r="Z114" s="11">
        <f>'OddsRatio_working_3-way'!X114^(1/3)*COS('OddsRatio_working_3-way'!Y114/3)</f>
        <v>0.52818923896072267</v>
      </c>
      <c r="AA114" s="11">
        <f>'OddsRatio_working_3-way'!X114^(1/3)*COS(('OddsRatio_working_3-way'!Y114+2*PI())/3)</f>
        <v>-0.3475536308611859</v>
      </c>
      <c r="AB114" s="11">
        <f>'OddsRatio_working_3-way'!X114^(1/3)*COS(('OddsRatio_working_3-way'!Y114+4*PI())/3)</f>
        <v>-0.18063560809953647</v>
      </c>
      <c r="AC114" s="11">
        <f>'OddsRatio_working_3-way'!X114^(1/3)*SIN('OddsRatio_working_3-way'!Y114/3)</f>
        <v>9.6370165374038363E-2</v>
      </c>
      <c r="AD114" s="11">
        <f>'OddsRatio_working_3-way'!X114^(1/3)*SIN(('OddsRatio_working_3-way'!Y114+2*PI())/3)</f>
        <v>0.40924021625853613</v>
      </c>
      <c r="AE114" s="11">
        <f>'OddsRatio_working_3-way'!X114^(1/3)*SIN(('OddsRatio_working_3-way'!Y114+4*PI())/3)</f>
        <v>-0.50561038163257443</v>
      </c>
      <c r="AF114" s="11">
        <f>-'OddsRatio_working_3-way'!U114/(3*'OddsRatio_working_3-way'!X114^(1/3))*COS(('OddsRatio_working_3-way'!Y114)/3)</f>
        <v>0.52818923896072256</v>
      </c>
      <c r="AG114" s="11">
        <f>-'OddsRatio_working_3-way'!U114/(3*'OddsRatio_working_3-way'!X114^(1/3))*COS(('OddsRatio_working_3-way'!Y114+2*PI())/3)</f>
        <v>-0.34755363086118585</v>
      </c>
      <c r="AH114" s="11">
        <f>-'OddsRatio_working_3-way'!U114/(3*'OddsRatio_working_3-way'!X114^(1/3))*COS(('OddsRatio_working_3-way'!Y114+4*PI())/3)</f>
        <v>-0.18063560809953641</v>
      </c>
      <c r="AI114" s="11">
        <f>'OddsRatio_working_3-way'!U114/(3*'OddsRatio_working_3-way'!X114^(1/3))*SIN(('OddsRatio_working_3-way'!Y114)/3)</f>
        <v>-9.637016537403835E-2</v>
      </c>
      <c r="AJ114" s="11">
        <f>'OddsRatio_working_3-way'!U114/(3*'OddsRatio_working_3-way'!X114^(1/3))*SIN(('OddsRatio_working_3-way'!Y114+2*PI())/3)</f>
        <v>-0.40924021625853602</v>
      </c>
      <c r="AK114" s="11">
        <f>'OddsRatio_working_3-way'!U114/(3*'OddsRatio_working_3-way'!X114^(1/3))*SIN(('OddsRatio_working_3-way'!Y114+4*PI())/3)</f>
        <v>0.50561038163257432</v>
      </c>
      <c r="AL114" s="11">
        <f>'OddsRatio_working_3-way'!Z114+'OddsRatio_working_3-way'!AF114</f>
        <v>1.0563784779214451</v>
      </c>
      <c r="AM114" s="11">
        <f>'OddsRatio_working_3-way'!AA114+'OddsRatio_working_3-way'!AG114</f>
        <v>-0.69510726172237169</v>
      </c>
      <c r="AN114" s="11">
        <f>'OddsRatio_working_3-way'!AB114+'OddsRatio_working_3-way'!AH114</f>
        <v>-0.36127121619907288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1.0563784779214451</v>
      </c>
      <c r="AS114" s="11">
        <f>IF(('OddsRatio_working_3-way'!X114=0),IF(Q114&gt;0,-Q114^(1/3),(-Q114)^(1/3)),'OddsRatio_working_3-way'!AM114-'OddsRatio_working_3-way'!R114/3)</f>
        <v>-0.69510726172237169</v>
      </c>
      <c r="AT114" s="11">
        <f>IF(('OddsRatio_working_3-way'!X114=0),IF(Q114&gt;0,-Q114^(1/3),(-Q114)^(1/3)),'OddsRatio_working_3-way'!AN114-'OddsRatio_working_3-way'!R114/3)</f>
        <v>-0.36127121619907288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9">
        <f t="shared" si="26"/>
        <v>0.48635187074646069</v>
      </c>
      <c r="E115" s="9">
        <f t="shared" si="27"/>
        <v>0.27792706438136972</v>
      </c>
      <c r="F115" s="9">
        <f t="shared" si="28"/>
        <v>0.23572106487216954</v>
      </c>
      <c r="G115" s="9">
        <f t="shared" si="29"/>
        <v>1.0561245060395961</v>
      </c>
      <c r="H115" s="9">
        <f t="shared" si="30"/>
        <v>2.0561245060395961</v>
      </c>
      <c r="I115" s="9">
        <f t="shared" si="31"/>
        <v>3.5980662848574059</v>
      </c>
      <c r="J115" s="9">
        <f t="shared" si="32"/>
        <v>4.2423022335415608</v>
      </c>
      <c r="K115" s="11">
        <f t="shared" si="33"/>
        <v>0.5</v>
      </c>
      <c r="L115" s="11">
        <f t="shared" si="34"/>
        <v>0.28901734104046245</v>
      </c>
      <c r="M115" s="11">
        <f t="shared" si="35"/>
        <v>0.24570024570024568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-0.26814702248228262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0.23185297751771738</v>
      </c>
      <c r="Q115" s="11">
        <f>2*'OddsRatio_working_3-way'!K115*'OddsRatio_working_3-way'!L115*'OddsRatio_working_3-way'!M115</f>
        <v>7.1011631705273318E-2</v>
      </c>
      <c r="R115" s="11">
        <f t="shared" si="36"/>
        <v>0</v>
      </c>
      <c r="S115" s="11">
        <f t="shared" si="37"/>
        <v>-0.86464871163369605</v>
      </c>
      <c r="T115" s="11">
        <f t="shared" si="38"/>
        <v>-0.26482349514048881</v>
      </c>
      <c r="U115" s="11">
        <f>'OddsRatio_working_3-way'!S115-'OddsRatio_working_3-way'!R115^2/3</f>
        <v>-0.86464871163369605</v>
      </c>
      <c r="V115" s="11">
        <f>'OddsRatio_working_3-way'!S115*'OddsRatio_working_3-way'!R115/3-2*'OddsRatio_working_3-way'!R115^3/27-'OddsRatio_working_3-way'!T115</f>
        <v>0.26482349514048881</v>
      </c>
      <c r="W115" s="11">
        <f>'OddsRatio_working_3-way'!V115^2+4*'OddsRatio_working_3-way'!U115^3/27</f>
        <v>-2.5635393010485313E-2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0.15473111887150384</v>
      </c>
      <c r="Y115" s="11">
        <f>IF('OddsRatio_working_3-way'!W115&gt;=0,IF('OddsRatio_working_3-way'!V115+SQRT('OddsRatio_working_3-way'!W115)&gt;0,0,PI()),ACOS('OddsRatio_working_3-way'!V115/(2*'OddsRatio_working_3-way'!X115)))</f>
        <v>0.54379023324633269</v>
      </c>
      <c r="Z115" s="11">
        <f>'OddsRatio_working_3-way'!X115^(1/3)*COS('OddsRatio_working_3-way'!Y115/3)</f>
        <v>0.52806225301979792</v>
      </c>
      <c r="AA115" s="11">
        <f>'OddsRatio_working_3-way'!X115^(1/3)*COS(('OddsRatio_working_3-way'!Y115+2*PI())/3)</f>
        <v>-0.34784562770250366</v>
      </c>
      <c r="AB115" s="11">
        <f>'OddsRatio_working_3-way'!X115^(1/3)*COS(('OddsRatio_working_3-way'!Y115+4*PI())/3)</f>
        <v>-0.1802166253172944</v>
      </c>
      <c r="AC115" s="11">
        <f>'OddsRatio_working_3-way'!X115^(1/3)*SIN('OddsRatio_working_3-way'!Y115/3)</f>
        <v>9.6780649651089151E-2</v>
      </c>
      <c r="AD115" s="11">
        <f>'OddsRatio_working_3-way'!X115^(1/3)*SIN(('OddsRatio_working_3-way'!Y115+2*PI())/3)</f>
        <v>0.40892500106924645</v>
      </c>
      <c r="AE115" s="11">
        <f>'OddsRatio_working_3-way'!X115^(1/3)*SIN(('OddsRatio_working_3-way'!Y115+4*PI())/3)</f>
        <v>-0.50570565072033546</v>
      </c>
      <c r="AF115" s="11">
        <f>-'OddsRatio_working_3-way'!U115/(3*'OddsRatio_working_3-way'!X115^(1/3))*COS(('OddsRatio_working_3-way'!Y115)/3)</f>
        <v>0.52806225301979803</v>
      </c>
      <c r="AG115" s="11">
        <f>-'OddsRatio_working_3-way'!U115/(3*'OddsRatio_working_3-way'!X115^(1/3))*COS(('OddsRatio_working_3-way'!Y115+2*PI())/3)</f>
        <v>-0.34784562770250377</v>
      </c>
      <c r="AH115" s="11">
        <f>-'OddsRatio_working_3-way'!U115/(3*'OddsRatio_working_3-way'!X115^(1/3))*COS(('OddsRatio_working_3-way'!Y115+4*PI())/3)</f>
        <v>-0.18021662531729443</v>
      </c>
      <c r="AI115" s="11">
        <f>'OddsRatio_working_3-way'!U115/(3*'OddsRatio_working_3-way'!X115^(1/3))*SIN(('OddsRatio_working_3-way'!Y115)/3)</f>
        <v>-9.6780649651089179E-2</v>
      </c>
      <c r="AJ115" s="11">
        <f>'OddsRatio_working_3-way'!U115/(3*'OddsRatio_working_3-way'!X115^(1/3))*SIN(('OddsRatio_working_3-way'!Y115+2*PI())/3)</f>
        <v>-0.40892500106924651</v>
      </c>
      <c r="AK115" s="11">
        <f>'OddsRatio_working_3-way'!U115/(3*'OddsRatio_working_3-way'!X115^(1/3))*SIN(('OddsRatio_working_3-way'!Y115+4*PI())/3)</f>
        <v>0.50570565072033558</v>
      </c>
      <c r="AL115" s="11">
        <f>'OddsRatio_working_3-way'!Z115+'OddsRatio_working_3-way'!AF115</f>
        <v>1.0561245060395961</v>
      </c>
      <c r="AM115" s="11">
        <f>'OddsRatio_working_3-way'!AA115+'OddsRatio_working_3-way'!AG115</f>
        <v>-0.69569125540500742</v>
      </c>
      <c r="AN115" s="11">
        <f>'OddsRatio_working_3-way'!AB115+'OddsRatio_working_3-way'!AH115</f>
        <v>-0.36043325063458886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1.0561245060395961</v>
      </c>
      <c r="AS115" s="11">
        <f>IF(('OddsRatio_working_3-way'!X115=0),IF(Q115&gt;0,-Q115^(1/3),(-Q115)^(1/3)),'OddsRatio_working_3-way'!AM115-'OddsRatio_working_3-way'!R115/3)</f>
        <v>-0.69569125540500742</v>
      </c>
      <c r="AT115" s="11">
        <f>IF(('OddsRatio_working_3-way'!X115=0),IF(Q115&gt;0,-Q115^(1/3),(-Q115)^(1/3)),'OddsRatio_working_3-way'!AN115-'OddsRatio_working_3-way'!R115/3)</f>
        <v>-0.36043325063458886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9">
        <f t="shared" si="26"/>
        <v>0.37782312252053363</v>
      </c>
      <c r="E116" s="9">
        <f t="shared" si="27"/>
        <v>0.28687449654040464</v>
      </c>
      <c r="F116" s="9">
        <f t="shared" si="28"/>
        <v>0.33530238093906173</v>
      </c>
      <c r="G116" s="9">
        <f t="shared" si="29"/>
        <v>1.0488797036037785</v>
      </c>
      <c r="H116" s="9">
        <f t="shared" si="30"/>
        <v>2.6467411346579319</v>
      </c>
      <c r="I116" s="9">
        <f t="shared" si="31"/>
        <v>3.4858448975409555</v>
      </c>
      <c r="J116" s="9">
        <f t="shared" si="32"/>
        <v>2.9823826398111417</v>
      </c>
      <c r="K116" s="11">
        <f t="shared" si="33"/>
        <v>0.38910505836575876</v>
      </c>
      <c r="L116" s="11">
        <f t="shared" si="34"/>
        <v>0.29673590504451036</v>
      </c>
      <c r="M116" s="11">
        <f t="shared" si="35"/>
        <v>0.34602076124567471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-0.28096287331350889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0.23292048609986071</v>
      </c>
      <c r="Q116" s="11">
        <f>2*'OddsRatio_working_3-way'!K116*'OddsRatio_working_3-way'!L116*'OddsRatio_working_3-way'!M116</f>
        <v>7.9904111869592009E-2</v>
      </c>
      <c r="R116" s="11">
        <f t="shared" si="36"/>
        <v>0</v>
      </c>
      <c r="S116" s="11">
        <f t="shared" si="37"/>
        <v>-0.82900805844179748</v>
      </c>
      <c r="T116" s="11">
        <f t="shared" si="38"/>
        <v>-0.28439384509152571</v>
      </c>
      <c r="U116" s="11">
        <f>'OddsRatio_working_3-way'!S116-'OddsRatio_working_3-way'!R116^2/3</f>
        <v>-0.82900805844179748</v>
      </c>
      <c r="V116" s="11">
        <f>'OddsRatio_working_3-way'!S116*'OddsRatio_working_3-way'!R116/3-2*'OddsRatio_working_3-way'!R116^3/27-'OddsRatio_working_3-way'!T116</f>
        <v>0.28439384509152571</v>
      </c>
      <c r="W116" s="11">
        <f>'OddsRatio_working_3-way'!V116^2+4*'OddsRatio_working_3-way'!U116^3/27</f>
        <v>-3.5259784201758654E-3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0.14526341379208202</v>
      </c>
      <c r="Y116" s="11">
        <f>IF('OddsRatio_working_3-way'!W116&gt;=0,IF('OddsRatio_working_3-way'!V116+SQRT('OddsRatio_working_3-way'!W116)&gt;0,0,PI()),ACOS('OddsRatio_working_3-way'!V116/(2*'OddsRatio_working_3-way'!X116)))</f>
        <v>0.20583759786899791</v>
      </c>
      <c r="Z116" s="11">
        <f>'OddsRatio_working_3-way'!X116^(1/3)*COS('OddsRatio_working_3-way'!Y116/3)</f>
        <v>0.52443985180188923</v>
      </c>
      <c r="AA116" s="11">
        <f>'OddsRatio_working_3-way'!X116^(1/3)*COS(('OddsRatio_working_3-way'!Y116+2*PI())/3)</f>
        <v>-0.29343123782400699</v>
      </c>
      <c r="AB116" s="11">
        <f>'OddsRatio_working_3-way'!X116^(1/3)*COS(('OddsRatio_working_3-way'!Y116+4*PI())/3)</f>
        <v>-0.23100861397788217</v>
      </c>
      <c r="AC116" s="11">
        <f>'OddsRatio_working_3-way'!X116^(1/3)*SIN('OddsRatio_working_3-way'!Y116/3)</f>
        <v>3.6039718681082945E-2</v>
      </c>
      <c r="AD116" s="11">
        <f>'OddsRatio_working_3-way'!X116^(1/3)*SIN(('OddsRatio_working_3-way'!Y116+2*PI())/3)</f>
        <v>0.43615837507684085</v>
      </c>
      <c r="AE116" s="11">
        <f>'OddsRatio_working_3-way'!X116^(1/3)*SIN(('OddsRatio_working_3-way'!Y116+4*PI())/3)</f>
        <v>-0.47219809375792376</v>
      </c>
      <c r="AF116" s="11">
        <f>-'OddsRatio_working_3-way'!U116/(3*'OddsRatio_working_3-way'!X116^(1/3))*COS(('OddsRatio_working_3-way'!Y116)/3)</f>
        <v>0.52443985180188923</v>
      </c>
      <c r="AG116" s="11">
        <f>-'OddsRatio_working_3-way'!U116/(3*'OddsRatio_working_3-way'!X116^(1/3))*COS(('OddsRatio_working_3-way'!Y116+2*PI())/3)</f>
        <v>-0.29343123782400699</v>
      </c>
      <c r="AH116" s="11">
        <f>-'OddsRatio_working_3-way'!U116/(3*'OddsRatio_working_3-way'!X116^(1/3))*COS(('OddsRatio_working_3-way'!Y116+4*PI())/3)</f>
        <v>-0.23100861397788217</v>
      </c>
      <c r="AI116" s="11">
        <f>'OddsRatio_working_3-way'!U116/(3*'OddsRatio_working_3-way'!X116^(1/3))*SIN(('OddsRatio_working_3-way'!Y116)/3)</f>
        <v>-3.6039718681082945E-2</v>
      </c>
      <c r="AJ116" s="11">
        <f>'OddsRatio_working_3-way'!U116/(3*'OddsRatio_working_3-way'!X116^(1/3))*SIN(('OddsRatio_working_3-way'!Y116+2*PI())/3)</f>
        <v>-0.43615837507684085</v>
      </c>
      <c r="AK116" s="11">
        <f>'OddsRatio_working_3-way'!U116/(3*'OddsRatio_working_3-way'!X116^(1/3))*SIN(('OddsRatio_working_3-way'!Y116+4*PI())/3)</f>
        <v>0.47219809375792376</v>
      </c>
      <c r="AL116" s="11">
        <f>'OddsRatio_working_3-way'!Z116+'OddsRatio_working_3-way'!AF116</f>
        <v>1.0488797036037785</v>
      </c>
      <c r="AM116" s="11">
        <f>'OddsRatio_working_3-way'!AA116+'OddsRatio_working_3-way'!AG116</f>
        <v>-0.58686247564801397</v>
      </c>
      <c r="AN116" s="11">
        <f>'OddsRatio_working_3-way'!AB116+'OddsRatio_working_3-way'!AH116</f>
        <v>-0.46201722795576433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1.0488797036037785</v>
      </c>
      <c r="AS116" s="11">
        <f>IF(('OddsRatio_working_3-way'!X116=0),IF(Q116&gt;0,-Q116^(1/3),(-Q116)^(1/3)),'OddsRatio_working_3-way'!AM116-'OddsRatio_working_3-way'!R116/3)</f>
        <v>-0.58686247564801397</v>
      </c>
      <c r="AT116" s="11">
        <f>IF(('OddsRatio_working_3-way'!X116=0),IF(Q116&gt;0,-Q116^(1/3),(-Q116)^(1/3)),'OddsRatio_working_3-way'!AN116-'OddsRatio_working_3-way'!R116/3)</f>
        <v>-0.46201722795576433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9">
        <f t="shared" si="26"/>
        <v>0.49922532944292525</v>
      </c>
      <c r="E117" s="9">
        <f t="shared" si="27"/>
        <v>0.28552129803762455</v>
      </c>
      <c r="F117" s="9">
        <f t="shared" si="28"/>
        <v>0.21525337251945045</v>
      </c>
      <c r="G117" s="9">
        <f t="shared" si="29"/>
        <v>1.0786059038643807</v>
      </c>
      <c r="H117" s="9">
        <f t="shared" si="30"/>
        <v>2.0031034905938734</v>
      </c>
      <c r="I117" s="9">
        <f t="shared" si="31"/>
        <v>3.5023656969653629</v>
      </c>
      <c r="J117" s="9">
        <f t="shared" si="32"/>
        <v>4.6456879550616064</v>
      </c>
      <c r="K117" s="11">
        <f t="shared" si="33"/>
        <v>0.5181347150259068</v>
      </c>
      <c r="L117" s="11">
        <f t="shared" si="34"/>
        <v>0.30120481927710846</v>
      </c>
      <c r="M117" s="11">
        <f t="shared" si="35"/>
        <v>0.22831050228310504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-0.25984725330450908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0.23623488203648579</v>
      </c>
      <c r="Q117" s="11">
        <f>2*'OddsRatio_working_3-way'!K117*'OddsRatio_working_3-way'!L117*'OddsRatio_working_3-way'!M117</f>
        <v>7.1262407854143547E-2</v>
      </c>
      <c r="R117" s="11">
        <f t="shared" si="36"/>
        <v>0</v>
      </c>
      <c r="S117" s="11">
        <f t="shared" si="37"/>
        <v>-0.90912980234448548</v>
      </c>
      <c r="T117" s="11">
        <f t="shared" si="38"/>
        <v>-0.27424730085806509</v>
      </c>
      <c r="U117" s="11">
        <f>'OddsRatio_working_3-way'!S117-'OddsRatio_working_3-way'!R117^2/3</f>
        <v>-0.90912980234448548</v>
      </c>
      <c r="V117" s="11">
        <f>'OddsRatio_working_3-way'!S117*'OddsRatio_working_3-way'!R117/3-2*'OddsRatio_working_3-way'!R117^3/27-'OddsRatio_working_3-way'!T117</f>
        <v>0.27424730085806509</v>
      </c>
      <c r="W117" s="11">
        <f>'OddsRatio_working_3-way'!V117^2+4*'OddsRatio_working_3-way'!U117^3/27</f>
        <v>-3.6108600873023436E-2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0.16682339681603231</v>
      </c>
      <c r="Y117" s="11">
        <f>IF('OddsRatio_working_3-way'!W117&gt;=0,IF('OddsRatio_working_3-way'!V117+SQRT('OddsRatio_working_3-way'!W117)&gt;0,0,PI()),ACOS('OddsRatio_working_3-way'!V117/(2*'OddsRatio_working_3-way'!X117)))</f>
        <v>0.60593676804177732</v>
      </c>
      <c r="Z117" s="11">
        <f>'OddsRatio_working_3-way'!X117^(1/3)*COS('OddsRatio_working_3-way'!Y117/3)</f>
        <v>0.53930295193219047</v>
      </c>
      <c r="AA117" s="11">
        <f>'OddsRatio_working_3-way'!X117^(1/3)*COS(('OddsRatio_working_3-way'!Y117+2*PI())/3)</f>
        <v>-0.36528983183883323</v>
      </c>
      <c r="AB117" s="11">
        <f>'OddsRatio_working_3-way'!X117^(1/3)*COS(('OddsRatio_working_3-way'!Y117+4*PI())/3)</f>
        <v>-0.1740131200933574</v>
      </c>
      <c r="AC117" s="11">
        <f>'OddsRatio_working_3-way'!X117^(1/3)*SIN('OddsRatio_working_3-way'!Y117/3)</f>
        <v>0.11043366101595693</v>
      </c>
      <c r="AD117" s="11">
        <f>'OddsRatio_working_3-way'!X117^(1/3)*SIN(('OddsRatio_working_3-way'!Y117+2*PI())/3)</f>
        <v>0.41183322620123647</v>
      </c>
      <c r="AE117" s="11">
        <f>'OddsRatio_working_3-way'!X117^(1/3)*SIN(('OddsRatio_working_3-way'!Y117+4*PI())/3)</f>
        <v>-0.52226688721719339</v>
      </c>
      <c r="AF117" s="11">
        <f>-'OddsRatio_working_3-way'!U117/(3*'OddsRatio_working_3-way'!X117^(1/3))*COS(('OddsRatio_working_3-way'!Y117)/3)</f>
        <v>0.53930295193219036</v>
      </c>
      <c r="AG117" s="11">
        <f>-'OddsRatio_working_3-way'!U117/(3*'OddsRatio_working_3-way'!X117^(1/3))*COS(('OddsRatio_working_3-way'!Y117+2*PI())/3)</f>
        <v>-0.36528983183883312</v>
      </c>
      <c r="AH117" s="11">
        <f>-'OddsRatio_working_3-way'!U117/(3*'OddsRatio_working_3-way'!X117^(1/3))*COS(('OddsRatio_working_3-way'!Y117+4*PI())/3)</f>
        <v>-0.17401312009335734</v>
      </c>
      <c r="AI117" s="11">
        <f>'OddsRatio_working_3-way'!U117/(3*'OddsRatio_working_3-way'!X117^(1/3))*SIN(('OddsRatio_working_3-way'!Y117)/3)</f>
        <v>-0.1104336610159569</v>
      </c>
      <c r="AJ117" s="11">
        <f>'OddsRatio_working_3-way'!U117/(3*'OddsRatio_working_3-way'!X117^(1/3))*SIN(('OddsRatio_working_3-way'!Y117+2*PI())/3)</f>
        <v>-0.41183322620123641</v>
      </c>
      <c r="AK117" s="11">
        <f>'OddsRatio_working_3-way'!U117/(3*'OddsRatio_working_3-way'!X117^(1/3))*SIN(('OddsRatio_working_3-way'!Y117+4*PI())/3)</f>
        <v>0.52226688721719328</v>
      </c>
      <c r="AL117" s="11">
        <f>'OddsRatio_working_3-way'!Z117+'OddsRatio_working_3-way'!AF117</f>
        <v>1.0786059038643807</v>
      </c>
      <c r="AM117" s="11">
        <f>'OddsRatio_working_3-way'!AA117+'OddsRatio_working_3-way'!AG117</f>
        <v>-0.73057966367766636</v>
      </c>
      <c r="AN117" s="11">
        <f>'OddsRatio_working_3-way'!AB117+'OddsRatio_working_3-way'!AH117</f>
        <v>-0.34802624018671474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1.0786059038643807</v>
      </c>
      <c r="AS117" s="11">
        <f>IF(('OddsRatio_working_3-way'!X117=0),IF(Q117&gt;0,-Q117^(1/3),(-Q117)^(1/3)),'OddsRatio_working_3-way'!AM117-'OddsRatio_working_3-way'!R117/3)</f>
        <v>-0.73057966367766636</v>
      </c>
      <c r="AT117" s="11">
        <f>IF(('OddsRatio_working_3-way'!X117=0),IF(Q117&gt;0,-Q117^(1/3),(-Q117)^(1/3)),'OddsRatio_working_3-way'!AN117-'OddsRatio_working_3-way'!R117/3)</f>
        <v>-0.34802624018671474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9">
        <f t="shared" si="26"/>
        <v>0.47678676852560192</v>
      </c>
      <c r="E118" s="9">
        <f t="shared" si="27"/>
        <v>0.30587343646243703</v>
      </c>
      <c r="F118" s="9">
        <f t="shared" si="28"/>
        <v>0.21733979501196113</v>
      </c>
      <c r="G118" s="9">
        <f t="shared" si="29"/>
        <v>1.0654113005506272</v>
      </c>
      <c r="H118" s="9">
        <f t="shared" si="30"/>
        <v>2.0973736395671456</v>
      </c>
      <c r="I118" s="9">
        <f t="shared" si="31"/>
        <v>3.2693260701728364</v>
      </c>
      <c r="J118" s="9">
        <f t="shared" si="32"/>
        <v>4.6010901958611203</v>
      </c>
      <c r="K118" s="11">
        <f t="shared" si="33"/>
        <v>0.49261083743842371</v>
      </c>
      <c r="L118" s="11">
        <f t="shared" si="34"/>
        <v>0.31948881789137379</v>
      </c>
      <c r="M118" s="11">
        <f t="shared" si="35"/>
        <v>0.22831050228310504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-0.26645203560665043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0.23499751096673019</v>
      </c>
      <c r="Q118" s="11">
        <f>2*'OddsRatio_working_3-way'!K118*'OddsRatio_working_3-way'!L118*'OddsRatio_working_3-way'!M118</f>
        <v>7.1864682252822693E-2</v>
      </c>
      <c r="R118" s="11">
        <f t="shared" si="36"/>
        <v>0</v>
      </c>
      <c r="S118" s="11">
        <f t="shared" si="37"/>
        <v>-0.88195051853026574</v>
      </c>
      <c r="T118" s="11">
        <f t="shared" si="38"/>
        <v>-0.26970963869427089</v>
      </c>
      <c r="U118" s="11">
        <f>'OddsRatio_working_3-way'!S118-'OddsRatio_working_3-way'!R118^2/3</f>
        <v>-0.88195051853026574</v>
      </c>
      <c r="V118" s="11">
        <f>'OddsRatio_working_3-way'!S118*'OddsRatio_working_3-way'!R118/3-2*'OddsRatio_working_3-way'!R118^3/27-'OddsRatio_working_3-way'!T118</f>
        <v>0.26970963869427089</v>
      </c>
      <c r="W118" s="11">
        <f>'OddsRatio_working_3-way'!V118^2+4*'OddsRatio_working_3-way'!U118^3/27</f>
        <v>-2.8888339833895119E-2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0.15939857985447148</v>
      </c>
      <c r="Y118" s="11">
        <f>IF('OddsRatio_working_3-way'!W118&gt;=0,IF('OddsRatio_working_3-way'!V118+SQRT('OddsRatio_working_3-way'!W118)&gt;0,0,PI()),ACOS('OddsRatio_working_3-way'!V118/(2*'OddsRatio_working_3-way'!X118)))</f>
        <v>0.56231580733167852</v>
      </c>
      <c r="Z118" s="11">
        <f>'OddsRatio_working_3-way'!X118^(1/3)*COS('OddsRatio_working_3-way'!Y118/3)</f>
        <v>0.53270565027531358</v>
      </c>
      <c r="AA118" s="11">
        <f>'OddsRatio_working_3-way'!X118^(1/3)*COS(('OddsRatio_working_3-way'!Y118+2*PI())/3)</f>
        <v>-0.35385223802787491</v>
      </c>
      <c r="AB118" s="11">
        <f>'OddsRatio_working_3-way'!X118^(1/3)*COS(('OddsRatio_working_3-way'!Y118+4*PI())/3)</f>
        <v>-0.17885341224743884</v>
      </c>
      <c r="AC118" s="11">
        <f>'OddsRatio_working_3-way'!X118^(1/3)*SIN('OddsRatio_working_3-way'!Y118/3)</f>
        <v>0.10103561917220318</v>
      </c>
      <c r="AD118" s="11">
        <f>'OddsRatio_working_3-way'!X118^(1/3)*SIN(('OddsRatio_working_3-way'!Y118+2*PI())/3)</f>
        <v>0.41081881629182887</v>
      </c>
      <c r="AE118" s="11">
        <f>'OddsRatio_working_3-way'!X118^(1/3)*SIN(('OddsRatio_working_3-way'!Y118+4*PI())/3)</f>
        <v>-0.51185443546403209</v>
      </c>
      <c r="AF118" s="11">
        <f>-'OddsRatio_working_3-way'!U118/(3*'OddsRatio_working_3-way'!X118^(1/3))*COS(('OddsRatio_working_3-way'!Y118)/3)</f>
        <v>0.53270565027531358</v>
      </c>
      <c r="AG118" s="11">
        <f>-'OddsRatio_working_3-way'!U118/(3*'OddsRatio_working_3-way'!X118^(1/3))*COS(('OddsRatio_working_3-way'!Y118+2*PI())/3)</f>
        <v>-0.35385223802787491</v>
      </c>
      <c r="AH118" s="11">
        <f>-'OddsRatio_working_3-way'!U118/(3*'OddsRatio_working_3-way'!X118^(1/3))*COS(('OddsRatio_working_3-way'!Y118+4*PI())/3)</f>
        <v>-0.17885341224743884</v>
      </c>
      <c r="AI118" s="11">
        <f>'OddsRatio_working_3-way'!U118/(3*'OddsRatio_working_3-way'!X118^(1/3))*SIN(('OddsRatio_working_3-way'!Y118)/3)</f>
        <v>-0.10103561917220318</v>
      </c>
      <c r="AJ118" s="11">
        <f>'OddsRatio_working_3-way'!U118/(3*'OddsRatio_working_3-way'!X118^(1/3))*SIN(('OddsRatio_working_3-way'!Y118+2*PI())/3)</f>
        <v>-0.41081881629182887</v>
      </c>
      <c r="AK118" s="11">
        <f>'OddsRatio_working_3-way'!U118/(3*'OddsRatio_working_3-way'!X118^(1/3))*SIN(('OddsRatio_working_3-way'!Y118+4*PI())/3)</f>
        <v>0.51185443546403209</v>
      </c>
      <c r="AL118" s="11">
        <f>'OddsRatio_working_3-way'!Z118+'OddsRatio_working_3-way'!AF118</f>
        <v>1.0654113005506272</v>
      </c>
      <c r="AM118" s="11">
        <f>'OddsRatio_working_3-way'!AA118+'OddsRatio_working_3-way'!AG118</f>
        <v>-0.70770447605574982</v>
      </c>
      <c r="AN118" s="11">
        <f>'OddsRatio_working_3-way'!AB118+'OddsRatio_working_3-way'!AH118</f>
        <v>-0.35770682449487767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1.0654113005506272</v>
      </c>
      <c r="AS118" s="11">
        <f>IF(('OddsRatio_working_3-way'!X118=0),IF(Q118&gt;0,-Q118^(1/3),(-Q118)^(1/3)),'OddsRatio_working_3-way'!AM118-'OddsRatio_working_3-way'!R118/3)</f>
        <v>-0.70770447605574982</v>
      </c>
      <c r="AT118" s="11">
        <f>IF(('OddsRatio_working_3-way'!X118=0),IF(Q118&gt;0,-Q118^(1/3),(-Q118)^(1/3)),'OddsRatio_working_3-way'!AN118-'OddsRatio_working_3-way'!R118/3)</f>
        <v>-0.35770682449487767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9">
        <f t="shared" si="26"/>
        <v>0.29702221737116735</v>
      </c>
      <c r="E119" s="9">
        <f t="shared" si="27"/>
        <v>0.28276038638045836</v>
      </c>
      <c r="F119" s="9">
        <f t="shared" si="28"/>
        <v>0.4202173962483744</v>
      </c>
      <c r="G119" s="9">
        <f t="shared" si="29"/>
        <v>1.0613235488396477</v>
      </c>
      <c r="H119" s="9">
        <f t="shared" si="30"/>
        <v>3.3667515139124147</v>
      </c>
      <c r="I119" s="9">
        <f t="shared" si="31"/>
        <v>3.5365632817267585</v>
      </c>
      <c r="J119" s="9">
        <f t="shared" si="32"/>
        <v>2.3797206134915423</v>
      </c>
      <c r="K119" s="11">
        <f t="shared" si="33"/>
        <v>0.30959752321981426</v>
      </c>
      <c r="L119" s="11">
        <f t="shared" si="34"/>
        <v>0.29498525073746312</v>
      </c>
      <c r="M119" s="11">
        <f t="shared" si="35"/>
        <v>0.43478260869565222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-0.27511613381506195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0.23506699210738749</v>
      </c>
      <c r="Q119" s="11">
        <f>2*'OddsRatio_working_3-way'!K119*'OddsRatio_working_3-way'!L119*'OddsRatio_working_3-way'!M119</f>
        <v>7.9414524360603894E-2</v>
      </c>
      <c r="R119" s="11">
        <f t="shared" si="36"/>
        <v>0</v>
      </c>
      <c r="S119" s="11">
        <f t="shared" si="37"/>
        <v>-0.8544282330799392</v>
      </c>
      <c r="T119" s="11">
        <f t="shared" si="38"/>
        <v>-0.28865818685133088</v>
      </c>
      <c r="U119" s="11">
        <f>'OddsRatio_working_3-way'!S119-'OddsRatio_working_3-way'!R119^2/3</f>
        <v>-0.8544282330799392</v>
      </c>
      <c r="V119" s="11">
        <f>'OddsRatio_working_3-way'!S119*'OddsRatio_working_3-way'!R119/3-2*'OddsRatio_working_3-way'!R119^3/27-'OddsRatio_working_3-way'!T119</f>
        <v>0.28865818685133088</v>
      </c>
      <c r="W119" s="11">
        <f>'OddsRatio_working_3-way'!V119^2+4*'OddsRatio_working_3-way'!U119^3/27</f>
        <v>-9.0873082922986043E-3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0.15199577060612282</v>
      </c>
      <c r="Y119" s="11">
        <f>IF('OddsRatio_working_3-way'!W119&gt;=0,IF('OddsRatio_working_3-way'!V119+SQRT('OddsRatio_working_3-way'!W119)&gt;0,0,PI()),ACOS('OddsRatio_working_3-way'!V119/(2*'OddsRatio_working_3-way'!X119)))</f>
        <v>0.31896677032204002</v>
      </c>
      <c r="Z119" s="11">
        <f>'OddsRatio_working_3-way'!X119^(1/3)*COS('OddsRatio_working_3-way'!Y119/3)</f>
        <v>0.53066177441982398</v>
      </c>
      <c r="AA119" s="11">
        <f>'OddsRatio_working_3-way'!X119^(1/3)*COS(('OddsRatio_working_3-way'!Y119+2*PI())/3)</f>
        <v>-0.31437799871698985</v>
      </c>
      <c r="AB119" s="11">
        <f>'OddsRatio_working_3-way'!X119^(1/3)*COS(('OddsRatio_working_3-way'!Y119+4*PI())/3)</f>
        <v>-0.21628377570283405</v>
      </c>
      <c r="AC119" s="11">
        <f>'OddsRatio_working_3-way'!X119^(1/3)*SIN('OddsRatio_working_3-way'!Y119/3)</f>
        <v>5.6634726063169959E-2</v>
      </c>
      <c r="AD119" s="11">
        <f>'OddsRatio_working_3-way'!X119^(1/3)*SIN(('OddsRatio_working_3-way'!Y119+2*PI())/3)</f>
        <v>0.43124921443330977</v>
      </c>
      <c r="AE119" s="11">
        <f>'OddsRatio_working_3-way'!X119^(1/3)*SIN(('OddsRatio_working_3-way'!Y119+4*PI())/3)</f>
        <v>-0.48788394049647987</v>
      </c>
      <c r="AF119" s="11">
        <f>-'OddsRatio_working_3-way'!U119/(3*'OddsRatio_working_3-way'!X119^(1/3))*COS(('OddsRatio_working_3-way'!Y119)/3)</f>
        <v>0.53066177441982387</v>
      </c>
      <c r="AG119" s="11">
        <f>-'OddsRatio_working_3-way'!U119/(3*'OddsRatio_working_3-way'!X119^(1/3))*COS(('OddsRatio_working_3-way'!Y119+2*PI())/3)</f>
        <v>-0.31437799871698979</v>
      </c>
      <c r="AH119" s="11">
        <f>-'OddsRatio_working_3-way'!U119/(3*'OddsRatio_working_3-way'!X119^(1/3))*COS(('OddsRatio_working_3-way'!Y119+4*PI())/3)</f>
        <v>-0.216283775702834</v>
      </c>
      <c r="AI119" s="11">
        <f>'OddsRatio_working_3-way'!U119/(3*'OddsRatio_working_3-way'!X119^(1/3))*SIN(('OddsRatio_working_3-way'!Y119)/3)</f>
        <v>-5.6634726063169945E-2</v>
      </c>
      <c r="AJ119" s="11">
        <f>'OddsRatio_working_3-way'!U119/(3*'OddsRatio_working_3-way'!X119^(1/3))*SIN(('OddsRatio_working_3-way'!Y119+2*PI())/3)</f>
        <v>-0.43124921443330971</v>
      </c>
      <c r="AK119" s="11">
        <f>'OddsRatio_working_3-way'!U119/(3*'OddsRatio_working_3-way'!X119^(1/3))*SIN(('OddsRatio_working_3-way'!Y119+4*PI())/3)</f>
        <v>0.48788394049647976</v>
      </c>
      <c r="AL119" s="11">
        <f>'OddsRatio_working_3-way'!Z119+'OddsRatio_working_3-way'!AF119</f>
        <v>1.0613235488396477</v>
      </c>
      <c r="AM119" s="11">
        <f>'OddsRatio_working_3-way'!AA119+'OddsRatio_working_3-way'!AG119</f>
        <v>-0.62875599743397959</v>
      </c>
      <c r="AN119" s="11">
        <f>'OddsRatio_working_3-way'!AB119+'OddsRatio_working_3-way'!AH119</f>
        <v>-0.43256755140566805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1.0613235488396477</v>
      </c>
      <c r="AS119" s="11">
        <f>IF(('OddsRatio_working_3-way'!X119=0),IF(Q119&gt;0,-Q119^(1/3),(-Q119)^(1/3)),'OddsRatio_working_3-way'!AM119-'OddsRatio_working_3-way'!R119/3)</f>
        <v>-0.62875599743397959</v>
      </c>
      <c r="AT119" s="11">
        <f>IF(('OddsRatio_working_3-way'!X119=0),IF(Q119&gt;0,-Q119^(1/3),(-Q119)^(1/3)),'OddsRatio_working_3-way'!AN119-'OddsRatio_working_3-way'!R119/3)</f>
        <v>-0.43256755140566805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4">
        <f>IF(A2="","",((1/A2)+(1/B2)+(1/C2))-1)</f>
        <v>4.0933771340685432E-2</v>
      </c>
      <c r="E2" s="4">
        <f>IF(A2="","",(3*A2)/(3-($D2*A2)))</f>
        <v>2.108991465855572</v>
      </c>
      <c r="F2" s="4">
        <f>IF(B2="","",(3*B2)/(3-($D2*B2)))</f>
        <v>3.3242380147023924</v>
      </c>
      <c r="G2" s="4">
        <f>IF(C2="","",(3*C2)/(3-($D2*C2)))</f>
        <v>4.4440712601775267</v>
      </c>
      <c r="I2" s="4">
        <f>IF(A2="","",D2+1)</f>
        <v>1.0409337713406854</v>
      </c>
    </row>
    <row r="3" spans="1: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4">
        <f t="shared" ref="D3:D66" si="0">IF(A3="","",((1/A3)+(1/B3)+(1/C3))-1)</f>
        <v>3.059942569992824E-2</v>
      </c>
      <c r="E3" s="4">
        <f t="shared" ref="E3:E66" si="1">IF(A3="","",(3*A3)/(3-($D3*A3)))</f>
        <v>6.3571021106674275</v>
      </c>
      <c r="F3" s="4">
        <f t="shared" ref="F3:F66" si="2">IF(B3="","",(3*B3)/(3-($D3*B3)))</f>
        <v>4.3879774248589065</v>
      </c>
      <c r="G3" s="4">
        <f t="shared" ref="G3:G66" si="3">IF(C3="","",(3*C3)/(3-($D3*C3)))</f>
        <v>1.6265447114916807</v>
      </c>
      <c r="I3" s="4">
        <f t="shared" ref="I3:I66" si="4">IF(A3="","",D3+1)</f>
        <v>1.0305994256999282</v>
      </c>
    </row>
    <row r="4" spans="1: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4">
        <f t="shared" si="0"/>
        <v>2.6542439806541696E-2</v>
      </c>
      <c r="E4" s="4">
        <f t="shared" si="1"/>
        <v>3.6118450429158413</v>
      </c>
      <c r="F4" s="4">
        <f t="shared" si="2"/>
        <v>3.5267126153304118</v>
      </c>
      <c r="G4" s="4">
        <f t="shared" si="3"/>
        <v>2.2748831725920766</v>
      </c>
      <c r="I4" s="4">
        <f t="shared" si="4"/>
        <v>1.0265424398065417</v>
      </c>
    </row>
    <row r="5" spans="1: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4">
        <f t="shared" si="0"/>
        <v>2.8074878640403478E-2</v>
      </c>
      <c r="E5" s="4">
        <f t="shared" si="1"/>
        <v>2.6648397112918949</v>
      </c>
      <c r="F5" s="4">
        <f t="shared" si="2"/>
        <v>3.9616227803083812</v>
      </c>
      <c r="G5" s="4">
        <f t="shared" si="3"/>
        <v>2.6858537149274189</v>
      </c>
      <c r="I5" s="4">
        <f t="shared" si="4"/>
        <v>1.0280748786404035</v>
      </c>
    </row>
    <row r="6" spans="1: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4">
        <f t="shared" si="0"/>
        <v>2.8008059944600205E-2</v>
      </c>
      <c r="E6" s="4">
        <f t="shared" si="1"/>
        <v>2.4131693781790702</v>
      </c>
      <c r="F6" s="4">
        <f t="shared" si="2"/>
        <v>3.3836135052055849</v>
      </c>
      <c r="G6" s="4">
        <f t="shared" si="3"/>
        <v>3.4475010347461348</v>
      </c>
      <c r="I6" s="4">
        <f t="shared" si="4"/>
        <v>1.0280080599446002</v>
      </c>
    </row>
    <row r="7" spans="1: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4">
        <f t="shared" si="0"/>
        <v>2.9783453686775374E-2</v>
      </c>
      <c r="E7" s="4">
        <f t="shared" si="1"/>
        <v>1.4300177070906899</v>
      </c>
      <c r="F7" s="4">
        <f t="shared" si="2"/>
        <v>5.018135465675905</v>
      </c>
      <c r="G7" s="4">
        <f t="shared" si="3"/>
        <v>9.8589425179309043</v>
      </c>
      <c r="I7" s="4">
        <f t="shared" si="4"/>
        <v>1.0297834536867754</v>
      </c>
    </row>
    <row r="8" spans="1: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4">
        <f t="shared" si="0"/>
        <v>2.8020171720959164E-2</v>
      </c>
      <c r="E8" s="4">
        <f t="shared" si="1"/>
        <v>2.601722604649177</v>
      </c>
      <c r="F8" s="4">
        <f t="shared" si="2"/>
        <v>3.4688618781626968</v>
      </c>
      <c r="G8" s="4">
        <f t="shared" si="3"/>
        <v>3.0547383502039613</v>
      </c>
      <c r="I8" s="4">
        <f t="shared" si="4"/>
        <v>1.0280201717209592</v>
      </c>
    </row>
    <row r="9" spans="1: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4">
        <f t="shared" si="0"/>
        <v>2.8331349397724193E-2</v>
      </c>
      <c r="E9" s="4">
        <f t="shared" si="1"/>
        <v>4.7979777725554795</v>
      </c>
      <c r="F9" s="4">
        <f t="shared" si="2"/>
        <v>3.7159836685655394</v>
      </c>
      <c r="G9" s="4">
        <f t="shared" si="3"/>
        <v>1.9139814239160098</v>
      </c>
      <c r="I9" s="4">
        <f t="shared" si="4"/>
        <v>1.0283313493977242</v>
      </c>
    </row>
    <row r="10" spans="1: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4">
        <f t="shared" si="0"/>
        <v>2.7134467830355113E-2</v>
      </c>
      <c r="E10" s="4">
        <f t="shared" si="1"/>
        <v>3.3272035086406402</v>
      </c>
      <c r="F10" s="4">
        <f t="shared" si="2"/>
        <v>3.7318517116275665</v>
      </c>
      <c r="G10" s="4">
        <f t="shared" si="3"/>
        <v>2.3175840501214715</v>
      </c>
      <c r="I10" s="4">
        <f t="shared" si="4"/>
        <v>1.0271344678303551</v>
      </c>
    </row>
    <row r="11" spans="1: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4">
        <f t="shared" si="0"/>
        <v>3.2944527112433786E-2</v>
      </c>
      <c r="E11" s="4">
        <f t="shared" si="1"/>
        <v>2.5811456340083421</v>
      </c>
      <c r="F11" s="4">
        <f t="shared" si="2"/>
        <v>3.1022005294506947</v>
      </c>
      <c r="G11" s="4">
        <f t="shared" si="3"/>
        <v>3.4456226109967654</v>
      </c>
      <c r="I11" s="4">
        <f t="shared" si="4"/>
        <v>1.0329445271124338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4">
        <f t="shared" si="0"/>
        <v>3.6518147476571006E-2</v>
      </c>
      <c r="E12" s="4">
        <f t="shared" si="1"/>
        <v>1.6629963873812164</v>
      </c>
      <c r="F12" s="4">
        <f t="shared" si="2"/>
        <v>4.0723370378490671</v>
      </c>
      <c r="G12" s="4">
        <f t="shared" si="3"/>
        <v>6.5309730585938013</v>
      </c>
      <c r="I12" s="4">
        <f t="shared" si="4"/>
        <v>1.036518147476571</v>
      </c>
    </row>
    <row r="13" spans="1: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4">
        <f t="shared" si="0"/>
        <v>6.0673047950264403E-2</v>
      </c>
      <c r="E13" s="4">
        <f t="shared" si="1"/>
        <v>2.5998745021759753</v>
      </c>
      <c r="F13" s="4">
        <f t="shared" si="2"/>
        <v>3.5589662161968052</v>
      </c>
      <c r="G13" s="4">
        <f t="shared" si="3"/>
        <v>2.9905595830836007</v>
      </c>
      <c r="I13" s="4">
        <f t="shared" si="4"/>
        <v>1.0606730479502644</v>
      </c>
    </row>
    <row r="14" spans="1: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4">
        <f t="shared" si="0"/>
        <v>3.9181490524357709E-2</v>
      </c>
      <c r="E14" s="4">
        <f t="shared" si="1"/>
        <v>2.0536432010824148</v>
      </c>
      <c r="F14" s="4">
        <f t="shared" si="2"/>
        <v>3.8437360345598099</v>
      </c>
      <c r="G14" s="4">
        <f t="shared" si="3"/>
        <v>3.9541797563405106</v>
      </c>
      <c r="I14" s="4">
        <f t="shared" si="4"/>
        <v>1.0391814905243577</v>
      </c>
    </row>
    <row r="15" spans="1: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4">
        <f t="shared" si="0"/>
        <v>3.9867114939509563E-2</v>
      </c>
      <c r="E15" s="4">
        <f t="shared" si="1"/>
        <v>2.4364110408165782</v>
      </c>
      <c r="F15" s="4">
        <f t="shared" si="2"/>
        <v>3.1137213013956311</v>
      </c>
      <c r="G15" s="4">
        <f t="shared" si="3"/>
        <v>3.7257671096233511</v>
      </c>
      <c r="I15" s="4">
        <f t="shared" si="4"/>
        <v>1.0398671149395096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4">
        <f t="shared" si="0"/>
        <v>3.9320407136499202E-2</v>
      </c>
      <c r="E16" s="4">
        <f t="shared" si="1"/>
        <v>2.0327529238999316</v>
      </c>
      <c r="F16" s="4">
        <f t="shared" si="2"/>
        <v>3.6463145020932317</v>
      </c>
      <c r="G16" s="4">
        <f t="shared" si="3"/>
        <v>4.2770359743985882</v>
      </c>
      <c r="I16" s="4">
        <f t="shared" si="4"/>
        <v>1.0393204071364992</v>
      </c>
    </row>
    <row r="17" spans="1: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4">
        <f t="shared" si="0"/>
        <v>4.3664369689664584E-2</v>
      </c>
      <c r="E17" s="4">
        <f t="shared" si="1"/>
        <v>15.775972909328742</v>
      </c>
      <c r="F17" s="4">
        <f t="shared" si="2"/>
        <v>8.0178974789018937</v>
      </c>
      <c r="G17" s="4">
        <f t="shared" si="3"/>
        <v>1.2316916865960437</v>
      </c>
      <c r="I17" s="4">
        <f t="shared" si="4"/>
        <v>1.0436643696896646</v>
      </c>
    </row>
    <row r="18" spans="1: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4">
        <f t="shared" si="0"/>
        <v>2.9935611328249845E-2</v>
      </c>
      <c r="E18" s="4">
        <f t="shared" si="1"/>
        <v>2.0095022283371273</v>
      </c>
      <c r="F18" s="4">
        <f t="shared" si="2"/>
        <v>4.047094064622538</v>
      </c>
      <c r="G18" s="4">
        <f t="shared" si="3"/>
        <v>3.9173677915444314</v>
      </c>
      <c r="I18" s="4">
        <f t="shared" si="4"/>
        <v>1.0299356113282498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4">
        <f t="shared" si="0"/>
        <v>3.3657091926902361E-2</v>
      </c>
      <c r="E19" s="4">
        <f t="shared" si="1"/>
        <v>2.2136434569533265</v>
      </c>
      <c r="F19" s="4">
        <f t="shared" si="2"/>
        <v>4.0019597580635331</v>
      </c>
      <c r="G19" s="4">
        <f t="shared" si="3"/>
        <v>3.3514479926538865</v>
      </c>
      <c r="I19" s="4">
        <f t="shared" si="4"/>
        <v>1.0336570919269024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4">
        <f t="shared" si="0"/>
        <v>4.5487242958805352E-2</v>
      </c>
      <c r="E20" s="4">
        <f t="shared" si="1"/>
        <v>1.5977931875995783</v>
      </c>
      <c r="F20" s="4">
        <f t="shared" si="2"/>
        <v>3.9873198048459111</v>
      </c>
      <c r="G20" s="4">
        <f t="shared" si="3"/>
        <v>8.1075554266787275</v>
      </c>
      <c r="I20" s="4">
        <f t="shared" si="4"/>
        <v>1.0454872429588054</v>
      </c>
    </row>
    <row r="21" spans="1: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4">
        <f t="shared" si="0"/>
        <v>3.9032869785082136E-2</v>
      </c>
      <c r="E21" s="4">
        <f t="shared" si="1"/>
        <v>2.3072435585804572</v>
      </c>
      <c r="F21" s="4">
        <f t="shared" si="2"/>
        <v>3.54642256678498</v>
      </c>
      <c r="G21" s="4">
        <f t="shared" si="3"/>
        <v>3.5136035535813437</v>
      </c>
      <c r="I21" s="4">
        <f t="shared" si="4"/>
        <v>1.0390328697850821</v>
      </c>
    </row>
    <row r="22" spans="1: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4">
        <f t="shared" si="0"/>
        <v>3.5064996970117557E-2</v>
      </c>
      <c r="E22" s="4">
        <f t="shared" si="1"/>
        <v>4.9396271364593494</v>
      </c>
      <c r="F22" s="4">
        <f t="shared" si="2"/>
        <v>3.6058254584543814</v>
      </c>
      <c r="G22" s="4">
        <f t="shared" si="3"/>
        <v>1.9222394133688547</v>
      </c>
      <c r="I22" s="4">
        <f t="shared" si="4"/>
        <v>1.0350649969701176</v>
      </c>
    </row>
    <row r="23" spans="1: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4">
        <f t="shared" si="0"/>
        <v>3.2944736858458556E-2</v>
      </c>
      <c r="E23" s="4">
        <f t="shared" si="1"/>
        <v>2.38065251052834</v>
      </c>
      <c r="F23" s="4">
        <f t="shared" si="2"/>
        <v>3.2092522361121731</v>
      </c>
      <c r="G23" s="4">
        <f t="shared" si="3"/>
        <v>3.7265039734153622</v>
      </c>
      <c r="I23" s="4">
        <f t="shared" si="4"/>
        <v>1.0329447368584586</v>
      </c>
    </row>
    <row r="24" spans="1: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4">
        <f t="shared" si="0"/>
        <v>3.3547342240731082E-2</v>
      </c>
      <c r="E24" s="4">
        <f t="shared" si="1"/>
        <v>3.5343781942078363</v>
      </c>
      <c r="F24" s="4">
        <f t="shared" si="2"/>
        <v>3.5235733695652174</v>
      </c>
      <c r="G24" s="4">
        <f t="shared" si="3"/>
        <v>2.3080722677109291</v>
      </c>
      <c r="I24" s="4">
        <f t="shared" si="4"/>
        <v>1.0335473422407311</v>
      </c>
    </row>
    <row r="25" spans="1: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4">
        <f t="shared" si="0"/>
        <v>2.8818357585481014E-2</v>
      </c>
      <c r="E25" s="4">
        <f t="shared" si="1"/>
        <v>2.2474974014439848</v>
      </c>
      <c r="F25" s="4">
        <f t="shared" si="2"/>
        <v>3.7826277620076016</v>
      </c>
      <c r="G25" s="4">
        <f t="shared" si="3"/>
        <v>3.4400413389709859</v>
      </c>
      <c r="I25" s="4">
        <f t="shared" si="4"/>
        <v>1.028818357585481</v>
      </c>
    </row>
    <row r="26" spans="1: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4">
        <f t="shared" si="0"/>
        <v>3.6072860261115336E-2</v>
      </c>
      <c r="E26" s="4">
        <f t="shared" si="1"/>
        <v>5.9583453854146375</v>
      </c>
      <c r="F26" s="4">
        <f t="shared" si="2"/>
        <v>4.1359431602291457</v>
      </c>
      <c r="G26" s="4">
        <f t="shared" si="3"/>
        <v>1.6938089621469723</v>
      </c>
      <c r="I26" s="4">
        <f t="shared" si="4"/>
        <v>1.0360728602611153</v>
      </c>
    </row>
    <row r="27" spans="1: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4">
        <f t="shared" si="0"/>
        <v>3.2940438980096909E-2</v>
      </c>
      <c r="E27" s="4">
        <f t="shared" si="1"/>
        <v>2.4544099758258637</v>
      </c>
      <c r="F27" s="4">
        <f t="shared" si="2"/>
        <v>3.5858368977514044</v>
      </c>
      <c r="G27" s="4">
        <f t="shared" si="3"/>
        <v>3.1878080028652791</v>
      </c>
      <c r="I27" s="4">
        <f t="shared" si="4"/>
        <v>1.0329404389800969</v>
      </c>
    </row>
    <row r="28" spans="1: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4">
        <f t="shared" si="0"/>
        <v>3.3713158160857404E-2</v>
      </c>
      <c r="E28" s="4">
        <f t="shared" si="1"/>
        <v>2.1717394447384795</v>
      </c>
      <c r="F28" s="4">
        <f t="shared" si="2"/>
        <v>3.6324639300486035</v>
      </c>
      <c r="G28" s="4">
        <f t="shared" si="3"/>
        <v>3.7843757420995527</v>
      </c>
      <c r="I28" s="4">
        <f t="shared" si="4"/>
        <v>1.0337131581608574</v>
      </c>
    </row>
    <row r="29" spans="1: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4">
        <f t="shared" si="0"/>
        <v>3.335205569005173E-2</v>
      </c>
      <c r="E29" s="4">
        <f t="shared" si="1"/>
        <v>2.3182464409151686</v>
      </c>
      <c r="F29" s="4">
        <f t="shared" si="2"/>
        <v>3.4903807374636151</v>
      </c>
      <c r="G29" s="4">
        <f t="shared" si="3"/>
        <v>3.5443675772827672</v>
      </c>
      <c r="I29" s="4">
        <f t="shared" si="4"/>
        <v>1.0333520556900517</v>
      </c>
    </row>
    <row r="30" spans="1: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4">
        <f t="shared" si="0"/>
        <v>2.8065644007837065E-2</v>
      </c>
      <c r="E30" s="4">
        <f t="shared" si="1"/>
        <v>2.6858315094822056</v>
      </c>
      <c r="F30" s="4">
        <f t="shared" si="2"/>
        <v>3.4797049123039741</v>
      </c>
      <c r="G30" s="4">
        <f t="shared" si="3"/>
        <v>2.9386256140735783</v>
      </c>
      <c r="I30" s="4">
        <f t="shared" si="4"/>
        <v>1.0280656440078371</v>
      </c>
    </row>
    <row r="31" spans="1: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4">
        <f t="shared" si="0"/>
        <v>2.6991311326969969E-2</v>
      </c>
      <c r="E31" s="4">
        <f t="shared" si="1"/>
        <v>2.861837617596517</v>
      </c>
      <c r="F31" s="4">
        <f t="shared" si="2"/>
        <v>3.2524704940156681</v>
      </c>
      <c r="G31" s="4">
        <f t="shared" si="3"/>
        <v>2.9144698777529179</v>
      </c>
      <c r="I31" s="4">
        <f t="shared" si="4"/>
        <v>1.02699131132697</v>
      </c>
    </row>
    <row r="32" spans="1: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4">
        <f t="shared" si="0"/>
        <v>3.4254309541900341E-2</v>
      </c>
      <c r="E32" s="4">
        <f t="shared" si="1"/>
        <v>2.4781940228823074</v>
      </c>
      <c r="F32" s="4">
        <f t="shared" si="2"/>
        <v>3.2137544372618096</v>
      </c>
      <c r="G32" s="4">
        <f t="shared" si="3"/>
        <v>3.5048636764596015</v>
      </c>
      <c r="I32" s="4">
        <f t="shared" si="4"/>
        <v>1.0342543095419003</v>
      </c>
    </row>
    <row r="33" spans="1: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4">
        <f t="shared" si="0"/>
        <v>3.6166640329866828E-2</v>
      </c>
      <c r="E33" s="4">
        <f t="shared" si="1"/>
        <v>1.7459936325236607</v>
      </c>
      <c r="F33" s="4">
        <f t="shared" si="2"/>
        <v>4.3131913061458222</v>
      </c>
      <c r="G33" s="4">
        <f t="shared" si="3"/>
        <v>5.1173580901749647</v>
      </c>
      <c r="I33" s="4">
        <f t="shared" si="4"/>
        <v>1.0361666403298668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4">
        <f t="shared" si="0"/>
        <v>3.3670899891635742E-2</v>
      </c>
      <c r="E34" s="4">
        <f t="shared" si="1"/>
        <v>2.3609463099189525</v>
      </c>
      <c r="F34" s="4">
        <f t="shared" si="2"/>
        <v>3.5132793455733999</v>
      </c>
      <c r="G34" s="4">
        <f t="shared" si="3"/>
        <v>3.4269264678380278</v>
      </c>
      <c r="I34" s="4">
        <f t="shared" si="4"/>
        <v>1.0336708998916357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4">
        <f t="shared" si="0"/>
        <v>3.6662519803927873E-2</v>
      </c>
      <c r="E35" s="4">
        <f t="shared" si="1"/>
        <v>1.9242090474469231</v>
      </c>
      <c r="F35" s="4">
        <f t="shared" si="2"/>
        <v>3.634573022273178</v>
      </c>
      <c r="G35" s="4">
        <f t="shared" si="3"/>
        <v>4.8739958885414687</v>
      </c>
      <c r="I35" s="4">
        <f t="shared" si="4"/>
        <v>1.0366625198039279</v>
      </c>
    </row>
    <row r="36" spans="1: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4">
        <f t="shared" si="0"/>
        <v>3.4278843238797041E-2</v>
      </c>
      <c r="E36" s="4">
        <f t="shared" si="1"/>
        <v>2.1201465583466184</v>
      </c>
      <c r="F36" s="4">
        <f t="shared" si="2"/>
        <v>3.5374267499683443</v>
      </c>
      <c r="G36" s="4">
        <f t="shared" si="3"/>
        <v>4.0709463746163665</v>
      </c>
      <c r="I36" s="4">
        <f t="shared" si="4"/>
        <v>1.034278843238797</v>
      </c>
    </row>
    <row r="37" spans="1: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4">
        <f t="shared" si="0"/>
        <v>3.3579826814633007E-2</v>
      </c>
      <c r="E37" s="4">
        <f t="shared" si="1"/>
        <v>3.2007034391881253</v>
      </c>
      <c r="F37" s="4">
        <f t="shared" si="2"/>
        <v>3.5669455082032866</v>
      </c>
      <c r="G37" s="4">
        <f t="shared" si="3"/>
        <v>2.4556945659259655</v>
      </c>
      <c r="I37" s="4">
        <f t="shared" si="4"/>
        <v>1.033579826814633</v>
      </c>
    </row>
    <row r="38" spans="1: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4">
        <f t="shared" si="0"/>
        <v>3.9077063496360642E-2</v>
      </c>
      <c r="E38" s="4">
        <f t="shared" si="1"/>
        <v>2.264904258860216</v>
      </c>
      <c r="F38" s="4">
        <f t="shared" si="2"/>
        <v>3.3609681276971868</v>
      </c>
      <c r="G38" s="4">
        <f t="shared" si="3"/>
        <v>3.8321970595209858</v>
      </c>
      <c r="I38" s="4">
        <f t="shared" si="4"/>
        <v>1.0390770634963606</v>
      </c>
    </row>
    <row r="39" spans="1: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4">
        <f t="shared" si="0"/>
        <v>3.9449251956764186E-2</v>
      </c>
      <c r="E39" s="4">
        <f t="shared" si="1"/>
        <v>3.6359050180057384</v>
      </c>
      <c r="F39" s="4">
        <f t="shared" si="2"/>
        <v>3.1991487871718736</v>
      </c>
      <c r="G39" s="4">
        <f t="shared" si="3"/>
        <v>2.4249351371431094</v>
      </c>
      <c r="I39" s="4">
        <f t="shared" si="4"/>
        <v>1.0394492519567642</v>
      </c>
    </row>
    <row r="40" spans="1: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4">
        <f t="shared" si="0"/>
        <v>3.2399218993070189E-2</v>
      </c>
      <c r="E40" s="4">
        <f t="shared" si="1"/>
        <v>3.143194886939586</v>
      </c>
      <c r="F40" s="4">
        <f t="shared" si="2"/>
        <v>3.0897725294303888</v>
      </c>
      <c r="G40" s="4">
        <f t="shared" si="3"/>
        <v>2.7917056720339564</v>
      </c>
      <c r="I40" s="4">
        <f t="shared" si="4"/>
        <v>1.0323992189930702</v>
      </c>
    </row>
    <row r="41" spans="1: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4">
        <f t="shared" si="0"/>
        <v>4.0417640179931436E-2</v>
      </c>
      <c r="E41" s="4">
        <f t="shared" si="1"/>
        <v>1.4373034341240076</v>
      </c>
      <c r="F41" s="4">
        <f t="shared" si="2"/>
        <v>4.9607796614190978</v>
      </c>
      <c r="G41" s="4">
        <f t="shared" si="3"/>
        <v>9.7398038804649065</v>
      </c>
      <c r="I41" s="4">
        <f t="shared" si="4"/>
        <v>1.0404176401799314</v>
      </c>
    </row>
    <row r="42" spans="1: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4">
        <f t="shared" si="0"/>
        <v>3.4375761093810464E-2</v>
      </c>
      <c r="E42" s="4">
        <f t="shared" si="1"/>
        <v>3.4729142658261427</v>
      </c>
      <c r="F42" s="4">
        <f t="shared" si="2"/>
        <v>3.6896653650228779</v>
      </c>
      <c r="G42" s="4">
        <f t="shared" si="3"/>
        <v>2.2674189319412772</v>
      </c>
      <c r="I42" s="4">
        <f t="shared" si="4"/>
        <v>1.0343757610938105</v>
      </c>
    </row>
    <row r="43" spans="1: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4">
        <f t="shared" si="0"/>
        <v>3.3444253691674142E-2</v>
      </c>
      <c r="E43" s="4">
        <f t="shared" si="1"/>
        <v>3.3291342387585048</v>
      </c>
      <c r="F43" s="4">
        <f t="shared" si="2"/>
        <v>3.5988148263689488</v>
      </c>
      <c r="G43" s="4">
        <f t="shared" si="3"/>
        <v>2.3710597082485951</v>
      </c>
      <c r="I43" s="4">
        <f t="shared" si="4"/>
        <v>1.0334442536916741</v>
      </c>
    </row>
    <row r="44" spans="1: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4">
        <f t="shared" si="0"/>
        <v>3.7809674056258125E-2</v>
      </c>
      <c r="E44" s="4">
        <f t="shared" si="1"/>
        <v>1.6121019390671036</v>
      </c>
      <c r="F44" s="4">
        <f t="shared" si="2"/>
        <v>4.3790385268067302</v>
      </c>
      <c r="G44" s="4">
        <f t="shared" si="3"/>
        <v>6.6080226007368337</v>
      </c>
      <c r="I44" s="4">
        <f t="shared" si="4"/>
        <v>1.0378096740562581</v>
      </c>
    </row>
    <row r="45" spans="1: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4">
        <f t="shared" si="0"/>
        <v>3.359682622515292E-2</v>
      </c>
      <c r="E45" s="4">
        <f t="shared" si="1"/>
        <v>2.1925459781697145</v>
      </c>
      <c r="F45" s="4">
        <f t="shared" si="2"/>
        <v>3.3189395579523313</v>
      </c>
      <c r="G45" s="4">
        <f t="shared" si="3"/>
        <v>4.1218728230448649</v>
      </c>
      <c r="I45" s="4">
        <f t="shared" si="4"/>
        <v>1.0335968262251529</v>
      </c>
    </row>
    <row r="46" spans="1: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4">
        <f t="shared" si="0"/>
        <v>3.0567334661667278E-2</v>
      </c>
      <c r="E46" s="4">
        <f t="shared" si="1"/>
        <v>1.8025077357413029</v>
      </c>
      <c r="F46" s="4">
        <f t="shared" si="2"/>
        <v>3.9855326092484398</v>
      </c>
      <c r="G46" s="4">
        <f t="shared" si="3"/>
        <v>5.1464190719529634</v>
      </c>
      <c r="I46" s="4">
        <f t="shared" si="4"/>
        <v>1.0305673346616673</v>
      </c>
    </row>
    <row r="47" spans="1: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4">
        <f t="shared" si="0"/>
        <v>2.9274714533683577E-2</v>
      </c>
      <c r="E47" s="4">
        <f t="shared" si="1"/>
        <v>1.821822217457151</v>
      </c>
      <c r="F47" s="4">
        <f t="shared" si="2"/>
        <v>4.1733036030961888</v>
      </c>
      <c r="G47" s="4">
        <f t="shared" si="3"/>
        <v>4.7285638859248689</v>
      </c>
      <c r="I47" s="4">
        <f t="shared" si="4"/>
        <v>1.0292747145336836</v>
      </c>
    </row>
    <row r="48" spans="1: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4">
        <f t="shared" si="0"/>
        <v>4.1563655814592426E-2</v>
      </c>
      <c r="E48" s="4">
        <f t="shared" si="1"/>
        <v>4.7310252858118327</v>
      </c>
      <c r="F48" s="4">
        <f t="shared" si="2"/>
        <v>4.0000369474474224</v>
      </c>
      <c r="G48" s="4">
        <f t="shared" si="3"/>
        <v>1.8565563797898832</v>
      </c>
      <c r="I48" s="4">
        <f t="shared" si="4"/>
        <v>1.0415636558145924</v>
      </c>
    </row>
    <row r="49" spans="1: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4">
        <f t="shared" si="0"/>
        <v>4.4599152907758288E-2</v>
      </c>
      <c r="E49" s="4">
        <f t="shared" si="1"/>
        <v>2.4243362061014722</v>
      </c>
      <c r="F49" s="4">
        <f t="shared" si="2"/>
        <v>3.2717541627482434</v>
      </c>
      <c r="G49" s="4">
        <f t="shared" si="3"/>
        <v>3.5477408035031419</v>
      </c>
      <c r="I49" s="4">
        <f t="shared" si="4"/>
        <v>1.0445991529077583</v>
      </c>
    </row>
    <row r="50" spans="1: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4">
        <f t="shared" si="0"/>
        <v>4.8398053377686656E-2</v>
      </c>
      <c r="E50" s="4">
        <f t="shared" si="1"/>
        <v>3.0423349881090624</v>
      </c>
      <c r="F50" s="4">
        <f t="shared" si="2"/>
        <v>3.3519621496195064</v>
      </c>
      <c r="G50" s="4">
        <f t="shared" si="3"/>
        <v>2.6811637267552921</v>
      </c>
      <c r="I50" s="4">
        <f t="shared" si="4"/>
        <v>1.0483980533776867</v>
      </c>
    </row>
    <row r="51" spans="1: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4">
        <f t="shared" si="0"/>
        <v>3.8611531891578288E-2</v>
      </c>
      <c r="E51" s="4">
        <f t="shared" si="1"/>
        <v>2.7542948208518623</v>
      </c>
      <c r="F51" s="4">
        <f t="shared" si="2"/>
        <v>3.3592161432018313</v>
      </c>
      <c r="G51" s="4">
        <f t="shared" si="3"/>
        <v>2.9477467777179593</v>
      </c>
      <c r="I51" s="4">
        <f t="shared" si="4"/>
        <v>1.0386115318915783</v>
      </c>
    </row>
    <row r="52" spans="1: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4">
        <f t="shared" si="0"/>
        <v>3.5428927870788218E-2</v>
      </c>
      <c r="E52" s="4">
        <f t="shared" si="1"/>
        <v>5.0884450438954243</v>
      </c>
      <c r="F52" s="4">
        <f t="shared" si="2"/>
        <v>4.2755031063487587</v>
      </c>
      <c r="G52" s="4">
        <f t="shared" si="3"/>
        <v>1.7556620348632261</v>
      </c>
      <c r="I52" s="4">
        <f t="shared" si="4"/>
        <v>1.0354289278707882</v>
      </c>
    </row>
    <row r="53" spans="1: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4">
        <f t="shared" si="0"/>
        <v>3.3563686462480202E-2</v>
      </c>
      <c r="E53" s="4">
        <f t="shared" si="1"/>
        <v>2.0248546470947413</v>
      </c>
      <c r="F53" s="4">
        <f t="shared" si="2"/>
        <v>3.8924346053040448</v>
      </c>
      <c r="G53" s="4">
        <f t="shared" si="3"/>
        <v>4.0123778457387216</v>
      </c>
      <c r="I53" s="4">
        <f t="shared" si="4"/>
        <v>1.0335636864624802</v>
      </c>
    </row>
    <row r="54" spans="1: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4">
        <f t="shared" si="0"/>
        <v>3.2506646624787638E-2</v>
      </c>
      <c r="E54" s="4">
        <f t="shared" si="1"/>
        <v>2.2957208867523873</v>
      </c>
      <c r="F54" s="4">
        <f t="shared" si="2"/>
        <v>3.724477181219783</v>
      </c>
      <c r="G54" s="4">
        <f t="shared" si="3"/>
        <v>3.3793725831393182</v>
      </c>
      <c r="I54" s="4">
        <f t="shared" si="4"/>
        <v>1.0325066466247876</v>
      </c>
    </row>
    <row r="55" spans="1: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4">
        <f t="shared" si="0"/>
        <v>3.8168307276587488E-2</v>
      </c>
      <c r="E55" s="4">
        <f t="shared" si="1"/>
        <v>2.4755913036553312</v>
      </c>
      <c r="F55" s="4">
        <f t="shared" si="2"/>
        <v>3.2706612657162393</v>
      </c>
      <c r="G55" s="4">
        <f t="shared" si="3"/>
        <v>3.4446229708017055</v>
      </c>
      <c r="I55" s="4">
        <f t="shared" si="4"/>
        <v>1.0381683072765875</v>
      </c>
    </row>
    <row r="56" spans="1: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4">
        <f t="shared" si="0"/>
        <v>3.8862624540373814E-2</v>
      </c>
      <c r="E56" s="4">
        <f t="shared" si="1"/>
        <v>2.3706322257531109</v>
      </c>
      <c r="F56" s="4">
        <f t="shared" si="2"/>
        <v>3.0888400258895081</v>
      </c>
      <c r="G56" s="4">
        <f t="shared" si="3"/>
        <v>3.9304240892629485</v>
      </c>
      <c r="I56" s="4">
        <f t="shared" si="4"/>
        <v>1.0388626245403738</v>
      </c>
    </row>
    <row r="57" spans="1: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4">
        <f t="shared" si="0"/>
        <v>4.4226830517152926E-2</v>
      </c>
      <c r="E57" s="4">
        <f t="shared" si="1"/>
        <v>1.2838478183461612</v>
      </c>
      <c r="F57" s="4">
        <f t="shared" si="2"/>
        <v>6.8237006842335113</v>
      </c>
      <c r="G57" s="4">
        <f t="shared" si="3"/>
        <v>13.414997137950762</v>
      </c>
      <c r="I57" s="4">
        <f t="shared" si="4"/>
        <v>1.0442268305171529</v>
      </c>
    </row>
    <row r="58" spans="1: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4">
        <f t="shared" si="0"/>
        <v>4.0046381349419402E-2</v>
      </c>
      <c r="E58" s="4">
        <f t="shared" si="1"/>
        <v>2.1288236620966114</v>
      </c>
      <c r="F58" s="4">
        <f t="shared" si="2"/>
        <v>3.5397078037959995</v>
      </c>
      <c r="G58" s="4">
        <f t="shared" si="3"/>
        <v>4.0363625901869788</v>
      </c>
      <c r="I58" s="4">
        <f t="shared" si="4"/>
        <v>1.0400463813494194</v>
      </c>
    </row>
    <row r="59" spans="1: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4">
        <f t="shared" si="0"/>
        <v>3.9103089964451776E-2</v>
      </c>
      <c r="E59" s="4">
        <f t="shared" si="1"/>
        <v>2.8629958246346554</v>
      </c>
      <c r="F59" s="4">
        <f t="shared" si="2"/>
        <v>3.3175083156939831</v>
      </c>
      <c r="G59" s="4">
        <f t="shared" si="3"/>
        <v>2.8629958246346554</v>
      </c>
      <c r="I59" s="4">
        <f t="shared" si="4"/>
        <v>1.0391030899644518</v>
      </c>
    </row>
    <row r="60" spans="1: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4">
        <f t="shared" si="0"/>
        <v>4.0577599409509668E-2</v>
      </c>
      <c r="E60" s="4">
        <f t="shared" si="1"/>
        <v>1.9606522851142696</v>
      </c>
      <c r="F60" s="4">
        <f t="shared" si="2"/>
        <v>3.6408840047552786</v>
      </c>
      <c r="G60" s="4">
        <f t="shared" si="3"/>
        <v>4.6445289888752042</v>
      </c>
      <c r="I60" s="4">
        <f t="shared" si="4"/>
        <v>1.0405775994095097</v>
      </c>
    </row>
    <row r="61" spans="1: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4">
        <f t="shared" si="0"/>
        <v>4.2041046735835419E-2</v>
      </c>
      <c r="E61" s="4">
        <f t="shared" si="1"/>
        <v>1.3344986239717633</v>
      </c>
      <c r="F61" s="4">
        <f t="shared" si="2"/>
        <v>5.5041518533762019</v>
      </c>
      <c r="G61" s="4">
        <f t="shared" si="3"/>
        <v>14.498244124640031</v>
      </c>
      <c r="I61" s="4">
        <f t="shared" si="4"/>
        <v>1.0420410467358354</v>
      </c>
    </row>
    <row r="62" spans="1: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4">
        <f t="shared" si="0"/>
        <v>3.847838516909019E-2</v>
      </c>
      <c r="E62" s="4">
        <f t="shared" si="1"/>
        <v>3.0552082917950174</v>
      </c>
      <c r="F62" s="4">
        <f t="shared" si="2"/>
        <v>3.522245735185904</v>
      </c>
      <c r="G62" s="4">
        <f t="shared" si="3"/>
        <v>2.5721468060780448</v>
      </c>
      <c r="I62" s="4">
        <f t="shared" si="4"/>
        <v>1.0384783851690902</v>
      </c>
    </row>
    <row r="63" spans="1: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4">
        <f t="shared" si="0"/>
        <v>4.565444322036627E-2</v>
      </c>
      <c r="E63" s="4">
        <f t="shared" si="1"/>
        <v>1.1808455267539075</v>
      </c>
      <c r="F63" s="4">
        <f t="shared" si="2"/>
        <v>7.8596582744705117</v>
      </c>
      <c r="G63" s="4">
        <f t="shared" si="3"/>
        <v>38.584433573426729</v>
      </c>
      <c r="I63" s="4">
        <f t="shared" si="4"/>
        <v>1.0456544432203663</v>
      </c>
    </row>
    <row r="64" spans="1: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4">
        <f t="shared" si="0"/>
        <v>3.372613750697484E-2</v>
      </c>
      <c r="E64" s="4">
        <f t="shared" si="1"/>
        <v>2.1507761607816724</v>
      </c>
      <c r="F64" s="4">
        <f t="shared" si="2"/>
        <v>3.8496975787796965</v>
      </c>
      <c r="G64" s="4">
        <f t="shared" si="3"/>
        <v>3.6325210175460754</v>
      </c>
      <c r="I64" s="4">
        <f t="shared" si="4"/>
        <v>1.0337261375069748</v>
      </c>
    </row>
    <row r="65" spans="1: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4">
        <f t="shared" si="0"/>
        <v>3.4573708381375523E-2</v>
      </c>
      <c r="E65" s="4">
        <f t="shared" si="1"/>
        <v>3.5061720038308213</v>
      </c>
      <c r="F65" s="4">
        <f t="shared" si="2"/>
        <v>3.7667090158841194</v>
      </c>
      <c r="G65" s="4">
        <f t="shared" si="3"/>
        <v>2.2256600081906748</v>
      </c>
      <c r="I65" s="4">
        <f t="shared" si="4"/>
        <v>1.0345737083813755</v>
      </c>
    </row>
    <row r="66" spans="1: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4">
        <f t="shared" si="0"/>
        <v>4.225317892363778E-2</v>
      </c>
      <c r="E66" s="4">
        <f t="shared" si="1"/>
        <v>1.251683926204807</v>
      </c>
      <c r="F66" s="4">
        <f t="shared" si="2"/>
        <v>7.5936947008246722</v>
      </c>
      <c r="G66" s="4">
        <f t="shared" si="3"/>
        <v>14.411701147463178</v>
      </c>
      <c r="I66" s="4">
        <f t="shared" si="4"/>
        <v>1.0422531789236378</v>
      </c>
    </row>
    <row r="67" spans="1: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4">
        <f t="shared" ref="D67:D130" si="5">IF(A67="","",((1/A67)+(1/B67)+(1/C67))-1)</f>
        <v>3.8439373092270968E-2</v>
      </c>
      <c r="E67" s="4">
        <f t="shared" ref="E67:E130" si="6">IF(A67="","",(3*A67)/(3-($D67*A67)))</f>
        <v>1.2910081468851891</v>
      </c>
      <c r="F67" s="4">
        <f t="shared" ref="F67:F130" si="7">IF(B67="","",(3*B67)/(3-($D67*B67)))</f>
        <v>6.3942047687896943</v>
      </c>
      <c r="G67" s="4">
        <f t="shared" ref="G67:G130" si="8">IF(C67="","",(3*C67)/(3-($D67*C67)))</f>
        <v>14.488567436700743</v>
      </c>
      <c r="I67" s="4">
        <f t="shared" ref="I67:I130" si="9">IF(A67="","",D67+1)</f>
        <v>1.038439373092271</v>
      </c>
    </row>
    <row r="68" spans="1: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4">
        <f t="shared" si="5"/>
        <v>3.4175363784302304E-2</v>
      </c>
      <c r="E68" s="4">
        <f t="shared" si="6"/>
        <v>2.2565535960316487</v>
      </c>
      <c r="F68" s="4">
        <f t="shared" si="7"/>
        <v>3.4613033440555205</v>
      </c>
      <c r="G68" s="4">
        <f t="shared" si="8"/>
        <v>3.7322091977489462</v>
      </c>
      <c r="I68" s="4">
        <f t="shared" si="9"/>
        <v>1.0341753637843023</v>
      </c>
    </row>
    <row r="69" spans="1: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4">
        <f t="shared" si="5"/>
        <v>3.4340736414486539E-2</v>
      </c>
      <c r="E69" s="4">
        <f t="shared" si="6"/>
        <v>3.4511568980945002</v>
      </c>
      <c r="F69" s="4">
        <f t="shared" si="7"/>
        <v>3.4187513410753607</v>
      </c>
      <c r="G69" s="4">
        <f t="shared" si="8"/>
        <v>2.39384702479656</v>
      </c>
      <c r="I69" s="4">
        <f t="shared" si="9"/>
        <v>1.0343407364144865</v>
      </c>
    </row>
    <row r="70" spans="1: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4">
        <f t="shared" si="5"/>
        <v>3.7897343081442658E-2</v>
      </c>
      <c r="E70" s="4">
        <f t="shared" si="6"/>
        <v>7.9324908534285674</v>
      </c>
      <c r="F70" s="4">
        <f t="shared" si="7"/>
        <v>3.8814176816109449</v>
      </c>
      <c r="G70" s="4">
        <f t="shared" si="8"/>
        <v>1.6225906944000099</v>
      </c>
      <c r="I70" s="4">
        <f t="shared" si="9"/>
        <v>1.0378973430814427</v>
      </c>
    </row>
    <row r="71" spans="1: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4">
        <f t="shared" si="5"/>
        <v>3.6056814696677764E-2</v>
      </c>
      <c r="E71" s="4">
        <f t="shared" si="6"/>
        <v>1.829356593790822</v>
      </c>
      <c r="F71" s="4">
        <f t="shared" si="7"/>
        <v>3.8393519055968928</v>
      </c>
      <c r="G71" s="4">
        <f t="shared" si="8"/>
        <v>5.1840575110457188</v>
      </c>
      <c r="I71" s="4">
        <f t="shared" si="9"/>
        <v>1.0360568146966778</v>
      </c>
    </row>
    <row r="72" spans="1: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4">
        <f t="shared" si="5"/>
        <v>3.5765279033392217E-2</v>
      </c>
      <c r="E72" s="4">
        <f t="shared" si="6"/>
        <v>1.3720828161494283</v>
      </c>
      <c r="F72" s="4">
        <f t="shared" si="7"/>
        <v>5.7030699615700691</v>
      </c>
      <c r="G72" s="4">
        <f t="shared" si="8"/>
        <v>10.434398512658623</v>
      </c>
      <c r="I72" s="4">
        <f t="shared" si="9"/>
        <v>1.0357652790333922</v>
      </c>
    </row>
    <row r="73" spans="1: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4">
        <f t="shared" si="5"/>
        <v>3.6008741008672907E-2</v>
      </c>
      <c r="E73" s="4">
        <f t="shared" si="6"/>
        <v>1.6937476452277165</v>
      </c>
      <c r="F73" s="4">
        <f t="shared" si="7"/>
        <v>4.2238058683216302</v>
      </c>
      <c r="G73" s="4">
        <f t="shared" si="8"/>
        <v>5.7856987634145414</v>
      </c>
      <c r="I73" s="4">
        <f t="shared" si="9"/>
        <v>1.0360087410086729</v>
      </c>
    </row>
    <row r="74" spans="1: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4">
        <f t="shared" si="5"/>
        <v>3.4399376129158554E-2</v>
      </c>
      <c r="E74" s="4">
        <f t="shared" si="6"/>
        <v>3.6789097558470831</v>
      </c>
      <c r="F74" s="4">
        <f t="shared" si="7"/>
        <v>3.5595903640921533</v>
      </c>
      <c r="G74" s="4">
        <f t="shared" si="8"/>
        <v>2.2358902810191577</v>
      </c>
      <c r="I74" s="4">
        <f t="shared" si="9"/>
        <v>1.0343993761291586</v>
      </c>
    </row>
    <row r="75" spans="1: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4">
        <f t="shared" si="5"/>
        <v>3.5572891965030662E-2</v>
      </c>
      <c r="E75" s="4">
        <f t="shared" si="6"/>
        <v>1.6413343620000165</v>
      </c>
      <c r="F75" s="4">
        <f t="shared" si="7"/>
        <v>4.1440998619645875</v>
      </c>
      <c r="G75" s="4">
        <f t="shared" si="8"/>
        <v>6.6919760804258894</v>
      </c>
      <c r="I75" s="4">
        <f t="shared" si="9"/>
        <v>1.0355728919650307</v>
      </c>
    </row>
    <row r="76" spans="1: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4">
        <f t="shared" si="5"/>
        <v>3.6798507404298464E-2</v>
      </c>
      <c r="E76" s="4">
        <f t="shared" si="6"/>
        <v>1.7570703377444614</v>
      </c>
      <c r="F76" s="4">
        <f t="shared" si="7"/>
        <v>3.6897652758419581</v>
      </c>
      <c r="G76" s="4">
        <f t="shared" si="8"/>
        <v>6.2558308076234281</v>
      </c>
      <c r="I76" s="4">
        <f t="shared" si="9"/>
        <v>1.0367985074042985</v>
      </c>
    </row>
    <row r="77" spans="1: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4">
        <f t="shared" si="5"/>
        <v>3.5947127269597923E-2</v>
      </c>
      <c r="E77" s="4">
        <f t="shared" si="6"/>
        <v>2.0071385654334448</v>
      </c>
      <c r="F77" s="4">
        <f t="shared" si="7"/>
        <v>3.5226696351735471</v>
      </c>
      <c r="G77" s="4">
        <f t="shared" si="8"/>
        <v>4.5892046492073666</v>
      </c>
      <c r="I77" s="4">
        <f t="shared" si="9"/>
        <v>1.0359471272695979</v>
      </c>
    </row>
    <row r="78" spans="1: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4">
        <f t="shared" si="5"/>
        <v>3.2553861323764144E-2</v>
      </c>
      <c r="E78" s="4">
        <f t="shared" si="6"/>
        <v>2.6437277721636994</v>
      </c>
      <c r="F78" s="4">
        <f t="shared" si="7"/>
        <v>3.3795523258230218</v>
      </c>
      <c r="G78" s="4">
        <f t="shared" si="8"/>
        <v>3.068905682710565</v>
      </c>
      <c r="I78" s="4">
        <f t="shared" si="9"/>
        <v>1.0325538613237641</v>
      </c>
    </row>
    <row r="79" spans="1: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4">
        <f t="shared" si="5"/>
        <v>3.3731119470212123E-2</v>
      </c>
      <c r="E79" s="4">
        <f t="shared" si="6"/>
        <v>2.7951700748809514</v>
      </c>
      <c r="F79" s="4">
        <f t="shared" si="7"/>
        <v>3.7192925214593537</v>
      </c>
      <c r="G79" s="4">
        <f t="shared" si="8"/>
        <v>2.6782963427246678</v>
      </c>
      <c r="I79" s="4">
        <f t="shared" si="9"/>
        <v>1.0337311194702121</v>
      </c>
    </row>
    <row r="80" spans="1: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4">
        <f t="shared" si="5"/>
        <v>3.538114169596307E-2</v>
      </c>
      <c r="E80" s="4">
        <f t="shared" si="6"/>
        <v>4.0002177588398826</v>
      </c>
      <c r="F80" s="4">
        <f t="shared" si="7"/>
        <v>3.7487186204783631</v>
      </c>
      <c r="G80" s="4">
        <f t="shared" si="8"/>
        <v>2.0692974994121203</v>
      </c>
      <c r="I80" s="4">
        <f t="shared" si="9"/>
        <v>1.0353811416959631</v>
      </c>
    </row>
    <row r="81" spans="1: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4">
        <f t="shared" si="5"/>
        <v>3.3607869561536052E-2</v>
      </c>
      <c r="E81" s="4">
        <f t="shared" si="6"/>
        <v>2.5826196068719303</v>
      </c>
      <c r="F81" s="4">
        <f t="shared" si="7"/>
        <v>3.7295761081179983</v>
      </c>
      <c r="G81" s="4">
        <f t="shared" si="8"/>
        <v>2.9013321103483967</v>
      </c>
      <c r="I81" s="4">
        <f t="shared" si="9"/>
        <v>1.0336078695615361</v>
      </c>
    </row>
    <row r="82" spans="1: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4">
        <f t="shared" si="5"/>
        <v>3.3813867314745671E-2</v>
      </c>
      <c r="E82" s="4">
        <f t="shared" si="6"/>
        <v>2.8805854735417458</v>
      </c>
      <c r="F82" s="4">
        <f t="shared" si="7"/>
        <v>3.697967037301443</v>
      </c>
      <c r="G82" s="4">
        <f t="shared" si="8"/>
        <v>2.6148610513937824</v>
      </c>
      <c r="I82" s="4">
        <f t="shared" si="9"/>
        <v>1.0338138673147457</v>
      </c>
    </row>
    <row r="83" spans="1: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4">
        <f t="shared" si="5"/>
        <v>3.2804119740511339E-2</v>
      </c>
      <c r="E83" s="4">
        <f t="shared" si="6"/>
        <v>3.1338305790988676</v>
      </c>
      <c r="F83" s="4">
        <f t="shared" si="7"/>
        <v>4.3692268087779604</v>
      </c>
      <c r="G83" s="4">
        <f t="shared" si="8"/>
        <v>2.2122510835985594</v>
      </c>
      <c r="I83" s="4">
        <f t="shared" si="9"/>
        <v>1.0328041197405113</v>
      </c>
    </row>
    <row r="84" spans="1: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4">
        <f t="shared" si="5"/>
        <v>3.4323707260425218E-2</v>
      </c>
      <c r="E84" s="4">
        <f t="shared" si="6"/>
        <v>2.1202137820575548</v>
      </c>
      <c r="F84" s="4">
        <f t="shared" si="7"/>
        <v>3.8744591061896321</v>
      </c>
      <c r="G84" s="4">
        <f t="shared" si="8"/>
        <v>3.7002925124195052</v>
      </c>
      <c r="I84" s="4">
        <f t="shared" si="9"/>
        <v>1.0343237072604252</v>
      </c>
    </row>
    <row r="85" spans="1: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4">
        <f t="shared" si="5"/>
        <v>3.4577561594586026E-2</v>
      </c>
      <c r="E85" s="4">
        <f t="shared" si="6"/>
        <v>1.7860245514636448</v>
      </c>
      <c r="F85" s="4">
        <f t="shared" si="7"/>
        <v>4.0397266125587361</v>
      </c>
      <c r="G85" s="4">
        <f t="shared" si="8"/>
        <v>5.1933003844041741</v>
      </c>
      <c r="I85" s="4">
        <f t="shared" si="9"/>
        <v>1.034577561594586</v>
      </c>
    </row>
    <row r="86" spans="1: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4">
        <f t="shared" si="5"/>
        <v>3.4209362685047706E-2</v>
      </c>
      <c r="E86" s="4">
        <f t="shared" si="6"/>
        <v>3.5696173907905466</v>
      </c>
      <c r="F86" s="4">
        <f t="shared" si="7"/>
        <v>3.3104196794598026</v>
      </c>
      <c r="G86" s="4">
        <f t="shared" si="8"/>
        <v>2.3935961052248023</v>
      </c>
      <c r="I86" s="4">
        <f t="shared" si="9"/>
        <v>1.0342093626850477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4">
        <f t="shared" si="5"/>
        <v>4.9641101634169349E-2</v>
      </c>
      <c r="E87" s="4">
        <f t="shared" si="6"/>
        <v>1.6963137868017368</v>
      </c>
      <c r="F87" s="4">
        <f t="shared" si="7"/>
        <v>3.9413023979174175</v>
      </c>
      <c r="G87" s="4">
        <f t="shared" si="8"/>
        <v>6.3790484928786375</v>
      </c>
      <c r="I87" s="4">
        <f t="shared" si="9"/>
        <v>1.0496411016341693</v>
      </c>
    </row>
    <row r="88" spans="1: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4">
        <f t="shared" si="5"/>
        <v>4.1683118664293417E-2</v>
      </c>
      <c r="E88" s="4">
        <f t="shared" si="6"/>
        <v>4.7432765993321686</v>
      </c>
      <c r="F88" s="4">
        <f t="shared" si="7"/>
        <v>3.7673973315657912</v>
      </c>
      <c r="G88" s="4">
        <f t="shared" si="8"/>
        <v>1.9093442009576898</v>
      </c>
      <c r="I88" s="4">
        <f t="shared" si="9"/>
        <v>1.0416831186642934</v>
      </c>
    </row>
    <row r="89" spans="1: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4">
        <f t="shared" si="5"/>
        <v>3.6201871452676837E-2</v>
      </c>
      <c r="E89" s="4">
        <f t="shared" si="6"/>
        <v>5.0613354037267078</v>
      </c>
      <c r="F89" s="4">
        <f t="shared" si="7"/>
        <v>3.8619668246445502</v>
      </c>
      <c r="G89" s="4">
        <f t="shared" si="8"/>
        <v>1.839966130397968</v>
      </c>
      <c r="I89" s="4">
        <f t="shared" si="9"/>
        <v>1.0362018714526768</v>
      </c>
    </row>
    <row r="90" spans="1: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4">
        <f t="shared" si="5"/>
        <v>3.7267908362562441E-2</v>
      </c>
      <c r="E90" s="4">
        <f t="shared" si="6"/>
        <v>1.5700361410218164</v>
      </c>
      <c r="F90" s="4">
        <f t="shared" si="7"/>
        <v>4.7328090203745532</v>
      </c>
      <c r="G90" s="4">
        <f t="shared" si="8"/>
        <v>6.5884409495248644</v>
      </c>
      <c r="I90" s="4">
        <f t="shared" si="9"/>
        <v>1.0372679083625624</v>
      </c>
    </row>
    <row r="91" spans="1: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4">
        <f t="shared" si="5"/>
        <v>3.3427567004405079E-2</v>
      </c>
      <c r="E91" s="4">
        <f t="shared" si="6"/>
        <v>2.2552850406612057</v>
      </c>
      <c r="F91" s="4">
        <f t="shared" si="7"/>
        <v>3.6095621034575029</v>
      </c>
      <c r="G91" s="4">
        <f t="shared" si="8"/>
        <v>3.5771116809903312</v>
      </c>
      <c r="I91" s="4">
        <f t="shared" si="9"/>
        <v>1.0334275670044051</v>
      </c>
    </row>
    <row r="92" spans="1: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4">
        <f t="shared" si="5"/>
        <v>3.5758431209065522E-2</v>
      </c>
      <c r="E92" s="4">
        <f t="shared" si="6"/>
        <v>4.4435093804753834</v>
      </c>
      <c r="F92" s="4">
        <f t="shared" si="7"/>
        <v>4.266467489314258</v>
      </c>
      <c r="G92" s="4">
        <f t="shared" si="8"/>
        <v>1.8499104367066572</v>
      </c>
      <c r="I92" s="4">
        <f t="shared" si="9"/>
        <v>1.0357584312090655</v>
      </c>
    </row>
    <row r="93" spans="1: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4">
        <f t="shared" si="5"/>
        <v>3.6776564274739076E-2</v>
      </c>
      <c r="E93" s="4">
        <f t="shared" si="6"/>
        <v>5.2244656936904015</v>
      </c>
      <c r="F93" s="4">
        <f t="shared" si="7"/>
        <v>4.0627437458881603</v>
      </c>
      <c r="G93" s="4">
        <f t="shared" si="8"/>
        <v>1.7779238396105563</v>
      </c>
      <c r="I93" s="4">
        <f t="shared" si="9"/>
        <v>1.0367765642747391</v>
      </c>
    </row>
    <row r="94" spans="1: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4">
        <f t="shared" si="5"/>
        <v>3.2806979594779628E-2</v>
      </c>
      <c r="E94" s="4">
        <f t="shared" si="6"/>
        <v>2.3067583300992403</v>
      </c>
      <c r="F94" s="4">
        <f t="shared" si="7"/>
        <v>3.58526497199483</v>
      </c>
      <c r="G94" s="4">
        <f t="shared" si="8"/>
        <v>3.4773923944839114</v>
      </c>
      <c r="I94" s="4">
        <f t="shared" si="9"/>
        <v>1.0328069795947796</v>
      </c>
    </row>
    <row r="95" spans="1: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4">
        <f t="shared" si="5"/>
        <v>3.8461309417467504E-2</v>
      </c>
      <c r="E95" s="4">
        <f t="shared" si="6"/>
        <v>5.2398391953526824</v>
      </c>
      <c r="F95" s="4">
        <f t="shared" si="7"/>
        <v>4.2162148590176001</v>
      </c>
      <c r="G95" s="4">
        <f t="shared" si="8"/>
        <v>1.7483285122066761</v>
      </c>
      <c r="I95" s="4">
        <f t="shared" si="9"/>
        <v>1.0384613094174675</v>
      </c>
    </row>
    <row r="96" spans="1: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4">
        <f t="shared" si="5"/>
        <v>3.2771963575224383E-2</v>
      </c>
      <c r="E96" s="4">
        <f t="shared" si="6"/>
        <v>2.6124885342932798</v>
      </c>
      <c r="F96" s="4">
        <f t="shared" si="7"/>
        <v>3.6391386733911597</v>
      </c>
      <c r="G96" s="4">
        <f t="shared" si="8"/>
        <v>2.9202801261341431</v>
      </c>
      <c r="I96" s="4">
        <f t="shared" si="9"/>
        <v>1.0327719635752244</v>
      </c>
    </row>
    <row r="97" spans="1: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4">
        <f t="shared" si="5"/>
        <v>3.7558380444898898E-2</v>
      </c>
      <c r="E97" s="4">
        <f t="shared" si="6"/>
        <v>1.4249759005997846</v>
      </c>
      <c r="F97" s="4">
        <f t="shared" si="7"/>
        <v>5.3566532847819728</v>
      </c>
      <c r="G97" s="4">
        <f t="shared" si="8"/>
        <v>8.9645883623963947</v>
      </c>
      <c r="I97" s="4">
        <f t="shared" si="9"/>
        <v>1.0375583804448989</v>
      </c>
    </row>
    <row r="98" spans="1: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4">
        <f t="shared" si="5"/>
        <v>3.2533785389502246E-2</v>
      </c>
      <c r="E98" s="4">
        <f t="shared" si="6"/>
        <v>2.8876841431054983</v>
      </c>
      <c r="F98" s="4">
        <f t="shared" si="7"/>
        <v>3.6921412067503132</v>
      </c>
      <c r="G98" s="4">
        <f t="shared" si="8"/>
        <v>2.6119467836378307</v>
      </c>
      <c r="I98" s="4">
        <f t="shared" si="9"/>
        <v>1.0325337853895022</v>
      </c>
    </row>
    <row r="99" spans="1: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4">
        <f t="shared" si="5"/>
        <v>3.3919546616825391E-2</v>
      </c>
      <c r="E99" s="4">
        <f t="shared" si="6"/>
        <v>2.7850199527030504</v>
      </c>
      <c r="F99" s="4">
        <f t="shared" si="7"/>
        <v>3.6008679106912393</v>
      </c>
      <c r="G99" s="4">
        <f t="shared" si="8"/>
        <v>2.7531120377749181</v>
      </c>
      <c r="I99" s="4">
        <f t="shared" si="9"/>
        <v>1.0339195466168254</v>
      </c>
    </row>
    <row r="100" spans="1: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4">
        <f t="shared" si="5"/>
        <v>3.3002679931362966E-2</v>
      </c>
      <c r="E100" s="4">
        <f t="shared" si="6"/>
        <v>2.8038994855346027</v>
      </c>
      <c r="F100" s="4">
        <f t="shared" si="7"/>
        <v>3.5213207130854922</v>
      </c>
      <c r="G100" s="4">
        <f t="shared" si="8"/>
        <v>2.7826514599437577</v>
      </c>
      <c r="I100" s="4">
        <f t="shared" si="9"/>
        <v>1.033002679931363</v>
      </c>
    </row>
    <row r="101" spans="1: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4">
        <f t="shared" si="5"/>
        <v>3.375979047419686E-2</v>
      </c>
      <c r="E101" s="4">
        <f t="shared" si="6"/>
        <v>2.0669858802211216</v>
      </c>
      <c r="F101" s="4">
        <f t="shared" si="7"/>
        <v>3.7737297252976378</v>
      </c>
      <c r="G101" s="4">
        <f t="shared" si="8"/>
        <v>3.9806710062808133</v>
      </c>
      <c r="I101" s="4">
        <f t="shared" si="9"/>
        <v>1.0337597904741969</v>
      </c>
    </row>
    <row r="102" spans="1: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4">
        <f t="shared" si="5"/>
        <v>3.2056038400766429E-2</v>
      </c>
      <c r="E102" s="4">
        <f t="shared" si="6"/>
        <v>2.8969843379074973</v>
      </c>
      <c r="F102" s="4">
        <f t="shared" si="7"/>
        <v>3.7440222242319638</v>
      </c>
      <c r="G102" s="4">
        <f t="shared" si="8"/>
        <v>2.5791740112940791</v>
      </c>
      <c r="I102" s="4">
        <f t="shared" si="9"/>
        <v>1.0320560384007664</v>
      </c>
    </row>
    <row r="103" spans="1: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4">
        <f t="shared" si="5"/>
        <v>3.3405862731670677E-2</v>
      </c>
      <c r="E103" s="4">
        <f t="shared" si="6"/>
        <v>2.2867847325416433</v>
      </c>
      <c r="F103" s="4">
        <f t="shared" si="7"/>
        <v>3.6202891017054197</v>
      </c>
      <c r="G103" s="4">
        <f t="shared" si="8"/>
        <v>3.4905992571935283</v>
      </c>
      <c r="I103" s="4">
        <f t="shared" si="9"/>
        <v>1.0334058627316707</v>
      </c>
    </row>
    <row r="104" spans="1: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4">
        <f t="shared" si="5"/>
        <v>4.0045137582824575E-2</v>
      </c>
      <c r="E104" s="4">
        <f t="shared" si="6"/>
        <v>2.2029278035099646</v>
      </c>
      <c r="F104" s="4">
        <f t="shared" si="7"/>
        <v>3.375537179320224</v>
      </c>
      <c r="G104" s="4">
        <f t="shared" si="8"/>
        <v>4.0030500752866676</v>
      </c>
      <c r="I104" s="4">
        <f t="shared" si="9"/>
        <v>1.0400451375828246</v>
      </c>
    </row>
    <row r="105" spans="1: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4">
        <f t="shared" si="5"/>
        <v>4.5895678501878479E-2</v>
      </c>
      <c r="E105" s="4">
        <f t="shared" si="6"/>
        <v>2.0737686014015337</v>
      </c>
      <c r="F105" s="4">
        <f t="shared" si="7"/>
        <v>3.5643072298733873</v>
      </c>
      <c r="G105" s="4">
        <f t="shared" si="8"/>
        <v>4.2153772294764078</v>
      </c>
      <c r="I105" s="4">
        <f t="shared" si="9"/>
        <v>1.0458956785018785</v>
      </c>
    </row>
    <row r="106" spans="1: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4">
        <f t="shared" si="5"/>
        <v>4.1621392605301288E-2</v>
      </c>
      <c r="E106" s="4">
        <f t="shared" si="6"/>
        <v>1.9198074881421161</v>
      </c>
      <c r="F106" s="4">
        <f t="shared" si="7"/>
        <v>3.7781795355601604</v>
      </c>
      <c r="G106" s="4">
        <f t="shared" si="8"/>
        <v>4.6633807452653713</v>
      </c>
      <c r="I106" s="4">
        <f t="shared" si="9"/>
        <v>1.0416213926053013</v>
      </c>
    </row>
    <row r="107" spans="1: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4">
        <f t="shared" si="5"/>
        <v>3.3341472662771654E-2</v>
      </c>
      <c r="E107" s="4">
        <f t="shared" si="6"/>
        <v>2.9859041108070459</v>
      </c>
      <c r="F107" s="4">
        <f t="shared" si="7"/>
        <v>3.6416544770598427</v>
      </c>
      <c r="G107" s="4">
        <f t="shared" si="8"/>
        <v>2.5608679811220036</v>
      </c>
      <c r="I107" s="4">
        <f t="shared" si="9"/>
        <v>1.0333414726627717</v>
      </c>
    </row>
    <row r="108" spans="1: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4">
        <f t="shared" si="5"/>
        <v>3.4230487967424894E-2</v>
      </c>
      <c r="E108" s="4">
        <f t="shared" si="6"/>
        <v>2.1935618404249202</v>
      </c>
      <c r="F108" s="4">
        <f t="shared" si="7"/>
        <v>3.5805396155676203</v>
      </c>
      <c r="G108" s="4">
        <f t="shared" si="8"/>
        <v>3.7759654557174676</v>
      </c>
      <c r="I108" s="4">
        <f t="shared" si="9"/>
        <v>1.0342304879674249</v>
      </c>
    </row>
    <row r="109" spans="1: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4">
        <f t="shared" si="5"/>
        <v>3.2327492784737455E-2</v>
      </c>
      <c r="E109" s="4">
        <f t="shared" si="6"/>
        <v>2.3269190846731318</v>
      </c>
      <c r="F109" s="4">
        <f t="shared" si="7"/>
        <v>3.4646989331352689</v>
      </c>
      <c r="G109" s="4">
        <f t="shared" si="8"/>
        <v>3.5508610976249044</v>
      </c>
      <c r="I109" s="4">
        <f t="shared" si="9"/>
        <v>1.0323274927847375</v>
      </c>
    </row>
    <row r="110" spans="1: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4">
        <f t="shared" si="5"/>
        <v>3.8682233421754919E-2</v>
      </c>
      <c r="E110" s="4">
        <f t="shared" si="6"/>
        <v>3.3703686811237126</v>
      </c>
      <c r="F110" s="4">
        <f t="shared" si="7"/>
        <v>3.2290712785639939</v>
      </c>
      <c r="G110" s="4">
        <f t="shared" si="8"/>
        <v>2.5405859415021155</v>
      </c>
      <c r="I110" s="4">
        <f t="shared" si="9"/>
        <v>1.0386822334217549</v>
      </c>
    </row>
    <row r="111" spans="1: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4">
        <f t="shared" si="5"/>
        <v>3.9863899320263574E-2</v>
      </c>
      <c r="E111" s="4">
        <f t="shared" si="6"/>
        <v>2.3937961441610138</v>
      </c>
      <c r="F111" s="4">
        <f t="shared" si="7"/>
        <v>3.4294719215882243</v>
      </c>
      <c r="G111" s="4">
        <f t="shared" si="8"/>
        <v>3.4404056217128995</v>
      </c>
      <c r="I111" s="4">
        <f t="shared" si="9"/>
        <v>1.0398638993202636</v>
      </c>
    </row>
    <row r="112" spans="1: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4">
        <f t="shared" si="5"/>
        <v>3.4460340149828905E-2</v>
      </c>
      <c r="E112" s="4">
        <f t="shared" si="6"/>
        <v>1.8692940708072463</v>
      </c>
      <c r="F112" s="4">
        <f t="shared" si="7"/>
        <v>3.722658033910978</v>
      </c>
      <c r="G112" s="4">
        <f t="shared" si="8"/>
        <v>5.0913016026701916</v>
      </c>
      <c r="I112" s="4">
        <f t="shared" si="9"/>
        <v>1.0344603401498289</v>
      </c>
    </row>
    <row r="113" spans="1: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4">
        <f t="shared" si="5"/>
        <v>3.6658929672030105E-2</v>
      </c>
      <c r="E113" s="4">
        <f t="shared" si="6"/>
        <v>4.8515200033931016</v>
      </c>
      <c r="F113" s="4">
        <f t="shared" si="7"/>
        <v>3.7656538056360289</v>
      </c>
      <c r="G113" s="4">
        <f t="shared" si="8"/>
        <v>1.8927890323461398</v>
      </c>
      <c r="I113" s="4">
        <f t="shared" si="9"/>
        <v>1.0366589296720301</v>
      </c>
    </row>
    <row r="114" spans="1: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4">
        <f t="shared" si="5"/>
        <v>3.4881074314327964E-2</v>
      </c>
      <c r="E114" s="4">
        <f t="shared" si="6"/>
        <v>2.0476153487649524</v>
      </c>
      <c r="F114" s="4">
        <f t="shared" si="7"/>
        <v>3.6267455458485243</v>
      </c>
      <c r="G114" s="4">
        <f t="shared" si="8"/>
        <v>4.2391251909624508</v>
      </c>
      <c r="I114" s="4">
        <f t="shared" si="9"/>
        <v>1.034881074314328</v>
      </c>
    </row>
    <row r="115" spans="1: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4">
        <f t="shared" si="5"/>
        <v>3.4717586740708128E-2</v>
      </c>
      <c r="E115" s="4">
        <f t="shared" si="6"/>
        <v>2.0473868879153261</v>
      </c>
      <c r="F115" s="4">
        <f t="shared" si="7"/>
        <v>3.6043204136130567</v>
      </c>
      <c r="G115" s="4">
        <f t="shared" si="8"/>
        <v>4.2711730747844028</v>
      </c>
      <c r="I115" s="4">
        <f t="shared" si="9"/>
        <v>1.0347175867407081</v>
      </c>
    </row>
    <row r="116" spans="1: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4">
        <f t="shared" si="5"/>
        <v>3.1861724655943835E-2</v>
      </c>
      <c r="E116" s="4">
        <f t="shared" si="6"/>
        <v>2.6421162389651007</v>
      </c>
      <c r="F116" s="4">
        <f t="shared" si="7"/>
        <v>3.4950940917552225</v>
      </c>
      <c r="G116" s="4">
        <f t="shared" si="8"/>
        <v>2.9815129527852484</v>
      </c>
      <c r="I116" s="4">
        <f t="shared" si="9"/>
        <v>1.0318617246559438</v>
      </c>
    </row>
    <row r="117" spans="1: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4">
        <f t="shared" si="5"/>
        <v>4.7650036586120326E-2</v>
      </c>
      <c r="E117" s="4">
        <f t="shared" si="6"/>
        <v>1.9910348895635517</v>
      </c>
      <c r="F117" s="4">
        <f t="shared" si="7"/>
        <v>3.5048185713557842</v>
      </c>
      <c r="G117" s="4">
        <f t="shared" si="8"/>
        <v>4.7074960437199156</v>
      </c>
      <c r="I117" s="4">
        <f t="shared" si="9"/>
        <v>1.0476500365861203</v>
      </c>
    </row>
    <row r="118" spans="1: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4">
        <f t="shared" si="5"/>
        <v>4.0410157612902564E-2</v>
      </c>
      <c r="E118" s="4">
        <f t="shared" si="6"/>
        <v>2.0870692529483987</v>
      </c>
      <c r="F118" s="4">
        <f t="shared" si="7"/>
        <v>3.2677734610296176</v>
      </c>
      <c r="G118" s="4">
        <f t="shared" si="8"/>
        <v>4.6546169549762899</v>
      </c>
      <c r="I118" s="4">
        <f t="shared" si="9"/>
        <v>1.0404101576129026</v>
      </c>
    </row>
    <row r="119" spans="1: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4">
        <f t="shared" si="5"/>
        <v>3.9365382652929437E-2</v>
      </c>
      <c r="E119" s="4">
        <f t="shared" si="6"/>
        <v>3.372957386311636</v>
      </c>
      <c r="F119" s="4">
        <f t="shared" si="7"/>
        <v>3.5478171322634098</v>
      </c>
      <c r="G119" s="4">
        <f t="shared" si="8"/>
        <v>2.371574416365771</v>
      </c>
      <c r="I119" s="4">
        <f t="shared" si="9"/>
        <v>1.0393653826529294</v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38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183</v>
      </c>
      <c r="M1" s="61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3" activePane="bottomLeft" state="frozen"/>
      <selection pane="bottomLeft" activeCell="AC19" sqref="AC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170</v>
      </c>
      <c r="O1" s="62"/>
      <c r="P1" s="62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2.0499999999999998</v>
      </c>
      <c r="B3">
        <v>3.18</v>
      </c>
      <c r="C3">
        <v>4.1900000000000004</v>
      </c>
      <c r="D3" s="20">
        <f>IF(OR($A3="",$B3="",$C3=""),"",(1/A3)+(1/B3)+(1/C3)-1)</f>
        <v>4.0933771340685432E-2</v>
      </c>
      <c r="E3" s="17">
        <f>IF(OR($A3="",$B3="",$C3=""),"",A3*'MPTO_working_3-way'!$I2)</f>
        <v>2.1339142312484047</v>
      </c>
      <c r="F3" s="21">
        <f>IF(OR($A3="",$B3="",$C3=""),"",B3*'MPTO_working_3-way'!$I2)</f>
        <v>3.3101693928633797</v>
      </c>
      <c r="G3" s="22">
        <f>IF(OR($A3="",$B3="",$C3=""),"",C3*'MPTO_working_3-way'!$I2)</f>
        <v>4.3615125019174723</v>
      </c>
      <c r="H3" s="17">
        <f>IF(OR($A3="",$B3="",$C3=""),"",'MPTO_working_3-way'!E2)</f>
        <v>2.108991465855572</v>
      </c>
      <c r="I3" s="21">
        <f>IF(OR($A3="",$B3="",$C3=""),"",'MPTO_working_3-way'!F2)</f>
        <v>3.3242380147023924</v>
      </c>
      <c r="J3" s="22">
        <f>IF(OR($A3="",$B3="",$C3=""),"",'MPTO_working_3-way'!G2)</f>
        <v>4.4440712601775267</v>
      </c>
      <c r="K3" s="17">
        <f>IF(OR($A3="",$B3="",$C3=""),"",'OddsRatio_working_3-way'!H2)</f>
        <v>2.1192153665177389</v>
      </c>
      <c r="L3" s="21">
        <f>IF(OR($A3="",$B3="",$C3=""),"",'OddsRatio_working_3-way'!I2)</f>
        <v>3.3237042847701641</v>
      </c>
      <c r="M3" s="22">
        <f>IF(OR($A3="",$B3="",$C3=""),"",'OddsRatio_working_3-way'!J2)</f>
        <v>4.4002828754205616</v>
      </c>
      <c r="N3" s="23">
        <f>(1/E3)* 100</f>
        <v>46.862239604399171</v>
      </c>
      <c r="O3" s="24">
        <f>(1/F3)* 100</f>
        <v>30.209934336169269</v>
      </c>
      <c r="P3" s="24">
        <f>(1/G3)* 100</f>
        <v>22.92782605943157</v>
      </c>
      <c r="Q3" t="s">
        <v>531</v>
      </c>
      <c r="R3" t="s">
        <v>536</v>
      </c>
      <c r="S3" t="s">
        <v>758</v>
      </c>
      <c r="AD3" s="30"/>
      <c r="AE3" s="30"/>
      <c r="AH3" s="39"/>
      <c r="AI3" s="30"/>
      <c r="AJ3" t="s">
        <v>703</v>
      </c>
    </row>
    <row r="4" spans="1:36" s="42" customFormat="1" ht="15" x14ac:dyDescent="0.25">
      <c r="A4">
        <v>5.97</v>
      </c>
      <c r="B4">
        <v>4.2</v>
      </c>
      <c r="C4">
        <v>1.6</v>
      </c>
      <c r="D4" s="20">
        <f t="shared" ref="D4:D67" si="0">IF(OR($A4="",$B4="",$C4=""),"",(1/A4)+(1/B4)+(1/C4)-1)</f>
        <v>3.059942569992824E-2</v>
      </c>
      <c r="E4" s="17">
        <f>IF(OR($A4="",$B4="",$C4=""),"",A4*'MPTO_working_3-way'!$I3)</f>
        <v>6.152678571428571</v>
      </c>
      <c r="F4" s="21">
        <f>IF(OR($A4="",$B4="",$C4=""),"",B4*'MPTO_working_3-way'!$I3)</f>
        <v>4.3285175879396984</v>
      </c>
      <c r="G4" s="22">
        <f>IF(OR($A4="",$B4="",$C4=""),"",C4*'MPTO_working_3-way'!$I3)</f>
        <v>1.6489590811198853</v>
      </c>
      <c r="H4" s="17">
        <f>IF(OR($A4="",$B4="",$C4=""),"",'MPTO_working_3-way'!E3)</f>
        <v>6.3571021106674275</v>
      </c>
      <c r="I4" s="21">
        <f>IF(OR($A4="",$B4="",$C4=""),"",'MPTO_working_3-way'!F3)</f>
        <v>4.3879774248589065</v>
      </c>
      <c r="J4" s="22">
        <f>IF(OR($A4="",$B4="",$C4=""),"",'MPTO_working_3-way'!G3)</f>
        <v>1.6265447114916807</v>
      </c>
      <c r="K4" s="17">
        <f>IF(OR($A4="",$B4="",$C4=""),"",'OddsRatio_working_3-way'!H3)</f>
        <v>6.253496088110519</v>
      </c>
      <c r="L4" s="21">
        <f>IF(OR($A4="",$B4="",$C4=""),"",'OddsRatio_working_3-way'!I3)</f>
        <v>4.3825326925460084</v>
      </c>
      <c r="M4" s="22">
        <f>IF(OR($A4="",$B4="",$C4=""),"",'OddsRatio_working_3-way'!J3)</f>
        <v>1.6342248798523766</v>
      </c>
      <c r="N4" s="23">
        <f t="shared" ref="N4:N67" si="1">(1/E4)* 100</f>
        <v>16.253083732404587</v>
      </c>
      <c r="O4" s="24">
        <f t="shared" ref="O4:O67" si="2">(1/F4)* 100</f>
        <v>23.102597591060807</v>
      </c>
      <c r="P4" s="24">
        <f t="shared" ref="P4:P67" si="3">(1/G4)* 100</f>
        <v>60.644318676534603</v>
      </c>
      <c r="Q4" t="s">
        <v>671</v>
      </c>
      <c r="R4" t="s">
        <v>548</v>
      </c>
      <c r="S4" t="s">
        <v>758</v>
      </c>
      <c r="AD4" s="39"/>
      <c r="AE4" s="39"/>
      <c r="AH4" s="39"/>
      <c r="AI4" s="39"/>
      <c r="AJ4" t="s">
        <v>711</v>
      </c>
    </row>
    <row r="5" spans="1:36" s="42" customFormat="1" ht="15" x14ac:dyDescent="0.25">
      <c r="A5">
        <v>3.5</v>
      </c>
      <c r="B5">
        <v>3.42</v>
      </c>
      <c r="C5">
        <v>2.23</v>
      </c>
      <c r="D5" s="20">
        <f t="shared" si="0"/>
        <v>2.6542439806541696E-2</v>
      </c>
      <c r="E5" s="17">
        <f>IF(OR($A5="",$B5="",$C5=""),"",A5*'MPTO_working_3-way'!$I4)</f>
        <v>3.592898539322896</v>
      </c>
      <c r="F5" s="21">
        <f>IF(OR($A5="",$B5="",$C5=""),"",B5*'MPTO_working_3-way'!$I4)</f>
        <v>3.5107751441383725</v>
      </c>
      <c r="G5" s="22">
        <f>IF(OR($A5="",$B5="",$C5=""),"",C5*'MPTO_working_3-way'!$I4)</f>
        <v>2.2891896407685879</v>
      </c>
      <c r="H5" s="17">
        <f>IF(OR($A5="",$B5="",$C5=""),"",'MPTO_working_3-way'!E4)</f>
        <v>3.6118450429158413</v>
      </c>
      <c r="I5" s="21">
        <f>IF(OR($A5="",$B5="",$C5=""),"",'MPTO_working_3-way'!F4)</f>
        <v>3.5267126153304118</v>
      </c>
      <c r="J5" s="22">
        <f>IF(OR($A5="",$B5="",$C5=""),"",'MPTO_working_3-way'!G4)</f>
        <v>2.2748831725920766</v>
      </c>
      <c r="K5" s="17">
        <f>IF(OR($A5="",$B5="",$C5=""),"",'OddsRatio_working_3-way'!H4)</f>
        <v>3.6035116777655198</v>
      </c>
      <c r="L5" s="21">
        <f>IF(OR($A5="",$B5="",$C5=""),"",'OddsRatio_working_3-way'!I4)</f>
        <v>3.520199304077023</v>
      </c>
      <c r="M5" s="22">
        <f>IF(OR($A5="",$B5="",$C5=""),"",'OddsRatio_working_3-way'!J4)</f>
        <v>2.2809277454606351</v>
      </c>
      <c r="N5" s="23">
        <f t="shared" si="1"/>
        <v>27.832681303281561</v>
      </c>
      <c r="O5" s="24">
        <f t="shared" si="2"/>
        <v>28.48373817587294</v>
      </c>
      <c r="P5" s="24">
        <f t="shared" si="3"/>
        <v>43.683580520845503</v>
      </c>
      <c r="Q5" t="s">
        <v>620</v>
      </c>
      <c r="R5" t="s">
        <v>615</v>
      </c>
      <c r="S5" t="s">
        <v>758</v>
      </c>
      <c r="AD5" s="39"/>
      <c r="AE5" s="39"/>
      <c r="AH5" s="39"/>
      <c r="AI5" s="39"/>
      <c r="AJ5" t="s">
        <v>711</v>
      </c>
    </row>
    <row r="6" spans="1:36" s="42" customFormat="1" ht="15" x14ac:dyDescent="0.25">
      <c r="A6">
        <v>2.6</v>
      </c>
      <c r="B6">
        <v>3.82</v>
      </c>
      <c r="C6">
        <v>2.62</v>
      </c>
      <c r="D6" s="20">
        <f t="shared" si="0"/>
        <v>2.8074878640403478E-2</v>
      </c>
      <c r="E6" s="17">
        <f>IF(OR($A6="",$B6="",$C6=""),"",A6*'MPTO_working_3-way'!$I5)</f>
        <v>2.6729946844650492</v>
      </c>
      <c r="F6" s="21">
        <f>IF(OR($A6="",$B6="",$C6=""),"",B6*'MPTO_working_3-way'!$I5)</f>
        <v>3.9272460364063413</v>
      </c>
      <c r="G6" s="22">
        <f>IF(OR($A6="",$B6="",$C6=""),"",C6*'MPTO_working_3-way'!$I5)</f>
        <v>2.6935561820378573</v>
      </c>
      <c r="H6" s="17">
        <f>IF(OR($A6="",$B6="",$C6=""),"",'MPTO_working_3-way'!E5)</f>
        <v>2.6648397112918949</v>
      </c>
      <c r="I6" s="21">
        <f>IF(OR($A6="",$B6="",$C6=""),"",'MPTO_working_3-way'!F5)</f>
        <v>3.9616227803083812</v>
      </c>
      <c r="J6" s="22">
        <f>IF(OR($A6="",$B6="",$C6=""),"",'MPTO_working_3-way'!G5)</f>
        <v>2.6858537149274189</v>
      </c>
      <c r="K6" s="17">
        <f>IF(OR($A6="",$B6="",$C6=""),"",'OddsRatio_working_3-way'!H5)</f>
        <v>2.6693597915766394</v>
      </c>
      <c r="L6" s="21">
        <f>IF(OR($A6="",$B6="",$C6=""),"",'OddsRatio_working_3-way'!I5)</f>
        <v>3.9422466326538266</v>
      </c>
      <c r="M6" s="22">
        <f>IF(OR($A6="",$B6="",$C6=""),"",'OddsRatio_working_3-way'!J5)</f>
        <v>2.6902267889713478</v>
      </c>
      <c r="N6" s="23">
        <f t="shared" si="1"/>
        <v>37.411222918317613</v>
      </c>
      <c r="O6" s="24">
        <f t="shared" si="2"/>
        <v>25.463136017703086</v>
      </c>
      <c r="P6" s="24">
        <f t="shared" si="3"/>
        <v>37.125641063979309</v>
      </c>
      <c r="Q6" t="s">
        <v>619</v>
      </c>
      <c r="R6" t="s">
        <v>613</v>
      </c>
      <c r="S6" t="s">
        <v>758</v>
      </c>
      <c r="AD6" s="39"/>
      <c r="AE6" s="39"/>
      <c r="AH6" s="39"/>
      <c r="AI6" s="39"/>
      <c r="AJ6" t="s">
        <v>711</v>
      </c>
    </row>
    <row r="7" spans="1:36" s="42" customFormat="1" ht="15" x14ac:dyDescent="0.25">
      <c r="A7">
        <v>2.36</v>
      </c>
      <c r="B7">
        <v>3.28</v>
      </c>
      <c r="C7">
        <v>3.34</v>
      </c>
      <c r="D7" s="20">
        <f t="shared" si="0"/>
        <v>2.8008059944600205E-2</v>
      </c>
      <c r="E7" s="17">
        <f>IF(OR($A7="",$B7="",$C7=""),"",A7*'MPTO_working_3-way'!$I6)</f>
        <v>2.4260990214692564</v>
      </c>
      <c r="F7" s="21">
        <f>IF(OR($A7="",$B7="",$C7=""),"",B7*'MPTO_working_3-way'!$I6)</f>
        <v>3.3718664366182884</v>
      </c>
      <c r="G7" s="22">
        <f>IF(OR($A7="",$B7="",$C7=""),"",C7*'MPTO_working_3-way'!$I6)</f>
        <v>3.4335469202149644</v>
      </c>
      <c r="H7" s="17">
        <f>IF(OR($A7="",$B7="",$C7=""),"",'MPTO_working_3-way'!E6)</f>
        <v>2.4131693781790702</v>
      </c>
      <c r="I7" s="21">
        <f>IF(OR($A7="",$B7="",$C7=""),"",'MPTO_working_3-way'!F6)</f>
        <v>3.3836135052055849</v>
      </c>
      <c r="J7" s="22">
        <f>IF(OR($A7="",$B7="",$C7=""),"",'MPTO_working_3-way'!G6)</f>
        <v>3.4475010347461348</v>
      </c>
      <c r="K7" s="17">
        <f>IF(OR($A7="",$B7="",$C7=""),"",'OddsRatio_working_3-way'!H6)</f>
        <v>2.4188206840593347</v>
      </c>
      <c r="L7" s="21">
        <f>IF(OR($A7="",$B7="",$C7=""),"",'OddsRatio_working_3-way'!I6)</f>
        <v>3.3786111468053552</v>
      </c>
      <c r="M7" s="22">
        <f>IF(OR($A7="",$B7="",$C7=""),"",'OddsRatio_working_3-way'!J6)</f>
        <v>3.4412061769844429</v>
      </c>
      <c r="N7" s="23">
        <f t="shared" si="1"/>
        <v>41.218433013273945</v>
      </c>
      <c r="O7" s="24">
        <f t="shared" si="2"/>
        <v>29.657165216867838</v>
      </c>
      <c r="P7" s="24">
        <f t="shared" si="3"/>
        <v>29.124401769858231</v>
      </c>
      <c r="Q7" t="s">
        <v>621</v>
      </c>
      <c r="R7" t="s">
        <v>550</v>
      </c>
      <c r="S7" t="s">
        <v>758</v>
      </c>
      <c r="AD7" s="39"/>
      <c r="AE7" s="39"/>
      <c r="AH7" s="39"/>
      <c r="AI7" s="39"/>
      <c r="AJ7" t="s">
        <v>705</v>
      </c>
    </row>
    <row r="8" spans="1:36" s="38" customFormat="1" ht="15" x14ac:dyDescent="0.25">
      <c r="A8">
        <v>1.41</v>
      </c>
      <c r="B8">
        <v>4.78</v>
      </c>
      <c r="C8">
        <v>8.98</v>
      </c>
      <c r="D8" s="20">
        <f t="shared" si="0"/>
        <v>2.9783453686775374E-2</v>
      </c>
      <c r="E8" s="17">
        <f>IF(OR($A8="",$B8="",$C8=""),"",A8*'MPTO_working_3-way'!$I7)</f>
        <v>1.4519946696983532</v>
      </c>
      <c r="F8" s="21">
        <f>IF(OR($A8="",$B8="",$C8=""),"",B8*'MPTO_working_3-way'!$I7)</f>
        <v>4.9223649086227867</v>
      </c>
      <c r="G8" s="22">
        <f>IF(OR($A8="",$B8="",$C8=""),"",C8*'MPTO_working_3-way'!$I7)</f>
        <v>9.2474554141072431</v>
      </c>
      <c r="H8" s="17">
        <f>IF(OR($A8="",$B8="",$C8=""),"",'MPTO_working_3-way'!E7)</f>
        <v>1.4300177070906899</v>
      </c>
      <c r="I8" s="21">
        <f>IF(OR($A8="",$B8="",$C8=""),"",'MPTO_working_3-way'!F7)</f>
        <v>5.018135465675905</v>
      </c>
      <c r="J8" s="22">
        <f>IF(OR($A8="",$B8="",$C8=""),"",'MPTO_working_3-way'!G7)</f>
        <v>9.8589425179309043</v>
      </c>
      <c r="K8" s="17">
        <f>IF(OR($A8="",$B8="",$C8=""),"",'OddsRatio_working_3-way'!H7)</f>
        <v>1.4369491901063691</v>
      </c>
      <c r="L8" s="21">
        <f>IF(OR($A8="",$B8="",$C8=""),"",'OddsRatio_working_3-way'!I7)</f>
        <v>5.0284583868343304</v>
      </c>
      <c r="M8" s="22">
        <f>IF(OR($A8="",$B8="",$C8=""),"",'OddsRatio_working_3-way'!J7)</f>
        <v>9.5045232610946968</v>
      </c>
      <c r="N8" s="23">
        <f t="shared" si="1"/>
        <v>68.870776241055111</v>
      </c>
      <c r="O8" s="24">
        <f t="shared" si="2"/>
        <v>20.315438179892823</v>
      </c>
      <c r="P8" s="24">
        <f t="shared" si="3"/>
        <v>10.813785579052082</v>
      </c>
      <c r="Q8" t="s">
        <v>728</v>
      </c>
      <c r="R8" t="s">
        <v>726</v>
      </c>
      <c r="S8" t="s">
        <v>758</v>
      </c>
      <c r="AD8" s="39"/>
      <c r="AE8" s="39"/>
      <c r="AH8" s="39"/>
      <c r="AI8" s="39"/>
      <c r="AJ8" t="s">
        <v>732</v>
      </c>
    </row>
    <row r="9" spans="1:36" s="38" customFormat="1" ht="15" x14ac:dyDescent="0.25">
      <c r="A9">
        <v>2.54</v>
      </c>
      <c r="B9">
        <v>3.36</v>
      </c>
      <c r="C9">
        <v>2.97</v>
      </c>
      <c r="D9" s="20">
        <f t="shared" si="0"/>
        <v>2.8020171720959164E-2</v>
      </c>
      <c r="E9" s="17">
        <f>IF(OR($A9="",$B9="",$C9=""),"",A9*'MPTO_working_3-way'!$I8)</f>
        <v>2.6111712361712365</v>
      </c>
      <c r="F9" s="21">
        <f>IF(OR($A9="",$B9="",$C9=""),"",B9*'MPTO_working_3-way'!$I8)</f>
        <v>3.4541477769824227</v>
      </c>
      <c r="G9" s="22">
        <f>IF(OR($A9="",$B9="",$C9=""),"",C9*'MPTO_working_3-way'!$I8)</f>
        <v>3.0532199100112489</v>
      </c>
      <c r="H9" s="17">
        <f>IF(OR($A9="",$B9="",$C9=""),"",'MPTO_working_3-way'!E8)</f>
        <v>2.601722604649177</v>
      </c>
      <c r="I9" s="21">
        <f>IF(OR($A9="",$B9="",$C9=""),"",'MPTO_working_3-way'!F8)</f>
        <v>3.4688618781626968</v>
      </c>
      <c r="J9" s="22">
        <f>IF(OR($A9="",$B9="",$C9=""),"",'MPTO_working_3-way'!G8)</f>
        <v>3.0547383502039613</v>
      </c>
      <c r="K9" s="17">
        <f>IF(OR($A9="",$B9="",$C9=""),"",'OddsRatio_working_3-way'!H8)</f>
        <v>2.6061097412047878</v>
      </c>
      <c r="L9" s="21">
        <f>IF(OR($A9="",$B9="",$C9=""),"",'OddsRatio_working_3-way'!I8)</f>
        <v>3.4613110319761682</v>
      </c>
      <c r="M9" s="22">
        <f>IF(OR($A9="",$B9="",$C9=""),"",'OddsRatio_working_3-way'!J8)</f>
        <v>3.0545689546580723</v>
      </c>
      <c r="N9" s="23">
        <f t="shared" si="1"/>
        <v>38.296990490225419</v>
      </c>
      <c r="O9" s="24">
        <f t="shared" si="2"/>
        <v>28.9507011443966</v>
      </c>
      <c r="P9" s="24">
        <f t="shared" si="3"/>
        <v>32.752308365377971</v>
      </c>
      <c r="Q9" t="s">
        <v>746</v>
      </c>
      <c r="R9" t="s">
        <v>552</v>
      </c>
      <c r="S9" t="s">
        <v>758</v>
      </c>
      <c r="AD9" s="39"/>
      <c r="AE9" s="39"/>
      <c r="AH9" s="39"/>
      <c r="AI9" s="39"/>
      <c r="AJ9" t="s">
        <v>712</v>
      </c>
    </row>
    <row r="10" spans="1:36" s="38" customFormat="1" ht="15" x14ac:dyDescent="0.25">
      <c r="A10">
        <v>4.59</v>
      </c>
      <c r="B10">
        <v>3.59</v>
      </c>
      <c r="C10">
        <v>1.88</v>
      </c>
      <c r="D10" s="20">
        <f t="shared" si="0"/>
        <v>2.8331349397724193E-2</v>
      </c>
      <c r="E10" s="17">
        <f>IF(OR($A10="",$B10="",$C10=""),"",A10*'MPTO_working_3-way'!$I9)</f>
        <v>4.720040893735554</v>
      </c>
      <c r="F10" s="21">
        <f>IF(OR($A10="",$B10="",$C10=""),"",B10*'MPTO_working_3-way'!$I9)</f>
        <v>3.6917095443378298</v>
      </c>
      <c r="G10" s="22">
        <f>IF(OR($A10="",$B10="",$C10=""),"",C10*'MPTO_working_3-way'!$I9)</f>
        <v>1.9332629368677214</v>
      </c>
      <c r="H10" s="17">
        <f>IF(OR($A10="",$B10="",$C10=""),"",'MPTO_working_3-way'!E9)</f>
        <v>4.7979777725554795</v>
      </c>
      <c r="I10" s="21">
        <f>IF(OR($A10="",$B10="",$C10=""),"",'MPTO_working_3-way'!F9)</f>
        <v>3.7159836685655394</v>
      </c>
      <c r="J10" s="22">
        <f>IF(OR($A10="",$B10="",$C10=""),"",'MPTO_working_3-way'!G9)</f>
        <v>1.9139814239160098</v>
      </c>
      <c r="K10" s="17">
        <f>IF(OR($A10="",$B10="",$C10=""),"",'OddsRatio_working_3-way'!H9)</f>
        <v>4.7588584020583529</v>
      </c>
      <c r="L10" s="21">
        <f>IF(OR($A10="",$B10="",$C10=""),"",'OddsRatio_working_3-way'!I9)</f>
        <v>3.7118226354682831</v>
      </c>
      <c r="M10" s="22">
        <f>IF(OR($A10="",$B10="",$C10=""),"",'OddsRatio_working_3-way'!J9)</f>
        <v>1.9213914745992624</v>
      </c>
      <c r="N10" s="23">
        <f t="shared" si="1"/>
        <v>21.186257121780482</v>
      </c>
      <c r="O10" s="24">
        <f t="shared" si="2"/>
        <v>27.087721501106522</v>
      </c>
      <c r="P10" s="24">
        <f t="shared" si="3"/>
        <v>51.726021377112986</v>
      </c>
      <c r="Q10" t="s">
        <v>520</v>
      </c>
      <c r="R10" t="s">
        <v>522</v>
      </c>
      <c r="S10" t="s">
        <v>758</v>
      </c>
      <c r="AD10" s="39"/>
      <c r="AE10" s="39"/>
      <c r="AH10" s="39"/>
      <c r="AI10" s="39"/>
      <c r="AJ10" t="s">
        <v>706</v>
      </c>
    </row>
    <row r="11" spans="1:36" s="38" customFormat="1" ht="15" x14ac:dyDescent="0.25">
      <c r="A11">
        <v>3.23</v>
      </c>
      <c r="B11">
        <v>3.61</v>
      </c>
      <c r="C11">
        <v>2.27</v>
      </c>
      <c r="D11" s="20">
        <f t="shared" si="0"/>
        <v>2.7134467830355113E-2</v>
      </c>
      <c r="E11" s="17">
        <f>IF(OR($A11="",$B11="",$C11=""),"",A11*'MPTO_working_3-way'!$I10)</f>
        <v>3.3176443310920471</v>
      </c>
      <c r="F11" s="21">
        <f>IF(OR($A11="",$B11="",$C11=""),"",B11*'MPTO_working_3-way'!$I10)</f>
        <v>3.707955428867582</v>
      </c>
      <c r="G11" s="22">
        <f>IF(OR($A11="",$B11="",$C11=""),"",C11*'MPTO_working_3-way'!$I10)</f>
        <v>2.331595241974906</v>
      </c>
      <c r="H11" s="17">
        <f>IF(OR($A11="",$B11="",$C11=""),"",'MPTO_working_3-way'!E10)</f>
        <v>3.3272035086406402</v>
      </c>
      <c r="I11" s="21">
        <f>IF(OR($A11="",$B11="",$C11=""),"",'MPTO_working_3-way'!F10)</f>
        <v>3.7318517116275665</v>
      </c>
      <c r="J11" s="22">
        <f>IF(OR($A11="",$B11="",$C11=""),"",'MPTO_working_3-way'!G10)</f>
        <v>2.3175840501214715</v>
      </c>
      <c r="K11" s="17">
        <f>IF(OR($A11="",$B11="",$C11=""),"",'OddsRatio_working_3-way'!H10)</f>
        <v>3.3241327059160621</v>
      </c>
      <c r="L11" s="21">
        <f>IF(OR($A11="",$B11="",$C11=""),"",'OddsRatio_working_3-way'!I10)</f>
        <v>3.7201732566999648</v>
      </c>
      <c r="M11" s="22">
        <f>IF(OR($A11="",$B11="",$C11=""),"",'OddsRatio_working_3-way'!J10)</f>
        <v>2.3236092091988332</v>
      </c>
      <c r="N11" s="23">
        <f t="shared" si="1"/>
        <v>30.141868753931096</v>
      </c>
      <c r="O11" s="24">
        <f t="shared" si="2"/>
        <v>26.969040464043609</v>
      </c>
      <c r="P11" s="24">
        <f t="shared" si="3"/>
        <v>42.889090782025306</v>
      </c>
      <c r="Q11" t="s">
        <v>521</v>
      </c>
      <c r="R11" t="s">
        <v>677</v>
      </c>
      <c r="S11" t="s">
        <v>758</v>
      </c>
      <c r="AD11" s="39"/>
      <c r="AE11" s="39"/>
      <c r="AH11" s="39"/>
      <c r="AI11" s="39"/>
      <c r="AJ11" t="s">
        <v>706</v>
      </c>
    </row>
    <row r="12" spans="1:36" s="38" customFormat="1" ht="15" x14ac:dyDescent="0.25">
      <c r="A12">
        <v>2.5099999999999998</v>
      </c>
      <c r="B12">
        <v>3</v>
      </c>
      <c r="C12">
        <v>3.32</v>
      </c>
      <c r="D12" s="20">
        <f t="shared" si="0"/>
        <v>3.2944527112433786E-2</v>
      </c>
      <c r="E12" s="17">
        <f>IF(OR($A12="",$B12="",$C12=""),"",A12*'MPTO_working_3-way'!$I11)</f>
        <v>2.5926907630522087</v>
      </c>
      <c r="F12" s="21">
        <f>IF(OR($A12="",$B12="",$C12=""),"",B12*'MPTO_working_3-way'!$I11)</f>
        <v>3.0988335813373014</v>
      </c>
      <c r="G12" s="22">
        <f>IF(OR($A12="",$B12="",$C12=""),"",C12*'MPTO_working_3-way'!$I11)</f>
        <v>3.4293758300132802</v>
      </c>
      <c r="H12" s="17">
        <f>IF(OR($A12="",$B12="",$C12=""),"",'MPTO_working_3-way'!E11)</f>
        <v>2.5811456340083421</v>
      </c>
      <c r="I12" s="21">
        <f>IF(OR($A12="",$B12="",$C12=""),"",'MPTO_working_3-way'!F11)</f>
        <v>3.1022005294506947</v>
      </c>
      <c r="J12" s="22">
        <f>IF(OR($A12="",$B12="",$C12=""),"",'MPTO_working_3-way'!G11)</f>
        <v>3.4456226109967654</v>
      </c>
      <c r="K12" s="17">
        <f>IF(OR($A12="",$B12="",$C12=""),"",'OddsRatio_working_3-way'!H11)</f>
        <v>2.5864322570460829</v>
      </c>
      <c r="L12" s="21">
        <f>IF(OR($A12="",$B12="",$C12=""),"",'OddsRatio_working_3-way'!I11)</f>
        <v>3.1012347775444806</v>
      </c>
      <c r="M12" s="22">
        <f>IF(OR($A12="",$B12="",$C12=""),"",'OddsRatio_working_3-way'!J11)</f>
        <v>3.4374323419515962</v>
      </c>
      <c r="N12" s="23">
        <f t="shared" si="1"/>
        <v>38.569968090709132</v>
      </c>
      <c r="O12" s="24">
        <f t="shared" si="2"/>
        <v>32.270206635893302</v>
      </c>
      <c r="P12" s="24">
        <f t="shared" si="3"/>
        <v>29.159825273397566</v>
      </c>
      <c r="Q12" t="s">
        <v>567</v>
      </c>
      <c r="R12" t="s">
        <v>569</v>
      </c>
      <c r="S12" t="s">
        <v>758</v>
      </c>
      <c r="AD12" s="39"/>
      <c r="AE12" s="39"/>
      <c r="AH12" s="39"/>
      <c r="AI12" s="39"/>
      <c r="AJ12" t="s">
        <v>707</v>
      </c>
    </row>
    <row r="13" spans="1:36" s="38" customFormat="1" ht="15" x14ac:dyDescent="0.25">
      <c r="A13">
        <v>1.63</v>
      </c>
      <c r="B13">
        <v>3.88</v>
      </c>
      <c r="C13">
        <v>6.05</v>
      </c>
      <c r="D13" s="20">
        <f t="shared" si="0"/>
        <v>3.6518147476571006E-2</v>
      </c>
      <c r="E13" s="17">
        <f>IF(OR($A13="",$B13="",$C13=""),"",A13*'MPTO_working_3-way'!$I12)</f>
        <v>1.6895245803868106</v>
      </c>
      <c r="F13" s="21">
        <f>IF(OR($A13="",$B13="",$C13=""),"",B13*'MPTO_working_3-way'!$I12)</f>
        <v>4.0216904122090957</v>
      </c>
      <c r="G13" s="22">
        <f>IF(OR($A13="",$B13="",$C13=""),"",C13*'MPTO_working_3-way'!$I12)</f>
        <v>6.2709347922332546</v>
      </c>
      <c r="H13" s="17">
        <f>IF(OR($A13="",$B13="",$C13=""),"",'MPTO_working_3-way'!E12)</f>
        <v>1.6629963873812164</v>
      </c>
      <c r="I13" s="21">
        <f>IF(OR($A13="",$B13="",$C13=""),"",'MPTO_working_3-way'!F12)</f>
        <v>4.0723370378490671</v>
      </c>
      <c r="J13" s="22">
        <f>IF(OR($A13="",$B13="",$C13=""),"",'MPTO_working_3-way'!G12)</f>
        <v>6.5309730585938013</v>
      </c>
      <c r="K13" s="17">
        <f>IF(OR($A13="",$B13="",$C13=""),"",'OddsRatio_working_3-way'!H12)</f>
        <v>1.6722915421290012</v>
      </c>
      <c r="L13" s="21">
        <f>IF(OR($A13="",$B13="",$C13=""),"",'OddsRatio_working_3-way'!I12)</f>
        <v>4.0733327640182901</v>
      </c>
      <c r="M13" s="22">
        <f>IF(OR($A13="",$B13="",$C13=""),"",'OddsRatio_working_3-way'!J12)</f>
        <v>6.3890036313515175</v>
      </c>
      <c r="N13" s="23">
        <f t="shared" si="1"/>
        <v>59.188248079294212</v>
      </c>
      <c r="O13" s="24">
        <f t="shared" si="2"/>
        <v>24.865166074548853</v>
      </c>
      <c r="P13" s="24">
        <f t="shared" si="3"/>
        <v>15.946585846156951</v>
      </c>
      <c r="Q13" t="s">
        <v>570</v>
      </c>
      <c r="R13" t="s">
        <v>632</v>
      </c>
      <c r="S13" t="s">
        <v>758</v>
      </c>
      <c r="AD13" s="39"/>
      <c r="AE13" s="39"/>
      <c r="AH13" s="39"/>
      <c r="AI13" s="39"/>
      <c r="AJ13" t="s">
        <v>707</v>
      </c>
    </row>
    <row r="14" spans="1:36" s="38" customFormat="1" ht="15" x14ac:dyDescent="0.25">
      <c r="A14">
        <v>2.4700000000000002</v>
      </c>
      <c r="B14">
        <v>3.32</v>
      </c>
      <c r="C14">
        <v>2.82</v>
      </c>
      <c r="D14" s="20">
        <f t="shared" si="0"/>
        <v>6.0673047950264403E-2</v>
      </c>
      <c r="E14" s="17">
        <f>IF(OR($A14="",$B14="",$C14=""),"",A14*'MPTO_working_3-way'!$I13)</f>
        <v>2.6198624284371532</v>
      </c>
      <c r="F14" s="21">
        <f>IF(OR($A14="",$B14="",$C14=""),"",B14*'MPTO_working_3-way'!$I13)</f>
        <v>3.5214345191948775</v>
      </c>
      <c r="G14" s="22">
        <f>IF(OR($A14="",$B14="",$C14=""),"",C14*'MPTO_working_3-way'!$I13)</f>
        <v>2.9910979952197456</v>
      </c>
      <c r="H14" s="17">
        <f>IF(OR($A14="",$B14="",$C14=""),"",'MPTO_working_3-way'!E13)</f>
        <v>2.5998745021759753</v>
      </c>
      <c r="I14" s="21">
        <f>IF(OR($A14="",$B14="",$C14=""),"",'MPTO_working_3-way'!F13)</f>
        <v>3.5589662161968052</v>
      </c>
      <c r="J14" s="22">
        <f>IF(OR($A14="",$B14="",$C14=""),"",'MPTO_working_3-way'!G13)</f>
        <v>2.9905595830836007</v>
      </c>
      <c r="K14" s="17">
        <f>IF(OR($A14="",$B14="",$C14=""),"",'OddsRatio_working_3-way'!H13)</f>
        <v>2.6090933992241316</v>
      </c>
      <c r="L14" s="21">
        <f>IF(OR($A14="",$B14="",$C14=""),"",'OddsRatio_working_3-way'!I13)</f>
        <v>3.5395215552380841</v>
      </c>
      <c r="M14" s="22">
        <f>IF(OR($A14="",$B14="",$C14=""),"",'OddsRatio_working_3-way'!J13)</f>
        <v>2.9922108752298771</v>
      </c>
      <c r="N14" s="23">
        <f t="shared" si="1"/>
        <v>38.169943167456225</v>
      </c>
      <c r="O14" s="24">
        <f t="shared" si="2"/>
        <v>28.397517958920755</v>
      </c>
      <c r="P14" s="24">
        <f t="shared" si="3"/>
        <v>33.432538873623017</v>
      </c>
      <c r="Q14" t="s">
        <v>515</v>
      </c>
      <c r="R14" t="s">
        <v>592</v>
      </c>
      <c r="S14" t="s">
        <v>765</v>
      </c>
      <c r="AD14" s="39"/>
      <c r="AE14" s="39"/>
      <c r="AH14" s="39"/>
      <c r="AI14" s="39"/>
      <c r="AJ14" t="s">
        <v>703</v>
      </c>
    </row>
    <row r="15" spans="1:36" s="38" customFormat="1" ht="15" x14ac:dyDescent="0.25">
      <c r="A15">
        <v>2</v>
      </c>
      <c r="B15">
        <v>3.66</v>
      </c>
      <c r="C15">
        <v>3.76</v>
      </c>
      <c r="D15" s="20">
        <f t="shared" si="0"/>
        <v>3.9181490524357709E-2</v>
      </c>
      <c r="E15" s="17">
        <f>IF(OR($A15="",$B15="",$C15=""),"",A15*'MPTO_working_3-way'!$I14)</f>
        <v>2.0783629810487154</v>
      </c>
      <c r="F15" s="21">
        <f>IF(OR($A15="",$B15="",$C15=""),"",B15*'MPTO_working_3-way'!$I14)</f>
        <v>3.8034042553191494</v>
      </c>
      <c r="G15" s="22">
        <f>IF(OR($A15="",$B15="",$C15=""),"",C15*'MPTO_working_3-way'!$I14)</f>
        <v>3.9073224043715848</v>
      </c>
      <c r="H15" s="17">
        <f>IF(OR($A15="",$B15="",$C15=""),"",'MPTO_working_3-way'!E14)</f>
        <v>2.0536432010824148</v>
      </c>
      <c r="I15" s="21">
        <f>IF(OR($A15="",$B15="",$C15=""),"",'MPTO_working_3-way'!F14)</f>
        <v>3.8437360345598099</v>
      </c>
      <c r="J15" s="22">
        <f>IF(OR($A15="",$B15="",$C15=""),"",'MPTO_working_3-way'!G14)</f>
        <v>3.9541797563405106</v>
      </c>
      <c r="K15" s="17">
        <f>IF(OR($A15="",$B15="",$C15=""),"",'OddsRatio_working_3-way'!H14)</f>
        <v>2.0633272217995078</v>
      </c>
      <c r="L15" s="21">
        <f>IF(OR($A15="",$B15="",$C15=""),"",'OddsRatio_working_3-way'!I14)</f>
        <v>3.8284504099866905</v>
      </c>
      <c r="M15" s="22">
        <f>IF(OR($A15="",$B15="",$C15=""),"",'OddsRatio_working_3-way'!J14)</f>
        <v>3.9347831321666416</v>
      </c>
      <c r="N15" s="23">
        <f t="shared" si="1"/>
        <v>48.11479078093533</v>
      </c>
      <c r="O15" s="24">
        <f t="shared" si="2"/>
        <v>26.292235399418214</v>
      </c>
      <c r="P15" s="24">
        <f t="shared" si="3"/>
        <v>25.592973819646453</v>
      </c>
      <c r="Q15" t="s">
        <v>514</v>
      </c>
      <c r="R15" t="s">
        <v>530</v>
      </c>
      <c r="S15" t="s">
        <v>765</v>
      </c>
      <c r="AD15" s="39"/>
      <c r="AE15" s="39"/>
      <c r="AH15" s="39"/>
      <c r="AI15" s="39"/>
      <c r="AJ15" t="s">
        <v>703</v>
      </c>
    </row>
    <row r="16" spans="1:36" s="38" customFormat="1" ht="15" x14ac:dyDescent="0.25">
      <c r="A16">
        <v>2.36</v>
      </c>
      <c r="B16">
        <v>2.99</v>
      </c>
      <c r="C16">
        <v>3.55</v>
      </c>
      <c r="D16" s="20">
        <f t="shared" si="0"/>
        <v>3.9867114939509563E-2</v>
      </c>
      <c r="E16" s="17">
        <f>IF(OR($A16="",$B16="",$C16=""),"",A16*'MPTO_working_3-way'!$I15)</f>
        <v>2.4540863912572424</v>
      </c>
      <c r="F16" s="21">
        <f>IF(OR($A16="",$B16="",$C16=""),"",B16*'MPTO_working_3-way'!$I15)</f>
        <v>3.1092026736691336</v>
      </c>
      <c r="G16" s="22">
        <f>IF(OR($A16="",$B16="",$C16=""),"",C16*'MPTO_working_3-way'!$I15)</f>
        <v>3.6915282580352589</v>
      </c>
      <c r="H16" s="17">
        <f>IF(OR($A16="",$B16="",$C16=""),"",'MPTO_working_3-way'!E15)</f>
        <v>2.4364110408165782</v>
      </c>
      <c r="I16" s="21">
        <f>IF(OR($A16="",$B16="",$C16=""),"",'MPTO_working_3-way'!F15)</f>
        <v>3.1137213013956311</v>
      </c>
      <c r="J16" s="22">
        <f>IF(OR($A16="",$B16="",$C16=""),"",'MPTO_working_3-way'!G15)</f>
        <v>3.7257671096233511</v>
      </c>
      <c r="K16" s="17">
        <f>IF(OR($A16="",$B16="",$C16=""),"",'OddsRatio_working_3-way'!H15)</f>
        <v>2.444289112618097</v>
      </c>
      <c r="L16" s="21">
        <f>IF(OR($A16="",$B16="",$C16=""),"",'OddsRatio_working_3-way'!I15)</f>
        <v>3.1133348044926574</v>
      </c>
      <c r="M16" s="22">
        <f>IF(OR($A16="",$B16="",$C16=""),"",'OddsRatio_working_3-way'!J15)</f>
        <v>3.7080420861589336</v>
      </c>
      <c r="N16" s="23">
        <f t="shared" si="1"/>
        <v>40.748361735044476</v>
      </c>
      <c r="O16" s="24">
        <f t="shared" si="2"/>
        <v>32.162586519968208</v>
      </c>
      <c r="P16" s="24">
        <f t="shared" si="3"/>
        <v>27.089051744987312</v>
      </c>
      <c r="Q16" t="s">
        <v>696</v>
      </c>
      <c r="R16" t="s">
        <v>583</v>
      </c>
      <c r="S16" t="s">
        <v>765</v>
      </c>
      <c r="AD16" s="39"/>
      <c r="AE16" s="39"/>
      <c r="AH16" s="39"/>
      <c r="AI16" s="39"/>
      <c r="AJ16" t="s">
        <v>703</v>
      </c>
    </row>
    <row r="17" spans="1:36" s="38" customFormat="1" ht="15" x14ac:dyDescent="0.25">
      <c r="A17">
        <v>1.98</v>
      </c>
      <c r="B17">
        <v>3.48</v>
      </c>
      <c r="C17">
        <v>4.05</v>
      </c>
      <c r="D17" s="20">
        <f t="shared" si="0"/>
        <v>3.9320407136499202E-2</v>
      </c>
      <c r="E17" s="17">
        <f>IF(OR($A17="",$B17="",$C17=""),"",A17*'MPTO_working_3-way'!$I16)</f>
        <v>2.0578544061302684</v>
      </c>
      <c r="F17" s="21">
        <f>IF(OR($A17="",$B17="",$C17=""),"",B17*'MPTO_working_3-way'!$I16)</f>
        <v>3.6168350168350174</v>
      </c>
      <c r="G17" s="22">
        <f>IF(OR($A17="",$B17="",$C17=""),"",C17*'MPTO_working_3-way'!$I16)</f>
        <v>4.2092476489028217</v>
      </c>
      <c r="H17" s="17">
        <f>IF(OR($A17="",$B17="",$C17=""),"",'MPTO_working_3-way'!E16)</f>
        <v>2.0327529238999316</v>
      </c>
      <c r="I17" s="21">
        <f>IF(OR($A17="",$B17="",$C17=""),"",'MPTO_working_3-way'!F16)</f>
        <v>3.6463145020932317</v>
      </c>
      <c r="J17" s="22">
        <f>IF(OR($A17="",$B17="",$C17=""),"",'MPTO_working_3-way'!G16)</f>
        <v>4.2770359743985882</v>
      </c>
      <c r="K17" s="17">
        <f>IF(OR($A17="",$B17="",$C17=""),"",'OddsRatio_working_3-way'!H16)</f>
        <v>2.0425964445382543</v>
      </c>
      <c r="L17" s="21">
        <f>IF(OR($A17="",$B17="",$C17=""),"",'OddsRatio_working_3-way'!I16)</f>
        <v>3.6384073290355818</v>
      </c>
      <c r="M17" s="22">
        <f>IF(OR($A17="",$B17="",$C17=""),"",'OddsRatio_working_3-way'!J16)</f>
        <v>4.2448154651445655</v>
      </c>
      <c r="N17" s="23">
        <f t="shared" si="1"/>
        <v>48.594302736920497</v>
      </c>
      <c r="O17" s="24">
        <f t="shared" si="2"/>
        <v>27.648482591696144</v>
      </c>
      <c r="P17" s="24">
        <f t="shared" si="3"/>
        <v>23.757214671383352</v>
      </c>
      <c r="Q17" t="s">
        <v>591</v>
      </c>
      <c r="R17" t="s">
        <v>590</v>
      </c>
      <c r="S17" t="s">
        <v>765</v>
      </c>
      <c r="AD17" s="39"/>
      <c r="AE17" s="39"/>
      <c r="AH17" s="39"/>
      <c r="AI17" s="39"/>
      <c r="AJ17" t="s">
        <v>703</v>
      </c>
    </row>
    <row r="18" spans="1:36" s="38" customFormat="1" ht="15" x14ac:dyDescent="0.25">
      <c r="A18">
        <v>12.83</v>
      </c>
      <c r="B18">
        <v>7.18</v>
      </c>
      <c r="C18">
        <v>1.21</v>
      </c>
      <c r="D18" s="20">
        <f t="shared" si="0"/>
        <v>4.3664369689664584E-2</v>
      </c>
      <c r="E18" s="17">
        <f>IF(OR($A18="",$B18="",$C18=""),"",A18*'MPTO_working_3-way'!$I17)</f>
        <v>13.390213863118397</v>
      </c>
      <c r="F18" s="21">
        <f>IF(OR($A18="",$B18="",$C18=""),"",B18*'MPTO_working_3-way'!$I17)</f>
        <v>7.4935101743717913</v>
      </c>
      <c r="G18" s="22">
        <f>IF(OR($A18="",$B18="",$C18=""),"",C18*'MPTO_working_3-way'!$I17)</f>
        <v>1.2628338873244942</v>
      </c>
      <c r="H18" s="17">
        <f>IF(OR($A18="",$B18="",$C18=""),"",'MPTO_working_3-way'!E17)</f>
        <v>15.775972909328742</v>
      </c>
      <c r="I18" s="21">
        <f>IF(OR($A18="",$B18="",$C18=""),"",'MPTO_working_3-way'!F17)</f>
        <v>8.0178974789018937</v>
      </c>
      <c r="J18" s="22">
        <f>IF(OR($A18="",$B18="",$C18=""),"",'MPTO_working_3-way'!G17)</f>
        <v>1.2316916865960437</v>
      </c>
      <c r="K18" s="17">
        <f>IF(OR($A18="",$B18="",$C18=""),"",'OddsRatio_working_3-way'!H17)</f>
        <v>14.493210532676409</v>
      </c>
      <c r="L18" s="21">
        <f>IF(OR($A18="",$B18="",$C18=""),"",'OddsRatio_working_3-way'!I17)</f>
        <v>8.0488623070110066</v>
      </c>
      <c r="M18" s="22">
        <f>IF(OR($A18="",$B18="",$C18=""),"",'OddsRatio_working_3-way'!J17)</f>
        <v>1.2395244473256168</v>
      </c>
      <c r="N18" s="23">
        <f t="shared" si="1"/>
        <v>7.4681406153965169</v>
      </c>
      <c r="O18" s="24">
        <f t="shared" si="2"/>
        <v>13.344880793250324</v>
      </c>
      <c r="P18" s="24">
        <f t="shared" si="3"/>
        <v>79.186978591353153</v>
      </c>
      <c r="Q18" t="s">
        <v>542</v>
      </c>
      <c r="R18" t="s">
        <v>517</v>
      </c>
      <c r="S18" t="s">
        <v>765</v>
      </c>
      <c r="AD18" s="39"/>
      <c r="AE18" s="39"/>
      <c r="AH18" s="39"/>
      <c r="AI18" s="39"/>
      <c r="AJ18" t="s">
        <v>704</v>
      </c>
    </row>
    <row r="19" spans="1:36" s="38" customFormat="1" ht="15" x14ac:dyDescent="0.25">
      <c r="A19">
        <v>1.97</v>
      </c>
      <c r="B19">
        <v>3.89</v>
      </c>
      <c r="C19">
        <v>3.77</v>
      </c>
      <c r="D19" s="20">
        <f t="shared" si="0"/>
        <v>2.9935611328249845E-2</v>
      </c>
      <c r="E19" s="17">
        <f>IF(OR($A19="",$B19="",$C19=""),"",A19*'MPTO_working_3-way'!$I18)</f>
        <v>2.028973154316652</v>
      </c>
      <c r="F19" s="21">
        <f>IF(OR($A19="",$B19="",$C19=""),"",B19*'MPTO_working_3-way'!$I18)</f>
        <v>4.0064495280668924</v>
      </c>
      <c r="G19" s="22">
        <f>IF(OR($A19="",$B19="",$C19=""),"",C19*'MPTO_working_3-way'!$I18)</f>
        <v>3.8828572547075018</v>
      </c>
      <c r="H19" s="17">
        <f>IF(OR($A19="",$B19="",$C19=""),"",'MPTO_working_3-way'!E18)</f>
        <v>2.0095022283371273</v>
      </c>
      <c r="I19" s="21">
        <f>IF(OR($A19="",$B19="",$C19=""),"",'MPTO_working_3-way'!F18)</f>
        <v>4.047094064622538</v>
      </c>
      <c r="J19" s="22">
        <f>IF(OR($A19="",$B19="",$C19=""),"",'MPTO_working_3-way'!G18)</f>
        <v>3.9173677915444314</v>
      </c>
      <c r="K19" s="17">
        <f>IF(OR($A19="",$B19="",$C19=""),"",'OddsRatio_working_3-way'!H18)</f>
        <v>2.017091169394198</v>
      </c>
      <c r="L19" s="21">
        <f>IF(OR($A19="",$B19="",$C19=""),"",'OddsRatio_working_3-way'!I18)</f>
        <v>4.0303025562363226</v>
      </c>
      <c r="M19" s="22">
        <f>IF(OR($A19="",$B19="",$C19=""),"",'OddsRatio_working_3-way'!J18)</f>
        <v>3.9044768445586886</v>
      </c>
      <c r="N19" s="23">
        <f t="shared" si="1"/>
        <v>49.286014350288184</v>
      </c>
      <c r="O19" s="24">
        <f t="shared" si="2"/>
        <v>24.959755339349027</v>
      </c>
      <c r="P19" s="24">
        <f t="shared" si="3"/>
        <v>25.754230310362793</v>
      </c>
      <c r="Q19" t="s">
        <v>540</v>
      </c>
      <c r="R19" t="s">
        <v>595</v>
      </c>
      <c r="S19" t="s">
        <v>765</v>
      </c>
      <c r="AD19" s="39"/>
      <c r="AE19" s="39"/>
      <c r="AH19" s="39"/>
      <c r="AI19" s="39"/>
      <c r="AJ19" t="s">
        <v>704</v>
      </c>
    </row>
    <row r="20" spans="1:36" s="38" customFormat="1" ht="15" x14ac:dyDescent="0.25">
      <c r="A20">
        <v>2.16</v>
      </c>
      <c r="B20">
        <v>3.83</v>
      </c>
      <c r="C20">
        <v>3.23</v>
      </c>
      <c r="D20" s="20">
        <f t="shared" si="0"/>
        <v>3.3657091926902361E-2</v>
      </c>
      <c r="E20" s="17">
        <f>IF(OR($A20="",$B20="",$C20=""),"",A20*'MPTO_working_3-way'!$I19)</f>
        <v>2.2326993185621093</v>
      </c>
      <c r="F20" s="21">
        <f>IF(OR($A20="",$B20="",$C20=""),"",B20*'MPTO_working_3-way'!$I19)</f>
        <v>3.9589066620800359</v>
      </c>
      <c r="G20" s="22">
        <f>IF(OR($A20="",$B20="",$C20=""),"",C20*'MPTO_working_3-way'!$I19)</f>
        <v>3.3387124069238947</v>
      </c>
      <c r="H20" s="17">
        <f>IF(OR($A20="",$B20="",$C20=""),"",'MPTO_working_3-way'!E19)</f>
        <v>2.2136434569533265</v>
      </c>
      <c r="I20" s="21">
        <f>IF(OR($A20="",$B20="",$C20=""),"",'MPTO_working_3-way'!F19)</f>
        <v>4.0019597580635331</v>
      </c>
      <c r="J20" s="22">
        <f>IF(OR($A20="",$B20="",$C20=""),"",'MPTO_working_3-way'!G19)</f>
        <v>3.3514479926538865</v>
      </c>
      <c r="K20" s="17">
        <f>IF(OR($A20="",$B20="",$C20=""),"",'OddsRatio_working_3-way'!H19)</f>
        <v>2.221624095122638</v>
      </c>
      <c r="L20" s="21">
        <f>IF(OR($A20="",$B20="",$C20=""),"",'OddsRatio_working_3-way'!I19)</f>
        <v>3.9803415424112645</v>
      </c>
      <c r="M20" s="22">
        <f>IF(OR($A20="",$B20="",$C20=""),"",'OddsRatio_working_3-way'!J19)</f>
        <v>3.3484670104512784</v>
      </c>
      <c r="N20" s="23">
        <f t="shared" si="1"/>
        <v>44.788834380261036</v>
      </c>
      <c r="O20" s="24">
        <f t="shared" si="2"/>
        <v>25.259499284951399</v>
      </c>
      <c r="P20" s="24">
        <f t="shared" si="3"/>
        <v>29.951666334787568</v>
      </c>
      <c r="Q20" t="s">
        <v>594</v>
      </c>
      <c r="R20" t="s">
        <v>541</v>
      </c>
      <c r="S20" t="s">
        <v>765</v>
      </c>
      <c r="AD20" s="39"/>
      <c r="AE20" s="39"/>
      <c r="AH20" s="39"/>
      <c r="AI20" s="39"/>
      <c r="AJ20" t="s">
        <v>704</v>
      </c>
    </row>
    <row r="21" spans="1:36" s="38" customFormat="1" ht="15" x14ac:dyDescent="0.25">
      <c r="A21">
        <v>1.56</v>
      </c>
      <c r="B21">
        <v>3.76</v>
      </c>
      <c r="C21">
        <v>7.22</v>
      </c>
      <c r="D21" s="20">
        <f t="shared" si="0"/>
        <v>4.5487242958805352E-2</v>
      </c>
      <c r="E21" s="17">
        <f>IF(OR($A21="",$B21="",$C21=""),"",A21*'MPTO_working_3-way'!$I20)</f>
        <v>1.6309600990157365</v>
      </c>
      <c r="F21" s="21">
        <f>IF(OR($A21="",$B21="",$C21=""),"",B21*'MPTO_working_3-way'!$I20)</f>
        <v>3.9310320335251081</v>
      </c>
      <c r="G21" s="22">
        <f>IF(OR($A21="",$B21="",$C21=""),"",C21*'MPTO_working_3-way'!$I20)</f>
        <v>7.5484178941625748</v>
      </c>
      <c r="H21" s="17">
        <f>IF(OR($A21="",$B21="",$C21=""),"",'MPTO_working_3-way'!E20)</f>
        <v>1.5977931875995783</v>
      </c>
      <c r="I21" s="21">
        <f>IF(OR($A21="",$B21="",$C21=""),"",'MPTO_working_3-way'!F20)</f>
        <v>3.9873198048459111</v>
      </c>
      <c r="J21" s="22">
        <f>IF(OR($A21="",$B21="",$C21=""),"",'MPTO_working_3-way'!G20)</f>
        <v>8.1075554266787275</v>
      </c>
      <c r="K21" s="17">
        <f>IF(OR($A21="",$B21="",$C21=""),"",'OddsRatio_working_3-way'!H20)</f>
        <v>1.6092343268325986</v>
      </c>
      <c r="L21" s="21">
        <f>IF(OR($A21="",$B21="",$C21=""),"",'OddsRatio_working_3-way'!I20)</f>
        <v>4.0026548965320927</v>
      </c>
      <c r="M21" s="22">
        <f>IF(OR($A21="",$B21="",$C21=""),"",'OddsRatio_working_3-way'!J20)</f>
        <v>7.7668527016049325</v>
      </c>
      <c r="N21" s="23">
        <f t="shared" si="1"/>
        <v>61.313578462372384</v>
      </c>
      <c r="O21" s="24">
        <f t="shared" si="2"/>
        <v>25.438612340771527</v>
      </c>
      <c r="P21" s="24">
        <f t="shared" si="3"/>
        <v>13.247809196856085</v>
      </c>
      <c r="Q21" t="s">
        <v>602</v>
      </c>
      <c r="R21" t="s">
        <v>669</v>
      </c>
      <c r="S21" t="s">
        <v>765</v>
      </c>
      <c r="AD21" s="39"/>
      <c r="AE21" s="39"/>
      <c r="AH21" s="39"/>
      <c r="AI21" s="39"/>
      <c r="AJ21" t="s">
        <v>709</v>
      </c>
    </row>
    <row r="22" spans="1:36" s="38" customFormat="1" ht="15" x14ac:dyDescent="0.25">
      <c r="A22">
        <v>2.2400000000000002</v>
      </c>
      <c r="B22">
        <v>3.39</v>
      </c>
      <c r="C22">
        <v>3.36</v>
      </c>
      <c r="D22" s="20">
        <f t="shared" si="0"/>
        <v>3.9032869785082136E-2</v>
      </c>
      <c r="E22" s="17">
        <f>IF(OR($A22="",$B22="",$C22=""),"",A22*'MPTO_working_3-way'!$I21)</f>
        <v>2.3274336283185844</v>
      </c>
      <c r="F22" s="21">
        <f>IF(OR($A22="",$B22="",$C22=""),"",B22*'MPTO_working_3-way'!$I21)</f>
        <v>3.5223214285714284</v>
      </c>
      <c r="G22" s="22">
        <f>IF(OR($A22="",$B22="",$C22=""),"",C22*'MPTO_working_3-way'!$I21)</f>
        <v>3.4911504424778759</v>
      </c>
      <c r="H22" s="17">
        <f>IF(OR($A22="",$B22="",$C22=""),"",'MPTO_working_3-way'!E21)</f>
        <v>2.3072435585804572</v>
      </c>
      <c r="I22" s="21">
        <f>IF(OR($A22="",$B22="",$C22=""),"",'MPTO_working_3-way'!F21)</f>
        <v>3.54642256678498</v>
      </c>
      <c r="J22" s="22">
        <f>IF(OR($A22="",$B22="",$C22=""),"",'MPTO_working_3-way'!G21)</f>
        <v>3.5136035535813437</v>
      </c>
      <c r="K22" s="17">
        <f>IF(OR($A22="",$B22="",$C22=""),"",'OddsRatio_working_3-way'!H21)</f>
        <v>2.3157603835313774</v>
      </c>
      <c r="L22" s="21">
        <f>IF(OR($A22="",$B22="",$C22=""),"",'OddsRatio_working_3-way'!I21)</f>
        <v>3.5360220295483797</v>
      </c>
      <c r="M22" s="22">
        <f>IF(OR($A22="",$B22="",$C22=""),"",'OddsRatio_working_3-way'!J21)</f>
        <v>3.5041891170435888</v>
      </c>
      <c r="N22" s="23">
        <f t="shared" si="1"/>
        <v>42.965779467680605</v>
      </c>
      <c r="O22" s="24">
        <f t="shared" si="2"/>
        <v>28.390367553865651</v>
      </c>
      <c r="P22" s="24">
        <f t="shared" si="3"/>
        <v>28.643852978453744</v>
      </c>
      <c r="Q22" t="s">
        <v>597</v>
      </c>
      <c r="R22" t="s">
        <v>545</v>
      </c>
      <c r="S22" t="s">
        <v>765</v>
      </c>
      <c r="AD22" s="39"/>
      <c r="AE22" s="39"/>
      <c r="AH22" s="39"/>
      <c r="AI22" s="39"/>
      <c r="AJ22" t="s">
        <v>709</v>
      </c>
    </row>
    <row r="23" spans="1:36" s="38" customFormat="1" ht="15" x14ac:dyDescent="0.25">
      <c r="A23">
        <v>4.67</v>
      </c>
      <c r="B23">
        <v>3.46</v>
      </c>
      <c r="C23">
        <v>1.88</v>
      </c>
      <c r="D23" s="20">
        <f t="shared" si="0"/>
        <v>3.5064996970117557E-2</v>
      </c>
      <c r="E23" s="17">
        <f>IF(OR($A23="",$B23="",$C23=""),"",A23*'MPTO_working_3-way'!$I22)</f>
        <v>4.8337535358504491</v>
      </c>
      <c r="F23" s="21">
        <f>IF(OR($A23="",$B23="",$C23=""),"",B23*'MPTO_working_3-way'!$I22)</f>
        <v>3.5813248895166065</v>
      </c>
      <c r="G23" s="22">
        <f>IF(OR($A23="",$B23="",$C23=""),"",C23*'MPTO_working_3-way'!$I22)</f>
        <v>1.945922194303821</v>
      </c>
      <c r="H23" s="17">
        <f>IF(OR($A23="",$B23="",$C23=""),"",'MPTO_working_3-way'!E22)</f>
        <v>4.9396271364593494</v>
      </c>
      <c r="I23" s="21">
        <f>IF(OR($A23="",$B23="",$C23=""),"",'MPTO_working_3-way'!F22)</f>
        <v>3.6058254584543814</v>
      </c>
      <c r="J23" s="22">
        <f>IF(OR($A23="",$B23="",$C23=""),"",'MPTO_working_3-way'!G22)</f>
        <v>1.9222394133688547</v>
      </c>
      <c r="K23" s="17">
        <f>IF(OR($A23="",$B23="",$C23=""),"",'OddsRatio_working_3-way'!H22)</f>
        <v>4.8842841969378563</v>
      </c>
      <c r="L23" s="21">
        <f>IF(OR($A23="",$B23="",$C23=""),"",'OddsRatio_working_3-way'!I22)</f>
        <v>3.6036346388193801</v>
      </c>
      <c r="M23" s="22">
        <f>IF(OR($A23="",$B23="",$C23=""),"",'OddsRatio_working_3-way'!J22)</f>
        <v>1.9313814968134371</v>
      </c>
      <c r="N23" s="23">
        <f t="shared" si="1"/>
        <v>20.687856602189385</v>
      </c>
      <c r="O23" s="24">
        <f t="shared" si="2"/>
        <v>27.922627263648682</v>
      </c>
      <c r="P23" s="24">
        <f t="shared" si="3"/>
        <v>51.389516134161937</v>
      </c>
      <c r="Q23" t="s">
        <v>551</v>
      </c>
      <c r="R23" t="s">
        <v>718</v>
      </c>
      <c r="S23" t="s">
        <v>765</v>
      </c>
      <c r="AD23" s="39"/>
      <c r="AE23" s="39"/>
      <c r="AH23" s="39"/>
      <c r="AI23" s="39"/>
      <c r="AJ23" t="s">
        <v>705</v>
      </c>
    </row>
    <row r="24" spans="1:36" s="38" customFormat="1" ht="15" x14ac:dyDescent="0.25">
      <c r="A24">
        <v>2.3199999999999998</v>
      </c>
      <c r="B24">
        <v>3.1</v>
      </c>
      <c r="C24">
        <v>3.58</v>
      </c>
      <c r="D24" s="20">
        <f t="shared" si="0"/>
        <v>3.2944736858458556E-2</v>
      </c>
      <c r="E24" s="17">
        <f>IF(OR($A24="",$B24="",$C24=""),"",A24*'MPTO_working_3-way'!$I23)</f>
        <v>2.3964317895116238</v>
      </c>
      <c r="F24" s="21">
        <f>IF(OR($A24="",$B24="",$C24=""),"",B24*'MPTO_working_3-way'!$I23)</f>
        <v>3.2021286842612215</v>
      </c>
      <c r="G24" s="22">
        <f>IF(OR($A24="",$B24="",$C24=""),"",C24*'MPTO_working_3-way'!$I23)</f>
        <v>3.6979421579532818</v>
      </c>
      <c r="H24" s="17">
        <f>IF(OR($A24="",$B24="",$C24=""),"",'MPTO_working_3-way'!E23)</f>
        <v>2.38065251052834</v>
      </c>
      <c r="I24" s="21">
        <f>IF(OR($A24="",$B24="",$C24=""),"",'MPTO_working_3-way'!F23)</f>
        <v>3.2092522361121731</v>
      </c>
      <c r="J24" s="22">
        <f>IF(OR($A24="",$B24="",$C24=""),"",'MPTO_working_3-way'!G23)</f>
        <v>3.7265039734153622</v>
      </c>
      <c r="K24" s="17">
        <f>IF(OR($A24="",$B24="",$C24=""),"",'OddsRatio_working_3-way'!H23)</f>
        <v>2.3875635786758673</v>
      </c>
      <c r="L24" s="21">
        <f>IF(OR($A24="",$B24="",$C24=""),"",'OddsRatio_working_3-way'!I23)</f>
        <v>3.2074875115297887</v>
      </c>
      <c r="M24" s="22">
        <f>IF(OR($A24="",$B24="",$C24=""),"",'OddsRatio_working_3-way'!J23)</f>
        <v>3.7120560855937406</v>
      </c>
      <c r="N24" s="23">
        <f t="shared" si="1"/>
        <v>41.728707004166097</v>
      </c>
      <c r="O24" s="24">
        <f t="shared" si="2"/>
        <v>31.229225886988822</v>
      </c>
      <c r="P24" s="24">
        <f t="shared" si="3"/>
        <v>27.042067108845067</v>
      </c>
      <c r="Q24" t="s">
        <v>623</v>
      </c>
      <c r="R24" t="s">
        <v>518</v>
      </c>
      <c r="S24" t="s">
        <v>765</v>
      </c>
      <c r="AD24" s="39"/>
      <c r="AE24" s="39"/>
      <c r="AH24" s="39"/>
      <c r="AI24" s="39"/>
      <c r="AJ24" t="s">
        <v>705</v>
      </c>
    </row>
    <row r="25" spans="1:36" s="38" customFormat="1" ht="15" x14ac:dyDescent="0.25">
      <c r="A25">
        <v>3.4</v>
      </c>
      <c r="B25">
        <v>3.39</v>
      </c>
      <c r="C25">
        <v>2.25</v>
      </c>
      <c r="D25" s="20">
        <f t="shared" si="0"/>
        <v>3.3547342240731082E-2</v>
      </c>
      <c r="E25" s="17">
        <f>IF(OR($A25="",$B25="",$C25=""),"",A25*'MPTO_working_3-way'!$I24)</f>
        <v>3.5140609636184856</v>
      </c>
      <c r="F25" s="21">
        <f>IF(OR($A25="",$B25="",$C25=""),"",B25*'MPTO_working_3-way'!$I24)</f>
        <v>3.5037254901960786</v>
      </c>
      <c r="G25" s="22">
        <f>IF(OR($A25="",$B25="",$C25=""),"",C25*'MPTO_working_3-way'!$I24)</f>
        <v>2.3254815200416448</v>
      </c>
      <c r="H25" s="17">
        <f>IF(OR($A25="",$B25="",$C25=""),"",'MPTO_working_3-way'!E24)</f>
        <v>3.5343781942078363</v>
      </c>
      <c r="I25" s="21">
        <f>IF(OR($A25="",$B25="",$C25=""),"",'MPTO_working_3-way'!F24)</f>
        <v>3.5235733695652174</v>
      </c>
      <c r="J25" s="22">
        <f>IF(OR($A25="",$B25="",$C25=""),"",'MPTO_working_3-way'!G24)</f>
        <v>2.3080722677109291</v>
      </c>
      <c r="K25" s="17">
        <f>IF(OR($A25="",$B25="",$C25=""),"",'OddsRatio_working_3-way'!H24)</f>
        <v>3.5256627035353465</v>
      </c>
      <c r="L25" s="21">
        <f>IF(OR($A25="",$B25="",$C25=""),"",'OddsRatio_working_3-way'!I24)</f>
        <v>3.5151391089372819</v>
      </c>
      <c r="M25" s="22">
        <f>IF(OR($A25="",$B25="",$C25=""),"",'OddsRatio_working_3-way'!J24)</f>
        <v>2.315449324757993</v>
      </c>
      <c r="N25" s="23">
        <f t="shared" si="1"/>
        <v>28.457104482623542</v>
      </c>
      <c r="O25" s="24">
        <f t="shared" si="2"/>
        <v>28.541048743634224</v>
      </c>
      <c r="P25" s="24">
        <f t="shared" si="3"/>
        <v>43.001846773742244</v>
      </c>
      <c r="Q25" t="s">
        <v>730</v>
      </c>
      <c r="R25" t="s">
        <v>719</v>
      </c>
      <c r="S25" t="s">
        <v>765</v>
      </c>
      <c r="AD25" s="39"/>
      <c r="AE25" s="39"/>
      <c r="AH25" s="39"/>
      <c r="AI25" s="39"/>
      <c r="AJ25" t="s">
        <v>732</v>
      </c>
    </row>
    <row r="26" spans="1:36" s="38" customFormat="1" ht="15" x14ac:dyDescent="0.25">
      <c r="A26">
        <v>2.2000000000000002</v>
      </c>
      <c r="B26">
        <v>3.65</v>
      </c>
      <c r="C26">
        <v>3.33</v>
      </c>
      <c r="D26" s="20">
        <f t="shared" si="0"/>
        <v>2.8818357585481014E-2</v>
      </c>
      <c r="E26" s="17">
        <f>IF(OR($A26="",$B26="",$C26=""),"",A26*'MPTO_working_3-way'!$I25)</f>
        <v>2.2634003866880583</v>
      </c>
      <c r="F26" s="21">
        <f>IF(OR($A26="",$B26="",$C26=""),"",B26*'MPTO_working_3-way'!$I25)</f>
        <v>3.7551870051870058</v>
      </c>
      <c r="G26" s="22">
        <f>IF(OR($A26="",$B26="",$C26=""),"",C26*'MPTO_working_3-way'!$I25)</f>
        <v>3.4259651307596517</v>
      </c>
      <c r="H26" s="17">
        <f>IF(OR($A26="",$B26="",$C26=""),"",'MPTO_working_3-way'!E25)</f>
        <v>2.2474974014439848</v>
      </c>
      <c r="I26" s="21">
        <f>IF(OR($A26="",$B26="",$C26=""),"",'MPTO_working_3-way'!F25)</f>
        <v>3.7826277620076016</v>
      </c>
      <c r="J26" s="22">
        <f>IF(OR($A26="",$B26="",$C26=""),"",'MPTO_working_3-way'!G25)</f>
        <v>3.4400413389709859</v>
      </c>
      <c r="K26" s="17">
        <f>IF(OR($A26="",$B26="",$C26=""),"",'OddsRatio_working_3-way'!H25)</f>
        <v>2.2541819310735645</v>
      </c>
      <c r="L26" s="21">
        <f>IF(OR($A26="",$B26="",$C26=""),"",'OddsRatio_working_3-way'!I25)</f>
        <v>3.7696517644541219</v>
      </c>
      <c r="M26" s="22">
        <f>IF(OR($A26="",$B26="",$C26=""),"",'OddsRatio_working_3-way'!J25)</f>
        <v>3.4352032495011708</v>
      </c>
      <c r="N26" s="23">
        <f t="shared" si="1"/>
        <v>44.181312589738461</v>
      </c>
      <c r="O26" s="24">
        <f t="shared" si="2"/>
        <v>26.629832245869757</v>
      </c>
      <c r="P26" s="24">
        <f t="shared" si="3"/>
        <v>29.188855164391775</v>
      </c>
      <c r="Q26" t="s">
        <v>729</v>
      </c>
      <c r="R26" t="s">
        <v>754</v>
      </c>
      <c r="S26" t="s">
        <v>765</v>
      </c>
      <c r="AD26" s="39"/>
      <c r="AE26" s="39"/>
      <c r="AH26" s="39"/>
      <c r="AI26" s="39"/>
      <c r="AJ26" t="s">
        <v>712</v>
      </c>
    </row>
    <row r="27" spans="1:36" s="38" customFormat="1" ht="15" x14ac:dyDescent="0.25">
      <c r="A27">
        <v>5.56</v>
      </c>
      <c r="B27">
        <v>3.94</v>
      </c>
      <c r="C27">
        <v>1.66</v>
      </c>
      <c r="D27" s="20">
        <f t="shared" si="0"/>
        <v>3.6072860261115336E-2</v>
      </c>
      <c r="E27" s="17">
        <f>IF(OR($A27="",$B27="",$C27=""),"",A27*'MPTO_working_3-way'!$I26)</f>
        <v>5.7605651030518006</v>
      </c>
      <c r="F27" s="21">
        <f>IF(OR($A27="",$B27="",$C27=""),"",B27*'MPTO_working_3-way'!$I26)</f>
        <v>4.0821270694287941</v>
      </c>
      <c r="G27" s="22">
        <f>IF(OR($A27="",$B27="",$C27=""),"",C27*'MPTO_working_3-way'!$I26)</f>
        <v>1.7198809480334514</v>
      </c>
      <c r="H27" s="17">
        <f>IF(OR($A27="",$B27="",$C27=""),"",'MPTO_working_3-way'!E26)</f>
        <v>5.9583453854146375</v>
      </c>
      <c r="I27" s="21">
        <f>IF(OR($A27="",$B27="",$C27=""),"",'MPTO_working_3-way'!F26)</f>
        <v>4.1359431602291457</v>
      </c>
      <c r="J27" s="22">
        <f>IF(OR($A27="",$B27="",$C27=""),"",'MPTO_working_3-way'!G26)</f>
        <v>1.6938089621469723</v>
      </c>
      <c r="K27" s="17">
        <f>IF(OR($A27="",$B27="",$C27=""),"",'OddsRatio_working_3-way'!H26)</f>
        <v>5.8568551881534727</v>
      </c>
      <c r="L27" s="21">
        <f>IF(OR($A27="",$B27="",$C27=""),"",'OddsRatio_working_3-way'!I26)</f>
        <v>4.1313934765726339</v>
      </c>
      <c r="M27" s="22">
        <f>IF(OR($A27="",$B27="",$C27=""),"",'OddsRatio_working_3-way'!J26)</f>
        <v>1.7029658824958973</v>
      </c>
      <c r="N27" s="23">
        <f t="shared" si="1"/>
        <v>17.359408011381131</v>
      </c>
      <c r="O27" s="24">
        <f t="shared" si="2"/>
        <v>24.497032625197736</v>
      </c>
      <c r="P27" s="24">
        <f t="shared" si="3"/>
        <v>58.14355936342114</v>
      </c>
      <c r="Q27" t="s">
        <v>748</v>
      </c>
      <c r="R27" t="s">
        <v>753</v>
      </c>
      <c r="S27" t="s">
        <v>765</v>
      </c>
      <c r="AD27" s="39"/>
      <c r="AE27" s="39"/>
      <c r="AH27" s="39"/>
      <c r="AI27" s="39"/>
      <c r="AJ27" t="s">
        <v>712</v>
      </c>
    </row>
    <row r="28" spans="1:36" s="38" customFormat="1" ht="15" x14ac:dyDescent="0.25">
      <c r="A28">
        <v>2.39</v>
      </c>
      <c r="B28">
        <v>3.45</v>
      </c>
      <c r="C28">
        <v>3.08</v>
      </c>
      <c r="D28" s="20">
        <f t="shared" si="0"/>
        <v>3.2940438980096909E-2</v>
      </c>
      <c r="E28" s="17">
        <f>IF(OR($A28="",$B28="",$C28=""),"",A28*'MPTO_working_3-way'!$I27)</f>
        <v>2.4687276491624317</v>
      </c>
      <c r="F28" s="21">
        <f>IF(OR($A28="",$B28="",$C28=""),"",B28*'MPTO_working_3-way'!$I27)</f>
        <v>3.5636445144813345</v>
      </c>
      <c r="G28" s="22">
        <f>IF(OR($A28="",$B28="",$C28=""),"",C28*'MPTO_working_3-way'!$I27)</f>
        <v>3.1814565520586986</v>
      </c>
      <c r="H28" s="17">
        <f>IF(OR($A28="",$B28="",$C28=""),"",'MPTO_working_3-way'!E27)</f>
        <v>2.4544099758258637</v>
      </c>
      <c r="I28" s="21">
        <f>IF(OR($A28="",$B28="",$C28=""),"",'MPTO_working_3-way'!F27)</f>
        <v>3.5858368977514044</v>
      </c>
      <c r="J28" s="22">
        <f>IF(OR($A28="",$B28="",$C28=""),"",'MPTO_working_3-way'!G27)</f>
        <v>3.1878080028652791</v>
      </c>
      <c r="K28" s="17">
        <f>IF(OR($A28="",$B28="",$C28=""),"",'OddsRatio_working_3-way'!H27)</f>
        <v>2.4607713610275739</v>
      </c>
      <c r="L28" s="21">
        <f>IF(OR($A28="",$B28="",$C28=""),"",'OddsRatio_working_3-way'!I27)</f>
        <v>3.5747408881421263</v>
      </c>
      <c r="M28" s="22">
        <f>IF(OR($A28="",$B28="",$C28=""),"",'OddsRatio_working_3-way'!J27)</f>
        <v>3.185902468300255</v>
      </c>
      <c r="N28" s="23">
        <f t="shared" si="1"/>
        <v>40.506695841449798</v>
      </c>
      <c r="O28" s="24">
        <f t="shared" si="2"/>
        <v>28.061160307555078</v>
      </c>
      <c r="P28" s="24">
        <f t="shared" si="3"/>
        <v>31.432143850995132</v>
      </c>
      <c r="Q28" t="s">
        <v>752</v>
      </c>
      <c r="R28" t="s">
        <v>747</v>
      </c>
      <c r="S28" t="s">
        <v>765</v>
      </c>
      <c r="AD28" s="39"/>
      <c r="AE28" s="39"/>
      <c r="AH28" s="39"/>
      <c r="AI28" s="39"/>
      <c r="AJ28" t="s">
        <v>712</v>
      </c>
    </row>
    <row r="29" spans="1:36" s="38" customFormat="1" ht="15" x14ac:dyDescent="0.25">
      <c r="A29">
        <v>2.12</v>
      </c>
      <c r="B29">
        <v>3.49</v>
      </c>
      <c r="C29">
        <v>3.63</v>
      </c>
      <c r="D29" s="20">
        <f t="shared" si="0"/>
        <v>3.3713158160857404E-2</v>
      </c>
      <c r="E29" s="17">
        <f>IF(OR($A29="",$B29="",$C29=""),"",A29*'MPTO_working_3-way'!$I28)</f>
        <v>2.1914718953010177</v>
      </c>
      <c r="F29" s="21">
        <f>IF(OR($A29="",$B29="",$C29=""),"",B29*'MPTO_working_3-way'!$I28)</f>
        <v>3.6076589219813924</v>
      </c>
      <c r="G29" s="22">
        <f>IF(OR($A29="",$B29="",$C29=""),"",C29*'MPTO_working_3-way'!$I28)</f>
        <v>3.7523787641239124</v>
      </c>
      <c r="H29" s="17">
        <f>IF(OR($A29="",$B29="",$C29=""),"",'MPTO_working_3-way'!E28)</f>
        <v>2.1717394447384795</v>
      </c>
      <c r="I29" s="21">
        <f>IF(OR($A29="",$B29="",$C29=""),"",'MPTO_working_3-way'!F28)</f>
        <v>3.6324639300486035</v>
      </c>
      <c r="J29" s="22">
        <f>IF(OR($A29="",$B29="",$C29=""),"",'MPTO_working_3-way'!G28)</f>
        <v>3.7843757420995527</v>
      </c>
      <c r="K29" s="17">
        <f>IF(OR($A29="",$B29="",$C29=""),"",'OddsRatio_working_3-way'!H28)</f>
        <v>2.1797966940389903</v>
      </c>
      <c r="L29" s="21">
        <f>IF(OR($A29="",$B29="",$C29=""),"",'OddsRatio_working_3-way'!I28)</f>
        <v>3.6229408644259697</v>
      </c>
      <c r="M29" s="22">
        <f>IF(OR($A29="",$B29="",$C29=""),"",'OddsRatio_working_3-way'!J28)</f>
        <v>3.7704154511808436</v>
      </c>
      <c r="N29" s="23">
        <f t="shared" si="1"/>
        <v>45.631431648483051</v>
      </c>
      <c r="O29" s="24">
        <f t="shared" si="2"/>
        <v>27.718806617416643</v>
      </c>
      <c r="P29" s="24">
        <f t="shared" si="3"/>
        <v>26.649761734100295</v>
      </c>
      <c r="Q29" t="s">
        <v>745</v>
      </c>
      <c r="R29" t="s">
        <v>554</v>
      </c>
      <c r="S29" t="s">
        <v>765</v>
      </c>
      <c r="AD29" s="39"/>
      <c r="AE29" s="39"/>
      <c r="AH29" s="39"/>
      <c r="AI29" s="39"/>
      <c r="AJ29" t="s">
        <v>712</v>
      </c>
    </row>
    <row r="30" spans="1:36" s="38" customFormat="1" ht="15" x14ac:dyDescent="0.25">
      <c r="A30">
        <v>2.2599999999999998</v>
      </c>
      <c r="B30">
        <v>3.36</v>
      </c>
      <c r="C30">
        <v>3.41</v>
      </c>
      <c r="D30" s="20">
        <f t="shared" si="0"/>
        <v>3.335205569005173E-2</v>
      </c>
      <c r="E30" s="17">
        <f>IF(OR($A30="",$B30="",$C30=""),"",A30*'MPTO_working_3-way'!$I29)</f>
        <v>2.3353756458595165</v>
      </c>
      <c r="F30" s="21">
        <f>IF(OR($A30="",$B30="",$C30=""),"",B30*'MPTO_working_3-way'!$I29)</f>
        <v>3.4720629071185738</v>
      </c>
      <c r="G30" s="22">
        <f>IF(OR($A30="",$B30="",$C30=""),"",C30*'MPTO_working_3-way'!$I29)</f>
        <v>3.5237305099030767</v>
      </c>
      <c r="H30" s="17">
        <f>IF(OR($A30="",$B30="",$C30=""),"",'MPTO_working_3-way'!E29)</f>
        <v>2.3182464409151686</v>
      </c>
      <c r="I30" s="21">
        <f>IF(OR($A30="",$B30="",$C30=""),"",'MPTO_working_3-way'!F29)</f>
        <v>3.4903807374636151</v>
      </c>
      <c r="J30" s="22">
        <f>IF(OR($A30="",$B30="",$C30=""),"",'MPTO_working_3-way'!G29)</f>
        <v>3.5443675772827672</v>
      </c>
      <c r="K30" s="17">
        <f>IF(OR($A30="",$B30="",$C30=""),"",'OddsRatio_working_3-way'!H29)</f>
        <v>2.3255262457843373</v>
      </c>
      <c r="L30" s="21">
        <f>IF(OR($A30="",$B30="",$C30=""),"",'OddsRatio_working_3-way'!I29)</f>
        <v>3.4827316984532035</v>
      </c>
      <c r="M30" s="22">
        <f>IF(OR($A30="",$B30="",$C30=""),"",'OddsRatio_working_3-way'!J29)</f>
        <v>3.5353319463017883</v>
      </c>
      <c r="N30" s="23">
        <f t="shared" si="1"/>
        <v>42.819663798967035</v>
      </c>
      <c r="O30" s="24">
        <f t="shared" si="2"/>
        <v>28.801321483829014</v>
      </c>
      <c r="P30" s="24">
        <f t="shared" si="3"/>
        <v>28.379014717203955</v>
      </c>
      <c r="Q30" t="s">
        <v>723</v>
      </c>
      <c r="R30" t="s">
        <v>749</v>
      </c>
      <c r="S30" t="s">
        <v>765</v>
      </c>
      <c r="AD30" s="39"/>
      <c r="AE30" s="39"/>
      <c r="AH30" s="39"/>
      <c r="AI30" s="39"/>
      <c r="AJ30" t="s">
        <v>712</v>
      </c>
    </row>
    <row r="31" spans="1:36" s="38" customFormat="1" ht="15" x14ac:dyDescent="0.25">
      <c r="A31">
        <v>2.62</v>
      </c>
      <c r="B31">
        <v>3.37</v>
      </c>
      <c r="C31">
        <v>2.86</v>
      </c>
      <c r="D31" s="20">
        <f t="shared" si="0"/>
        <v>2.8065644007837065E-2</v>
      </c>
      <c r="E31" s="17">
        <f>IF(OR($A31="",$B31="",$C31=""),"",A31*'MPTO_working_3-way'!$I30)</f>
        <v>2.693531987300533</v>
      </c>
      <c r="F31" s="21">
        <f>IF(OR($A31="",$B31="",$C31=""),"",B31*'MPTO_working_3-way'!$I30)</f>
        <v>3.4645812203064108</v>
      </c>
      <c r="G31" s="22">
        <f>IF(OR($A31="",$B31="",$C31=""),"",C31*'MPTO_working_3-way'!$I30)</f>
        <v>2.9402677418624137</v>
      </c>
      <c r="H31" s="17">
        <f>IF(OR($A31="",$B31="",$C31=""),"",'MPTO_working_3-way'!E30)</f>
        <v>2.6858315094822056</v>
      </c>
      <c r="I31" s="21">
        <f>IF(OR($A31="",$B31="",$C31=""),"",'MPTO_working_3-way'!F30)</f>
        <v>3.4797049123039741</v>
      </c>
      <c r="J31" s="22">
        <f>IF(OR($A31="",$B31="",$C31=""),"",'MPTO_working_3-way'!G30)</f>
        <v>2.9386256140735783</v>
      </c>
      <c r="K31" s="17">
        <f>IF(OR($A31="",$B31="",$C31=""),"",'OddsRatio_working_3-way'!H30)</f>
        <v>2.6895541820342759</v>
      </c>
      <c r="L31" s="21">
        <f>IF(OR($A31="",$B31="",$C31=""),"",'OddsRatio_working_3-way'!I30)</f>
        <v>3.4717551922353302</v>
      </c>
      <c r="M31" s="22">
        <f>IF(OR($A31="",$B31="",$C31=""),"",'OddsRatio_working_3-way'!J30)</f>
        <v>2.9398585052986124</v>
      </c>
      <c r="N31" s="23">
        <f t="shared" si="1"/>
        <v>37.12597454623895</v>
      </c>
      <c r="O31" s="24">
        <f t="shared" si="2"/>
        <v>28.863517303010696</v>
      </c>
      <c r="P31" s="24">
        <f t="shared" si="3"/>
        <v>34.010508150750368</v>
      </c>
      <c r="Q31" t="s">
        <v>674</v>
      </c>
      <c r="R31" t="s">
        <v>676</v>
      </c>
      <c r="S31" t="s">
        <v>765</v>
      </c>
      <c r="AD31" s="39"/>
      <c r="AE31" s="39"/>
      <c r="AH31" s="39"/>
      <c r="AI31" s="39"/>
      <c r="AJ31" t="s">
        <v>713</v>
      </c>
    </row>
    <row r="32" spans="1:36" s="38" customFormat="1" ht="15" x14ac:dyDescent="0.25">
      <c r="A32">
        <v>2.79</v>
      </c>
      <c r="B32">
        <v>3.16</v>
      </c>
      <c r="C32">
        <v>2.84</v>
      </c>
      <c r="D32" s="20">
        <f t="shared" si="0"/>
        <v>2.6991311326969969E-2</v>
      </c>
      <c r="E32" s="17">
        <f>IF(OR($A32="",$B32="",$C32=""),"",A32*'MPTO_working_3-way'!$I31)</f>
        <v>2.8653057586022461</v>
      </c>
      <c r="F32" s="21">
        <f>IF(OR($A32="",$B32="",$C32=""),"",B32*'MPTO_working_3-way'!$I31)</f>
        <v>3.2452925437932252</v>
      </c>
      <c r="G32" s="22">
        <f>IF(OR($A32="",$B32="",$C32=""),"",C32*'MPTO_working_3-way'!$I31)</f>
        <v>2.9166553241685946</v>
      </c>
      <c r="H32" s="17">
        <f>IF(OR($A32="",$B32="",$C32=""),"",'MPTO_working_3-way'!E31)</f>
        <v>2.861837617596517</v>
      </c>
      <c r="I32" s="21">
        <f>IF(OR($A32="",$B32="",$C32=""),"",'MPTO_working_3-way'!F31)</f>
        <v>3.2524704940156681</v>
      </c>
      <c r="J32" s="22">
        <f>IF(OR($A32="",$B32="",$C32=""),"",'MPTO_working_3-way'!G31)</f>
        <v>2.9144698777529179</v>
      </c>
      <c r="K32" s="17">
        <f>IF(OR($A32="",$B32="",$C32=""),"",'OddsRatio_working_3-way'!H31)</f>
        <v>2.863576139648623</v>
      </c>
      <c r="L32" s="21">
        <f>IF(OR($A32="",$B32="",$C32=""),"",'OddsRatio_working_3-way'!I31)</f>
        <v>3.2487846154419149</v>
      </c>
      <c r="M32" s="22">
        <f>IF(OR($A32="",$B32="",$C32=""),"",'OddsRatio_working_3-way'!J31)</f>
        <v>2.9156313390801487</v>
      </c>
      <c r="N32" s="23">
        <f t="shared" si="1"/>
        <v>34.900289332047421</v>
      </c>
      <c r="O32" s="24">
        <f t="shared" si="2"/>
        <v>30.813863049497559</v>
      </c>
      <c r="P32" s="24">
        <f t="shared" si="3"/>
        <v>34.285847618455037</v>
      </c>
      <c r="Q32" t="s">
        <v>557</v>
      </c>
      <c r="R32" t="s">
        <v>675</v>
      </c>
      <c r="S32" t="s">
        <v>765</v>
      </c>
      <c r="AD32" s="39"/>
      <c r="AE32" s="39"/>
      <c r="AH32" s="39"/>
      <c r="AI32" s="39"/>
      <c r="AJ32" t="s">
        <v>713</v>
      </c>
    </row>
    <row r="33" spans="1:36" s="38" customFormat="1" ht="15" x14ac:dyDescent="0.25">
      <c r="A33">
        <v>2.41</v>
      </c>
      <c r="B33">
        <v>3.1</v>
      </c>
      <c r="C33">
        <v>3.37</v>
      </c>
      <c r="D33" s="20">
        <f t="shared" si="0"/>
        <v>3.4254309541900341E-2</v>
      </c>
      <c r="E33" s="17">
        <f>IF(OR($A33="",$B33="",$C33=""),"",A33*'MPTO_working_3-way'!$I32)</f>
        <v>2.49255288599598</v>
      </c>
      <c r="F33" s="21">
        <f>IF(OR($A33="",$B33="",$C33=""),"",B33*'MPTO_working_3-way'!$I32)</f>
        <v>3.2061883595798912</v>
      </c>
      <c r="G33" s="22">
        <f>IF(OR($A33="",$B33="",$C33=""),"",C33*'MPTO_working_3-way'!$I32)</f>
        <v>3.4854370231562042</v>
      </c>
      <c r="H33" s="17">
        <f>IF(OR($A33="",$B33="",$C33=""),"",'MPTO_working_3-way'!E32)</f>
        <v>2.4781940228823074</v>
      </c>
      <c r="I33" s="21">
        <f>IF(OR($A33="",$B33="",$C33=""),"",'MPTO_working_3-way'!F32)</f>
        <v>3.2137544372618096</v>
      </c>
      <c r="J33" s="22">
        <f>IF(OR($A33="",$B33="",$C33=""),"",'MPTO_working_3-way'!G32)</f>
        <v>3.5048636764596015</v>
      </c>
      <c r="K33" s="17">
        <f>IF(OR($A33="",$B33="",$C33=""),"",'OddsRatio_working_3-way'!H32)</f>
        <v>2.4845761326300044</v>
      </c>
      <c r="L33" s="21">
        <f>IF(OR($A33="",$B33="",$C33=""),"",'OddsRatio_working_3-way'!I32)</f>
        <v>3.2110708358319213</v>
      </c>
      <c r="M33" s="22">
        <f>IF(OR($A33="",$B33="",$C33=""),"",'OddsRatio_working_3-way'!J32)</f>
        <v>3.4953513718674545</v>
      </c>
      <c r="N33" s="23">
        <f t="shared" si="1"/>
        <v>40.119509825382011</v>
      </c>
      <c r="O33" s="24">
        <f t="shared" si="2"/>
        <v>31.189683444893756</v>
      </c>
      <c r="P33" s="24">
        <f t="shared" si="3"/>
        <v>28.690806729724226</v>
      </c>
      <c r="Q33" t="s">
        <v>625</v>
      </c>
      <c r="R33" t="s">
        <v>724</v>
      </c>
      <c r="S33" t="s">
        <v>765</v>
      </c>
      <c r="AD33" s="39"/>
      <c r="AE33" s="39"/>
      <c r="AH33" s="39"/>
      <c r="AI33" s="39"/>
      <c r="AJ33" t="s">
        <v>713</v>
      </c>
    </row>
    <row r="34" spans="1:36" s="38" customFormat="1" ht="15" x14ac:dyDescent="0.25">
      <c r="A34">
        <v>1.71</v>
      </c>
      <c r="B34">
        <v>4.0999999999999996</v>
      </c>
      <c r="C34">
        <v>4.82</v>
      </c>
      <c r="D34" s="20">
        <f t="shared" si="0"/>
        <v>3.6166640329866828E-2</v>
      </c>
      <c r="E34" s="17">
        <f>IF(OR($A34="",$B34="",$C34=""),"",A34*'MPTO_working_3-way'!$I33)</f>
        <v>1.7718449549640722</v>
      </c>
      <c r="F34" s="21">
        <f>IF(OR($A34="",$B34="",$C34=""),"",B34*'MPTO_working_3-way'!$I33)</f>
        <v>4.2482832253524538</v>
      </c>
      <c r="G34" s="22">
        <f>IF(OR($A34="",$B34="",$C34=""),"",C34*'MPTO_working_3-way'!$I33)</f>
        <v>4.9943232063899581</v>
      </c>
      <c r="H34" s="17">
        <f>IF(OR($A34="",$B34="",$C34=""),"",'MPTO_working_3-way'!E33)</f>
        <v>1.7459936325236607</v>
      </c>
      <c r="I34" s="21">
        <f>IF(OR($A34="",$B34="",$C34=""),"",'MPTO_working_3-way'!F33)</f>
        <v>4.3131913061458222</v>
      </c>
      <c r="J34" s="22">
        <f>IF(OR($A34="",$B34="",$C34=""),"",'MPTO_working_3-way'!G33)</f>
        <v>5.1173580901749647</v>
      </c>
      <c r="K34" s="17">
        <f>IF(OR($A34="",$B34="",$C34=""),"",'OddsRatio_working_3-way'!H33)</f>
        <v>1.7551235638289131</v>
      </c>
      <c r="L34" s="21">
        <f>IF(OR($A34="",$B34="",$C34=""),"",'OddsRatio_working_3-way'!I33)</f>
        <v>4.2970183772811685</v>
      </c>
      <c r="M34" s="22">
        <f>IF(OR($A34="",$B34="",$C34=""),"",'OddsRatio_working_3-way'!J33)</f>
        <v>5.062777484262603</v>
      </c>
      <c r="N34" s="23">
        <f t="shared" si="1"/>
        <v>56.438346775114809</v>
      </c>
      <c r="O34" s="24">
        <f t="shared" si="2"/>
        <v>23.538920240352766</v>
      </c>
      <c r="P34" s="24">
        <f t="shared" si="3"/>
        <v>20.022732984532436</v>
      </c>
      <c r="Q34" t="s">
        <v>742</v>
      </c>
      <c r="R34" t="s">
        <v>743</v>
      </c>
      <c r="S34" t="s">
        <v>765</v>
      </c>
      <c r="AD34" s="39"/>
      <c r="AE34" s="39"/>
      <c r="AH34" s="39"/>
      <c r="AI34" s="39"/>
      <c r="AJ34" t="s">
        <v>757</v>
      </c>
    </row>
    <row r="35" spans="1:36" s="38" customFormat="1" ht="15" x14ac:dyDescent="0.25">
      <c r="A35">
        <v>2.2999999999999998</v>
      </c>
      <c r="B35">
        <v>3.38</v>
      </c>
      <c r="C35">
        <v>3.3</v>
      </c>
      <c r="D35" s="20">
        <f t="shared" si="0"/>
        <v>3.3670899891635742E-2</v>
      </c>
      <c r="E35" s="17">
        <f>IF(OR($A35="",$B35="",$C35=""),"",A35*'MPTO_working_3-way'!$I34)</f>
        <v>2.377443069750762</v>
      </c>
      <c r="F35" s="21">
        <f>IF(OR($A35="",$B35="",$C35=""),"",B35*'MPTO_working_3-way'!$I34)</f>
        <v>3.4938076416337287</v>
      </c>
      <c r="G35" s="22">
        <f>IF(OR($A35="",$B35="",$C35=""),"",C35*'MPTO_working_3-way'!$I34)</f>
        <v>3.4111139696423978</v>
      </c>
      <c r="H35" s="17">
        <f>IF(OR($A35="",$B35="",$C35=""),"",'MPTO_working_3-way'!E34)</f>
        <v>2.3609463099189525</v>
      </c>
      <c r="I35" s="21">
        <f>IF(OR($A35="",$B35="",$C35=""),"",'MPTO_working_3-way'!F34)</f>
        <v>3.5132793455733999</v>
      </c>
      <c r="J35" s="22">
        <f>IF(OR($A35="",$B35="",$C35=""),"",'MPTO_working_3-way'!G34)</f>
        <v>3.4269264678380278</v>
      </c>
      <c r="K35" s="17">
        <f>IF(OR($A35="",$B35="",$C35=""),"",'OddsRatio_working_3-way'!H34)</f>
        <v>2.3680348718184421</v>
      </c>
      <c r="L35" s="21">
        <f>IF(OR($A35="",$B35="",$C35=""),"",'OddsRatio_working_3-way'!I34)</f>
        <v>3.5045561499445324</v>
      </c>
      <c r="M35" s="22">
        <f>IF(OR($A35="",$B35="",$C35=""),"",'OddsRatio_working_3-way'!J34)</f>
        <v>3.4203693886018591</v>
      </c>
      <c r="N35" s="23">
        <f t="shared" si="1"/>
        <v>42.061995625612795</v>
      </c>
      <c r="O35" s="24">
        <f t="shared" si="2"/>
        <v>28.622068029263144</v>
      </c>
      <c r="P35" s="24">
        <f t="shared" si="3"/>
        <v>29.315936345124065</v>
      </c>
      <c r="Q35" t="s">
        <v>744</v>
      </c>
      <c r="R35" t="s">
        <v>759</v>
      </c>
      <c r="S35" t="s">
        <v>765</v>
      </c>
      <c r="AD35" s="39"/>
      <c r="AE35" s="39"/>
      <c r="AH35" s="39"/>
      <c r="AI35" s="39"/>
      <c r="AJ35" t="s">
        <v>757</v>
      </c>
    </row>
    <row r="36" spans="1:36" s="38" customFormat="1" ht="15" x14ac:dyDescent="0.25">
      <c r="A36">
        <v>1.88</v>
      </c>
      <c r="B36">
        <v>3.48</v>
      </c>
      <c r="C36">
        <v>4.5999999999999996</v>
      </c>
      <c r="D36" s="20">
        <f t="shared" si="0"/>
        <v>3.6662519803927873E-2</v>
      </c>
      <c r="E36" s="17">
        <f>IF(OR($A36="",$B36="",$C36=""),"",A36*'MPTO_working_3-way'!$I35)</f>
        <v>1.9489255372313843</v>
      </c>
      <c r="F36" s="21">
        <f>IF(OR($A36="",$B36="",$C36=""),"",B36*'MPTO_working_3-way'!$I35)</f>
        <v>3.6075855689176688</v>
      </c>
      <c r="G36" s="22">
        <f>IF(OR($A36="",$B36="",$C36=""),"",C36*'MPTO_working_3-way'!$I35)</f>
        <v>4.7686475910980679</v>
      </c>
      <c r="H36" s="17">
        <f>IF(OR($A36="",$B36="",$C36=""),"",'MPTO_working_3-way'!E35)</f>
        <v>1.9242090474469231</v>
      </c>
      <c r="I36" s="21">
        <f>IF(OR($A36="",$B36="",$C36=""),"",'MPTO_working_3-way'!F35)</f>
        <v>3.634573022273178</v>
      </c>
      <c r="J36" s="22">
        <f>IF(OR($A36="",$B36="",$C36=""),"",'MPTO_working_3-way'!G35)</f>
        <v>4.8739958885414687</v>
      </c>
      <c r="K36" s="17">
        <f>IF(OR($A36="",$B36="",$C36=""),"",'OddsRatio_working_3-way'!H35)</f>
        <v>1.9337100271532643</v>
      </c>
      <c r="L36" s="21">
        <f>IF(OR($A36="",$B36="",$C36=""),"",'OddsRatio_working_3-way'!I35)</f>
        <v>3.6313646219773812</v>
      </c>
      <c r="M36" s="22">
        <f>IF(OR($A36="",$B36="",$C36=""),"",'OddsRatio_working_3-way'!J35)</f>
        <v>4.8197228383542612</v>
      </c>
      <c r="N36" s="23">
        <f t="shared" si="1"/>
        <v>51.310323606338791</v>
      </c>
      <c r="O36" s="24">
        <f t="shared" si="2"/>
        <v>27.719370224114058</v>
      </c>
      <c r="P36" s="24">
        <f t="shared" si="3"/>
        <v>20.970306169547158</v>
      </c>
      <c r="Q36" t="s">
        <v>627</v>
      </c>
      <c r="R36" t="s">
        <v>566</v>
      </c>
      <c r="S36" t="s">
        <v>765</v>
      </c>
      <c r="AD36" s="39"/>
      <c r="AE36" s="39"/>
      <c r="AH36" s="39"/>
      <c r="AI36" s="39"/>
      <c r="AJ36" t="s">
        <v>706</v>
      </c>
    </row>
    <row r="37" spans="1:36" s="38" customFormat="1" ht="15" x14ac:dyDescent="0.25">
      <c r="A37">
        <v>2.0699999999999998</v>
      </c>
      <c r="B37">
        <v>3.4</v>
      </c>
      <c r="C37">
        <v>3.89</v>
      </c>
      <c r="D37" s="20">
        <f t="shared" si="0"/>
        <v>3.4278843238797041E-2</v>
      </c>
      <c r="E37" s="17">
        <f>IF(OR($A37="",$B37="",$C37=""),"",A37*'MPTO_working_3-way'!$I36)</f>
        <v>2.1409572055043098</v>
      </c>
      <c r="F37" s="21">
        <f>IF(OR($A37="",$B37="",$C37=""),"",B37*'MPTO_working_3-way'!$I36)</f>
        <v>3.51654806701191</v>
      </c>
      <c r="G37" s="22">
        <f>IF(OR($A37="",$B37="",$C37=""),"",C37*'MPTO_working_3-way'!$I36)</f>
        <v>4.0233447001989209</v>
      </c>
      <c r="H37" s="17">
        <f>IF(OR($A37="",$B37="",$C37=""),"",'MPTO_working_3-way'!E36)</f>
        <v>2.1201465583466184</v>
      </c>
      <c r="I37" s="21">
        <f>IF(OR($A37="",$B37="",$C37=""),"",'MPTO_working_3-way'!F36)</f>
        <v>3.5374267499683443</v>
      </c>
      <c r="J37" s="22">
        <f>IF(OR($A37="",$B37="",$C37=""),"",'MPTO_working_3-way'!G36)</f>
        <v>4.0709463746163665</v>
      </c>
      <c r="K37" s="17">
        <f>IF(OR($A37="",$B37="",$C37=""),"",'OddsRatio_working_3-way'!H36)</f>
        <v>2.1285678490330993</v>
      </c>
      <c r="L37" s="21">
        <f>IF(OR($A37="",$B37="",$C37=""),"",'OddsRatio_working_3-way'!I36)</f>
        <v>3.531367138018167</v>
      </c>
      <c r="M37" s="22">
        <f>IF(OR($A37="",$B37="",$C37=""),"",'OddsRatio_working_3-way'!J36)</f>
        <v>4.0481879286968772</v>
      </c>
      <c r="N37" s="23">
        <f t="shared" si="1"/>
        <v>46.708079798561251</v>
      </c>
      <c r="O37" s="24">
        <f t="shared" si="2"/>
        <v>28.436977995006409</v>
      </c>
      <c r="P37" s="24">
        <f t="shared" si="3"/>
        <v>24.854942206432334</v>
      </c>
      <c r="Q37" t="s">
        <v>564</v>
      </c>
      <c r="R37" t="s">
        <v>562</v>
      </c>
      <c r="S37" t="s">
        <v>765</v>
      </c>
      <c r="AD37" s="39"/>
      <c r="AE37" s="39"/>
      <c r="AH37" s="39"/>
      <c r="AI37" s="39"/>
      <c r="AJ37" t="s">
        <v>706</v>
      </c>
    </row>
    <row r="38" spans="1:36" s="38" customFormat="1" ht="15" x14ac:dyDescent="0.25">
      <c r="A38">
        <v>3.09</v>
      </c>
      <c r="B38">
        <v>3.43</v>
      </c>
      <c r="C38">
        <v>2.39</v>
      </c>
      <c r="D38" s="20">
        <f t="shared" si="0"/>
        <v>3.3579826814633007E-2</v>
      </c>
      <c r="E38" s="17">
        <f>IF(OR($A38="",$B38="",$C38=""),"",A38*'MPTO_working_3-way'!$I37)</f>
        <v>3.1937616648572158</v>
      </c>
      <c r="F38" s="21">
        <f>IF(OR($A38="",$B38="",$C38=""),"",B38*'MPTO_working_3-way'!$I37)</f>
        <v>3.5451788059741913</v>
      </c>
      <c r="G38" s="22">
        <f>IF(OR($A38="",$B38="",$C38=""),"",C38*'MPTO_working_3-way'!$I37)</f>
        <v>2.4702557860869732</v>
      </c>
      <c r="H38" s="17">
        <f>IF(OR($A38="",$B38="",$C38=""),"",'MPTO_working_3-way'!E37)</f>
        <v>3.2007034391881253</v>
      </c>
      <c r="I38" s="21">
        <f>IF(OR($A38="",$B38="",$C38=""),"",'MPTO_working_3-way'!F37)</f>
        <v>3.5669455082032866</v>
      </c>
      <c r="J38" s="22">
        <f>IF(OR($A38="",$B38="",$C38=""),"",'MPTO_working_3-way'!G37)</f>
        <v>2.4556945659259655</v>
      </c>
      <c r="K38" s="17">
        <f>IF(OR($A38="",$B38="",$C38=""),"",'OddsRatio_working_3-way'!H37)</f>
        <v>3.1984895893735907</v>
      </c>
      <c r="L38" s="21">
        <f>IF(OR($A38="",$B38="",$C38=""),"",'OddsRatio_working_3-way'!I37)</f>
        <v>3.5561386134822142</v>
      </c>
      <c r="M38" s="22">
        <f>IF(OR($A38="",$B38="",$C38=""),"",'OddsRatio_working_3-way'!J37)</f>
        <v>2.4621533632676038</v>
      </c>
      <c r="N38" s="23">
        <f t="shared" si="1"/>
        <v>31.311040238336229</v>
      </c>
      <c r="O38" s="24">
        <f t="shared" si="2"/>
        <v>28.207321963982203</v>
      </c>
      <c r="P38" s="24">
        <f t="shared" si="3"/>
        <v>40.481637797681564</v>
      </c>
      <c r="Q38" t="s">
        <v>629</v>
      </c>
      <c r="R38" t="s">
        <v>565</v>
      </c>
      <c r="S38" t="s">
        <v>765</v>
      </c>
      <c r="AD38" s="39"/>
      <c r="AE38" s="39"/>
      <c r="AH38" s="39"/>
      <c r="AI38" s="39"/>
      <c r="AJ38" t="s">
        <v>706</v>
      </c>
    </row>
    <row r="39" spans="1:36" s="38" customFormat="1" ht="15" x14ac:dyDescent="0.25">
      <c r="A39">
        <v>2.2000000000000002</v>
      </c>
      <c r="B39">
        <v>3.22</v>
      </c>
      <c r="C39">
        <v>3.65</v>
      </c>
      <c r="D39" s="20">
        <f t="shared" si="0"/>
        <v>3.9077063496360642E-2</v>
      </c>
      <c r="E39" s="17">
        <f>IF(OR($A39="",$B39="",$C39=""),"",A39*'MPTO_working_3-way'!$I38)</f>
        <v>2.2859695396919935</v>
      </c>
      <c r="F39" s="21">
        <f>IF(OR($A39="",$B39="",$C39=""),"",B39*'MPTO_working_3-way'!$I38)</f>
        <v>3.3458281444582814</v>
      </c>
      <c r="G39" s="22">
        <f>IF(OR($A39="",$B39="",$C39=""),"",C39*'MPTO_working_3-way'!$I38)</f>
        <v>3.7926312817617163</v>
      </c>
      <c r="H39" s="17">
        <f>IF(OR($A39="",$B39="",$C39=""),"",'MPTO_working_3-way'!E38)</f>
        <v>2.264904258860216</v>
      </c>
      <c r="I39" s="21">
        <f>IF(OR($A39="",$B39="",$C39=""),"",'MPTO_working_3-way'!F38)</f>
        <v>3.3609681276971868</v>
      </c>
      <c r="J39" s="22">
        <f>IF(OR($A39="",$B39="",$C39=""),"",'MPTO_working_3-way'!G38)</f>
        <v>3.8321970595209858</v>
      </c>
      <c r="K39" s="17">
        <f>IF(OR($A39="",$B39="",$C39=""),"",'OddsRatio_working_3-way'!H38)</f>
        <v>2.2737637948529601</v>
      </c>
      <c r="L39" s="21">
        <f>IF(OR($A39="",$B39="",$C39=""),"",'OddsRatio_working_3-way'!I38)</f>
        <v>3.3564630204779768</v>
      </c>
      <c r="M39" s="22">
        <f>IF(OR($A39="",$B39="",$C39=""),"",'OddsRatio_working_3-way'!J38)</f>
        <v>3.812895046966954</v>
      </c>
      <c r="N39" s="23">
        <f t="shared" si="1"/>
        <v>43.745114824878108</v>
      </c>
      <c r="O39" s="24">
        <f t="shared" si="2"/>
        <v>29.887966650537834</v>
      </c>
      <c r="P39" s="24">
        <f t="shared" si="3"/>
        <v>26.366918524584065</v>
      </c>
      <c r="Q39" t="s">
        <v>681</v>
      </c>
      <c r="R39" t="s">
        <v>679</v>
      </c>
      <c r="S39" t="s">
        <v>765</v>
      </c>
      <c r="AD39" s="39"/>
      <c r="AE39" s="39"/>
      <c r="AH39" s="39"/>
      <c r="AI39" s="39"/>
      <c r="AJ39" t="s">
        <v>707</v>
      </c>
    </row>
    <row r="40" spans="1:36" s="38" customFormat="1" ht="15" x14ac:dyDescent="0.25">
      <c r="A40">
        <v>3.47</v>
      </c>
      <c r="B40">
        <v>3.07</v>
      </c>
      <c r="C40">
        <v>2.35</v>
      </c>
      <c r="D40" s="20">
        <f t="shared" si="0"/>
        <v>3.9449251956764186E-2</v>
      </c>
      <c r="E40" s="17">
        <f>IF(OR($A40="",$B40="",$C40=""),"",A40*'MPTO_working_3-way'!$I39)</f>
        <v>3.6068889042899719</v>
      </c>
      <c r="F40" s="21">
        <f>IF(OR($A40="",$B40="",$C40=""),"",B40*'MPTO_working_3-way'!$I39)</f>
        <v>3.1911092035072657</v>
      </c>
      <c r="G40" s="22">
        <f>IF(OR($A40="",$B40="",$C40=""),"",C40*'MPTO_working_3-way'!$I39)</f>
        <v>2.4427057420983957</v>
      </c>
      <c r="H40" s="17">
        <f>IF(OR($A40="",$B40="",$C40=""),"",'MPTO_working_3-way'!E39)</f>
        <v>3.6359050180057384</v>
      </c>
      <c r="I40" s="21">
        <f>IF(OR($A40="",$B40="",$C40=""),"",'MPTO_working_3-way'!F39)</f>
        <v>3.1991487871718736</v>
      </c>
      <c r="J40" s="22">
        <f>IF(OR($A40="",$B40="",$C40=""),"",'MPTO_working_3-way'!G39)</f>
        <v>2.4249351371431094</v>
      </c>
      <c r="K40" s="17">
        <f>IF(OR($A40="",$B40="",$C40=""),"",'OddsRatio_working_3-way'!H39)</f>
        <v>3.621394923202566</v>
      </c>
      <c r="L40" s="21">
        <f>IF(OR($A40="",$B40="",$C40=""),"",'OddsRatio_working_3-way'!I39)</f>
        <v>3.1968775267325151</v>
      </c>
      <c r="M40" s="22">
        <f>IF(OR($A40="",$B40="",$C40=""),"",'OddsRatio_working_3-way'!J39)</f>
        <v>2.432746213086423</v>
      </c>
      <c r="N40" s="23">
        <f t="shared" si="1"/>
        <v>27.724724174637515</v>
      </c>
      <c r="O40" s="24">
        <f t="shared" si="2"/>
        <v>31.337066086642405</v>
      </c>
      <c r="P40" s="24">
        <f t="shared" si="3"/>
        <v>40.938209738720076</v>
      </c>
      <c r="Q40" t="s">
        <v>524</v>
      </c>
      <c r="R40" t="s">
        <v>634</v>
      </c>
      <c r="S40" t="s">
        <v>765</v>
      </c>
      <c r="AD40" s="39"/>
      <c r="AE40" s="39"/>
      <c r="AH40" s="39"/>
      <c r="AI40" s="39"/>
      <c r="AJ40" t="s">
        <v>707</v>
      </c>
    </row>
    <row r="41" spans="1:36" s="38" customFormat="1" ht="15" x14ac:dyDescent="0.25">
      <c r="A41">
        <v>3.04</v>
      </c>
      <c r="B41">
        <v>2.99</v>
      </c>
      <c r="C41">
        <v>2.71</v>
      </c>
      <c r="D41" s="20">
        <f t="shared" si="0"/>
        <v>3.2399218993070189E-2</v>
      </c>
      <c r="E41" s="17">
        <f>IF(OR($A41="",$B41="",$C41=""),"",A41*'MPTO_working_3-way'!$I40)</f>
        <v>3.1384936257389335</v>
      </c>
      <c r="F41" s="21">
        <f>IF(OR($A41="",$B41="",$C41=""),"",B41*'MPTO_working_3-way'!$I40)</f>
        <v>3.0868736647892803</v>
      </c>
      <c r="G41" s="22">
        <f>IF(OR($A41="",$B41="",$C41=""),"",C41*'MPTO_working_3-way'!$I40)</f>
        <v>2.7978018834712204</v>
      </c>
      <c r="H41" s="17">
        <f>IF(OR($A41="",$B41="",$C41=""),"",'MPTO_working_3-way'!E40)</f>
        <v>3.143194886939586</v>
      </c>
      <c r="I41" s="21">
        <f>IF(OR($A41="",$B41="",$C41=""),"",'MPTO_working_3-way'!F40)</f>
        <v>3.0897725294303888</v>
      </c>
      <c r="J41" s="22">
        <f>IF(OR($A41="",$B41="",$C41=""),"",'MPTO_working_3-way'!G40)</f>
        <v>2.7917056720339564</v>
      </c>
      <c r="K41" s="17">
        <f>IF(OR($A41="",$B41="",$C41=""),"",'OddsRatio_working_3-way'!H40)</f>
        <v>3.1409170389417698</v>
      </c>
      <c r="L41" s="21">
        <f>IF(OR($A41="",$B41="",$C41=""),"",'OddsRatio_working_3-way'!I40)</f>
        <v>3.0884435821049614</v>
      </c>
      <c r="M41" s="22">
        <f>IF(OR($A41="",$B41="",$C41=""),"",'OddsRatio_working_3-way'!J40)</f>
        <v>2.7945922238188365</v>
      </c>
      <c r="N41" s="23">
        <f t="shared" si="1"/>
        <v>31.862419340251417</v>
      </c>
      <c r="O41" s="24">
        <f t="shared" si="2"/>
        <v>32.3952357171787</v>
      </c>
      <c r="P41" s="24">
        <f t="shared" si="3"/>
        <v>35.742344942569858</v>
      </c>
      <c r="Q41" t="s">
        <v>683</v>
      </c>
      <c r="R41" t="s">
        <v>640</v>
      </c>
      <c r="S41" t="s">
        <v>765</v>
      </c>
      <c r="AD41" s="39"/>
      <c r="AE41" s="39"/>
      <c r="AH41" s="39"/>
      <c r="AI41" s="39"/>
      <c r="AJ41" t="s">
        <v>708</v>
      </c>
    </row>
    <row r="42" spans="1:36" s="38" customFormat="1" ht="15" x14ac:dyDescent="0.25">
      <c r="A42">
        <v>1.41</v>
      </c>
      <c r="B42">
        <v>4.6500000000000004</v>
      </c>
      <c r="C42">
        <v>8.61</v>
      </c>
      <c r="D42" s="20">
        <f t="shared" si="0"/>
        <v>4.0417640179931436E-2</v>
      </c>
      <c r="E42" s="17">
        <f>IF(OR($A42="",$B42="",$C42=""),"",A42*'MPTO_working_3-way'!$I41)</f>
        <v>1.4669888726537033</v>
      </c>
      <c r="F42" s="21">
        <f>IF(OR($A42="",$B42="",$C42=""),"",B42*'MPTO_working_3-way'!$I41)</f>
        <v>4.8379420268366813</v>
      </c>
      <c r="G42" s="22">
        <f>IF(OR($A42="",$B42="",$C42=""),"",C42*'MPTO_working_3-way'!$I41)</f>
        <v>8.9579958819492091</v>
      </c>
      <c r="H42" s="17">
        <f>IF(OR($A42="",$B42="",$C42=""),"",'MPTO_working_3-way'!E41)</f>
        <v>1.4373034341240076</v>
      </c>
      <c r="I42" s="21">
        <f>IF(OR($A42="",$B42="",$C42=""),"",'MPTO_working_3-way'!F41)</f>
        <v>4.9607796614190978</v>
      </c>
      <c r="J42" s="22">
        <f>IF(OR($A42="",$B42="",$C42=""),"",'MPTO_working_3-way'!G41)</f>
        <v>9.7398038804649065</v>
      </c>
      <c r="K42" s="17">
        <f>IF(OR($A42="",$B42="",$C42=""),"",'OddsRatio_working_3-way'!H41)</f>
        <v>1.4465030949562125</v>
      </c>
      <c r="L42" s="21">
        <f>IF(OR($A42="",$B42="",$C42=""),"",'OddsRatio_working_3-way'!I41)</f>
        <v>4.9749665770492095</v>
      </c>
      <c r="M42" s="22">
        <f>IF(OR($A42="",$B42="",$C42=""),"",'OddsRatio_working_3-way'!J41)</f>
        <v>9.2875330551628696</v>
      </c>
      <c r="N42" s="23">
        <f t="shared" si="1"/>
        <v>68.166842887571079</v>
      </c>
      <c r="O42" s="24">
        <f t="shared" si="2"/>
        <v>20.669945907844131</v>
      </c>
      <c r="P42" s="24">
        <f t="shared" si="3"/>
        <v>11.16321120458481</v>
      </c>
      <c r="Q42" t="s">
        <v>576</v>
      </c>
      <c r="R42" t="s">
        <v>635</v>
      </c>
      <c r="S42" t="s">
        <v>765</v>
      </c>
      <c r="AD42" s="39"/>
      <c r="AE42" s="39"/>
      <c r="AH42" s="39"/>
      <c r="AI42" s="39"/>
      <c r="AJ42" t="s">
        <v>708</v>
      </c>
    </row>
    <row r="43" spans="1:36" s="38" customFormat="1" ht="15" x14ac:dyDescent="0.25">
      <c r="A43">
        <v>3.34</v>
      </c>
      <c r="B43">
        <v>3.54</v>
      </c>
      <c r="C43">
        <v>2.21</v>
      </c>
      <c r="D43" s="20">
        <f t="shared" si="0"/>
        <v>3.4375761093810464E-2</v>
      </c>
      <c r="E43" s="17">
        <f>IF(OR($A43="",$B43="",$C43=""),"",A43*'MPTO_working_3-way'!$I42)</f>
        <v>3.454815042053327</v>
      </c>
      <c r="F43" s="21">
        <f>IF(OR($A43="",$B43="",$C43=""),"",B43*'MPTO_working_3-way'!$I42)</f>
        <v>3.6616901942720892</v>
      </c>
      <c r="G43" s="22">
        <f>IF(OR($A43="",$B43="",$C43=""),"",C43*'MPTO_working_3-way'!$I42)</f>
        <v>2.2859704320173213</v>
      </c>
      <c r="H43" s="17">
        <f>IF(OR($A43="",$B43="",$C43=""),"",'MPTO_working_3-way'!E42)</f>
        <v>3.4729142658261427</v>
      </c>
      <c r="I43" s="21">
        <f>IF(OR($A43="",$B43="",$C43=""),"",'MPTO_working_3-way'!F42)</f>
        <v>3.6896653650228779</v>
      </c>
      <c r="J43" s="22">
        <f>IF(OR($A43="",$B43="",$C43=""),"",'MPTO_working_3-way'!G42)</f>
        <v>2.2674189319412772</v>
      </c>
      <c r="K43" s="17">
        <f>IF(OR($A43="",$B43="",$C43=""),"",'OddsRatio_working_3-way'!H42)</f>
        <v>3.4660973556426442</v>
      </c>
      <c r="L43" s="21">
        <f>IF(OR($A43="",$B43="",$C43=""),"",'OddsRatio_working_3-way'!I42)</f>
        <v>3.6768749074069724</v>
      </c>
      <c r="M43" s="22">
        <f>IF(OR($A43="",$B43="",$C43=""),"",'OddsRatio_working_3-way'!J42)</f>
        <v>2.2752041881741878</v>
      </c>
      <c r="N43" s="23">
        <f t="shared" si="1"/>
        <v>28.94510958843291</v>
      </c>
      <c r="O43" s="24">
        <f t="shared" si="2"/>
        <v>27.309792662532743</v>
      </c>
      <c r="P43" s="24">
        <f t="shared" si="3"/>
        <v>43.74509774903435</v>
      </c>
      <c r="Q43" t="s">
        <v>638</v>
      </c>
      <c r="R43" t="s">
        <v>528</v>
      </c>
      <c r="S43" t="s">
        <v>765</v>
      </c>
      <c r="AD43" s="39"/>
      <c r="AE43" s="39"/>
      <c r="AH43" s="39"/>
      <c r="AI43" s="39"/>
      <c r="AJ43" t="s">
        <v>708</v>
      </c>
    </row>
    <row r="44" spans="1:36" s="38" customFormat="1" ht="15" x14ac:dyDescent="0.25">
      <c r="A44">
        <v>3.21</v>
      </c>
      <c r="B44">
        <v>3.46</v>
      </c>
      <c r="C44">
        <v>2.31</v>
      </c>
      <c r="D44" s="20">
        <f t="shared" si="0"/>
        <v>3.3444253691674142E-2</v>
      </c>
      <c r="E44" s="17">
        <f>IF(OR($A44="",$B44="",$C44=""),"",A44*'MPTO_working_3-way'!$I43)</f>
        <v>3.3173560543502738</v>
      </c>
      <c r="F44" s="21">
        <f>IF(OR($A44="",$B44="",$C44=""),"",B44*'MPTO_working_3-way'!$I43)</f>
        <v>3.5757171177731926</v>
      </c>
      <c r="G44" s="22">
        <f>IF(OR($A44="",$B44="",$C44=""),"",C44*'MPTO_working_3-way'!$I43)</f>
        <v>2.3872562260277674</v>
      </c>
      <c r="H44" s="17">
        <f>IF(OR($A44="",$B44="",$C44=""),"",'MPTO_working_3-way'!E43)</f>
        <v>3.3291342387585048</v>
      </c>
      <c r="I44" s="21">
        <f>IF(OR($A44="",$B44="",$C44=""),"",'MPTO_working_3-way'!F43)</f>
        <v>3.5988148263689488</v>
      </c>
      <c r="J44" s="22">
        <f>IF(OR($A44="",$B44="",$C44=""),"",'MPTO_working_3-way'!G43)</f>
        <v>2.3710597082485951</v>
      </c>
      <c r="K44" s="17">
        <f>IF(OR($A44="",$B44="",$C44=""),"",'OddsRatio_working_3-way'!H43)</f>
        <v>3.3248218893107322</v>
      </c>
      <c r="L44" s="21">
        <f>IF(OR($A44="",$B44="",$C44=""),"",'OddsRatio_working_3-way'!I43)</f>
        <v>3.5878107908164698</v>
      </c>
      <c r="M44" s="22">
        <f>IF(OR($A44="",$B44="",$C44=""),"",'OddsRatio_working_3-way'!J43)</f>
        <v>2.3780618438900718</v>
      </c>
      <c r="N44" s="23">
        <f t="shared" si="1"/>
        <v>30.14448806870255</v>
      </c>
      <c r="O44" s="24">
        <f t="shared" si="2"/>
        <v>27.96641812154196</v>
      </c>
      <c r="P44" s="24">
        <f t="shared" si="3"/>
        <v>41.889093809755487</v>
      </c>
      <c r="Q44" t="s">
        <v>527</v>
      </c>
      <c r="R44" t="s">
        <v>639</v>
      </c>
      <c r="S44" t="s">
        <v>765</v>
      </c>
      <c r="AD44" s="39"/>
      <c r="AE44" s="39"/>
      <c r="AH44" s="39"/>
      <c r="AI44" s="39"/>
      <c r="AJ44" t="s">
        <v>708</v>
      </c>
    </row>
    <row r="45" spans="1:36" s="38" customFormat="1" ht="15" x14ac:dyDescent="0.25">
      <c r="A45">
        <v>1.58</v>
      </c>
      <c r="B45">
        <v>4.1500000000000004</v>
      </c>
      <c r="C45">
        <v>6.1</v>
      </c>
      <c r="D45" s="20">
        <f t="shared" si="0"/>
        <v>3.7809674056258125E-2</v>
      </c>
      <c r="E45" s="17">
        <f>IF(OR($A45="",$B45="",$C45=""),"",A45*'MPTO_working_3-way'!$I44)</f>
        <v>1.6397392850088879</v>
      </c>
      <c r="F45" s="21">
        <f>IF(OR($A45="",$B45="",$C45=""),"",B45*'MPTO_working_3-way'!$I44)</f>
        <v>4.3069101473334719</v>
      </c>
      <c r="G45" s="22">
        <f>IF(OR($A45="",$B45="",$C45=""),"",C45*'MPTO_working_3-way'!$I44)</f>
        <v>6.3306390117431741</v>
      </c>
      <c r="H45" s="17">
        <f>IF(OR($A45="",$B45="",$C45=""),"",'MPTO_working_3-way'!E44)</f>
        <v>1.6121019390671036</v>
      </c>
      <c r="I45" s="21">
        <f>IF(OR($A45="",$B45="",$C45=""),"",'MPTO_working_3-way'!F44)</f>
        <v>4.3790385268067302</v>
      </c>
      <c r="J45" s="22">
        <f>IF(OR($A45="",$B45="",$C45=""),"",'MPTO_working_3-way'!G44)</f>
        <v>6.6080226007368337</v>
      </c>
      <c r="K45" s="17">
        <f>IF(OR($A45="",$B45="",$C45=""),"",'OddsRatio_working_3-way'!H44)</f>
        <v>1.6214373181404171</v>
      </c>
      <c r="L45" s="21">
        <f>IF(OR($A45="",$B45="",$C45=""),"",'OddsRatio_working_3-way'!I44)</f>
        <v>4.3750475036936445</v>
      </c>
      <c r="M45" s="22">
        <f>IF(OR($A45="",$B45="",$C45=""),"",'OddsRatio_working_3-way'!J44)</f>
        <v>6.4643626250278041</v>
      </c>
      <c r="N45" s="23">
        <f t="shared" si="1"/>
        <v>60.985304745844381</v>
      </c>
      <c r="O45" s="24">
        <f t="shared" si="2"/>
        <v>23.218501565887735</v>
      </c>
      <c r="P45" s="24">
        <f t="shared" si="3"/>
        <v>15.796193688267889</v>
      </c>
      <c r="Q45" t="s">
        <v>578</v>
      </c>
      <c r="R45" t="s">
        <v>690</v>
      </c>
      <c r="S45" t="s">
        <v>765</v>
      </c>
      <c r="AD45" s="39"/>
      <c r="AE45" s="39"/>
      <c r="AH45" s="39"/>
      <c r="AI45" s="39"/>
      <c r="AJ45" t="s">
        <v>714</v>
      </c>
    </row>
    <row r="46" spans="1:36" s="38" customFormat="1" ht="15" x14ac:dyDescent="0.25">
      <c r="A46">
        <v>2.14</v>
      </c>
      <c r="B46">
        <v>3.2</v>
      </c>
      <c r="C46">
        <v>3.94</v>
      </c>
      <c r="D46" s="20">
        <f t="shared" si="0"/>
        <v>3.359682622515292E-2</v>
      </c>
      <c r="E46" s="17">
        <f>IF(OR($A46="",$B46="",$C46=""),"",A46*'MPTO_working_3-way'!$I45)</f>
        <v>2.2118972081218273</v>
      </c>
      <c r="F46" s="21">
        <f>IF(OR($A46="",$B46="",$C46=""),"",B46*'MPTO_working_3-way'!$I45)</f>
        <v>3.3075098439204895</v>
      </c>
      <c r="G46" s="22">
        <f>IF(OR($A46="",$B46="",$C46=""),"",C46*'MPTO_working_3-way'!$I45)</f>
        <v>4.0723714953271024</v>
      </c>
      <c r="H46" s="17">
        <f>IF(OR($A46="",$B46="",$C46=""),"",'MPTO_working_3-way'!E45)</f>
        <v>2.1925459781697145</v>
      </c>
      <c r="I46" s="21">
        <f>IF(OR($A46="",$B46="",$C46=""),"",'MPTO_working_3-way'!F45)</f>
        <v>3.3189395579523313</v>
      </c>
      <c r="J46" s="22">
        <f>IF(OR($A46="",$B46="",$C46=""),"",'MPTO_working_3-way'!G45)</f>
        <v>4.1218728230448649</v>
      </c>
      <c r="K46" s="17">
        <f>IF(OR($A46="",$B46="",$C46=""),"",'OddsRatio_working_3-way'!H45)</f>
        <v>2.2006508406532013</v>
      </c>
      <c r="L46" s="21">
        <f>IF(OR($A46="",$B46="",$C46=""),"",'OddsRatio_working_3-way'!I45)</f>
        <v>3.3170454819623183</v>
      </c>
      <c r="M46" s="22">
        <f>IF(OR($A46="",$B46="",$C46=""),"",'OddsRatio_working_3-way'!J45)</f>
        <v>4.096415325895097</v>
      </c>
      <c r="N46" s="23">
        <f t="shared" si="1"/>
        <v>45.210057516602362</v>
      </c>
      <c r="O46" s="24">
        <f t="shared" si="2"/>
        <v>30.234225964227829</v>
      </c>
      <c r="P46" s="24">
        <f t="shared" si="3"/>
        <v>24.555716519169813</v>
      </c>
      <c r="Q46" t="s">
        <v>641</v>
      </c>
      <c r="R46" t="s">
        <v>688</v>
      </c>
      <c r="S46" t="s">
        <v>765</v>
      </c>
      <c r="AD46" s="39"/>
      <c r="AE46" s="39"/>
      <c r="AH46" s="39"/>
      <c r="AI46" s="39"/>
      <c r="AJ46" t="s">
        <v>714</v>
      </c>
    </row>
    <row r="47" spans="1:36" s="38" customFormat="1" ht="15" x14ac:dyDescent="0.25">
      <c r="A47">
        <v>1.77</v>
      </c>
      <c r="B47">
        <v>3.83</v>
      </c>
      <c r="C47">
        <v>4.8899999999999997</v>
      </c>
      <c r="D47" s="20">
        <f t="shared" si="0"/>
        <v>3.0567334661667278E-2</v>
      </c>
      <c r="E47" s="17">
        <f>IF(OR($A47="",$B47="",$C47=""),"",A47*'MPTO_working_3-way'!$I46)</f>
        <v>1.824104182351151</v>
      </c>
      <c r="F47" s="21">
        <f>IF(OR($A47="",$B47="",$C47=""),"",B47*'MPTO_working_3-way'!$I46)</f>
        <v>3.947072891754186</v>
      </c>
      <c r="G47" s="22">
        <f>IF(OR($A47="",$B47="",$C47=""),"",C47*'MPTO_working_3-way'!$I46)</f>
        <v>5.039474266495553</v>
      </c>
      <c r="H47" s="17">
        <f>IF(OR($A47="",$B47="",$C47=""),"",'MPTO_working_3-way'!E46)</f>
        <v>1.8025077357413029</v>
      </c>
      <c r="I47" s="21">
        <f>IF(OR($A47="",$B47="",$C47=""),"",'MPTO_working_3-way'!F46)</f>
        <v>3.9855326092484398</v>
      </c>
      <c r="J47" s="22">
        <f>IF(OR($A47="",$B47="",$C47=""),"",'MPTO_working_3-way'!G46)</f>
        <v>5.1464190719529634</v>
      </c>
      <c r="K47" s="17">
        <f>IF(OR($A47="",$B47="",$C47=""),"",'OddsRatio_working_3-way'!H46)</f>
        <v>1.8104297508641523</v>
      </c>
      <c r="L47" s="21">
        <f>IF(OR($A47="",$B47="",$C47=""),"",'OddsRatio_working_3-way'!I46)</f>
        <v>3.9785924609682479</v>
      </c>
      <c r="M47" s="22">
        <f>IF(OR($A47="",$B47="",$C47=""),"",'OddsRatio_working_3-way'!J46)</f>
        <v>5.0942490011188983</v>
      </c>
      <c r="N47" s="23">
        <f t="shared" si="1"/>
        <v>54.82143013953651</v>
      </c>
      <c r="O47" s="24">
        <f t="shared" si="2"/>
        <v>25.33523011670486</v>
      </c>
      <c r="P47" s="24">
        <f t="shared" si="3"/>
        <v>19.843339743758616</v>
      </c>
      <c r="Q47" t="s">
        <v>656</v>
      </c>
      <c r="R47" t="s">
        <v>659</v>
      </c>
      <c r="S47" t="s">
        <v>765</v>
      </c>
      <c r="AD47" s="39"/>
      <c r="AE47" s="39"/>
      <c r="AH47" s="39"/>
      <c r="AI47" s="39"/>
      <c r="AJ47" t="s">
        <v>715</v>
      </c>
    </row>
    <row r="48" spans="1:36" s="38" customFormat="1" ht="15" x14ac:dyDescent="0.25">
      <c r="A48">
        <v>1.79</v>
      </c>
      <c r="B48">
        <v>4.01</v>
      </c>
      <c r="C48">
        <v>4.5199999999999996</v>
      </c>
      <c r="D48" s="20">
        <f t="shared" si="0"/>
        <v>2.9274714533683577E-2</v>
      </c>
      <c r="E48" s="17">
        <f>IF(OR($A48="",$B48="",$C48=""),"",A48*'MPTO_working_3-way'!$I47)</f>
        <v>1.8424017390152936</v>
      </c>
      <c r="F48" s="21">
        <f>IF(OR($A48="",$B48="",$C48=""),"",B48*'MPTO_working_3-way'!$I47)</f>
        <v>4.1273916052800708</v>
      </c>
      <c r="G48" s="22">
        <f>IF(OR($A48="",$B48="",$C48=""),"",C48*'MPTO_working_3-way'!$I47)</f>
        <v>4.6523217096922496</v>
      </c>
      <c r="H48" s="17">
        <f>IF(OR($A48="",$B48="",$C48=""),"",'MPTO_working_3-way'!E47)</f>
        <v>1.821822217457151</v>
      </c>
      <c r="I48" s="21">
        <f>IF(OR($A48="",$B48="",$C48=""),"",'MPTO_working_3-way'!F47)</f>
        <v>4.1733036030961888</v>
      </c>
      <c r="J48" s="22">
        <f>IF(OR($A48="",$B48="",$C48=""),"",'MPTO_working_3-way'!G47)</f>
        <v>4.7285638859248689</v>
      </c>
      <c r="K48" s="17">
        <f>IF(OR($A48="",$B48="",$C48=""),"",'OddsRatio_working_3-way'!H47)</f>
        <v>1.8293617863888418</v>
      </c>
      <c r="L48" s="21">
        <f>IF(OR($A48="",$B48="",$C48=""),"",'OddsRatio_working_3-way'!I47)</f>
        <v>4.1599733886460921</v>
      </c>
      <c r="M48" s="22">
        <f>IF(OR($A48="",$B48="",$C48=""),"",'OddsRatio_working_3-way'!J47)</f>
        <v>4.6953841621376231</v>
      </c>
      <c r="N48" s="23">
        <f t="shared" si="1"/>
        <v>54.276978729648228</v>
      </c>
      <c r="O48" s="24">
        <f t="shared" si="2"/>
        <v>24.228377038920286</v>
      </c>
      <c r="P48" s="24">
        <f t="shared" si="3"/>
        <v>21.49464423143149</v>
      </c>
      <c r="Q48" t="s">
        <v>649</v>
      </c>
      <c r="R48" t="s">
        <v>652</v>
      </c>
      <c r="S48" t="s">
        <v>765</v>
      </c>
      <c r="AD48" s="39"/>
      <c r="AE48" s="39"/>
      <c r="AH48" s="39"/>
      <c r="AI48" s="39"/>
      <c r="AJ48" t="s">
        <v>715</v>
      </c>
    </row>
    <row r="49" spans="1:36" s="38" customFormat="1" ht="15" x14ac:dyDescent="0.25">
      <c r="A49">
        <v>4.4400000000000004</v>
      </c>
      <c r="B49">
        <v>3.79</v>
      </c>
      <c r="C49">
        <v>1.81</v>
      </c>
      <c r="D49" s="20">
        <f t="shared" si="0"/>
        <v>4.1563655814592426E-2</v>
      </c>
      <c r="E49" s="17">
        <f>IF(OR($A49="",$B49="",$C49=""),"",A49*'MPTO_working_3-way'!$I48)</f>
        <v>4.6245426318167908</v>
      </c>
      <c r="F49" s="21">
        <f>IF(OR($A49="",$B49="",$C49=""),"",B49*'MPTO_working_3-way'!$I48)</f>
        <v>3.9475262555373054</v>
      </c>
      <c r="G49" s="22">
        <f>IF(OR($A49="",$B49="",$C49=""),"",C49*'MPTO_working_3-way'!$I48)</f>
        <v>1.8852302170244124</v>
      </c>
      <c r="H49" s="17">
        <f>IF(OR($A49="",$B49="",$C49=""),"",'MPTO_working_3-way'!E48)</f>
        <v>4.7310252858118327</v>
      </c>
      <c r="I49" s="21">
        <f>IF(OR($A49="",$B49="",$C49=""),"",'MPTO_working_3-way'!F48)</f>
        <v>4.0000369474474224</v>
      </c>
      <c r="J49" s="22">
        <f>IF(OR($A49="",$B49="",$C49=""),"",'MPTO_working_3-way'!G48)</f>
        <v>1.8565563797898832</v>
      </c>
      <c r="K49" s="17">
        <f>IF(OR($A49="",$B49="",$C49=""),"",'OddsRatio_working_3-way'!H48)</f>
        <v>4.6824169177340673</v>
      </c>
      <c r="L49" s="21">
        <f>IF(OR($A49="",$B49="",$C49=""),"",'OddsRatio_working_3-way'!I48)</f>
        <v>3.9866113954878042</v>
      </c>
      <c r="M49" s="22">
        <f>IF(OR($A49="",$B49="",$C49=""),"",'OddsRatio_working_3-way'!J48)</f>
        <v>1.8670807277222652</v>
      </c>
      <c r="N49" s="23">
        <f t="shared" si="1"/>
        <v>21.623760004286989</v>
      </c>
      <c r="O49" s="24">
        <f t="shared" si="2"/>
        <v>25.332320427185813</v>
      </c>
      <c r="P49" s="24">
        <f t="shared" si="3"/>
        <v>53.043919568527201</v>
      </c>
      <c r="Q49" t="s">
        <v>589</v>
      </c>
      <c r="R49" t="s">
        <v>664</v>
      </c>
      <c r="S49" t="s">
        <v>766</v>
      </c>
      <c r="AD49" s="39"/>
      <c r="AE49" s="39"/>
      <c r="AH49" s="39"/>
      <c r="AI49" s="39"/>
      <c r="AJ49" t="s">
        <v>703</v>
      </c>
    </row>
    <row r="50" spans="1:36" s="38" customFormat="1" ht="15" x14ac:dyDescent="0.25">
      <c r="A50">
        <v>2.34</v>
      </c>
      <c r="B50">
        <v>3.12</v>
      </c>
      <c r="C50">
        <v>3.37</v>
      </c>
      <c r="D50" s="20">
        <f t="shared" si="0"/>
        <v>4.4599152907758288E-2</v>
      </c>
      <c r="E50" s="17">
        <f>IF(OR($A50="",$B50="",$C50=""),"",A50*'MPTO_working_3-way'!$I49)</f>
        <v>2.4443620178041541</v>
      </c>
      <c r="F50" s="21">
        <f>IF(OR($A50="",$B50="",$C50=""),"",B50*'MPTO_working_3-way'!$I49)</f>
        <v>3.2591493570722059</v>
      </c>
      <c r="G50" s="22">
        <f>IF(OR($A50="",$B50="",$C50=""),"",C50*'MPTO_working_3-way'!$I49)</f>
        <v>3.5202991452991457</v>
      </c>
      <c r="H50" s="17">
        <f>IF(OR($A50="",$B50="",$C50=""),"",'MPTO_working_3-way'!E49)</f>
        <v>2.4243362061014722</v>
      </c>
      <c r="I50" s="21">
        <f>IF(OR($A50="",$B50="",$C50=""),"",'MPTO_working_3-way'!F49)</f>
        <v>3.2717541627482434</v>
      </c>
      <c r="J50" s="22">
        <f>IF(OR($A50="",$B50="",$C50=""),"",'MPTO_working_3-way'!G49)</f>
        <v>3.5477408035031419</v>
      </c>
      <c r="K50" s="17">
        <f>IF(OR($A50="",$B50="",$C50=""),"",'OddsRatio_working_3-way'!H49)</f>
        <v>2.4330446498809368</v>
      </c>
      <c r="L50" s="21">
        <f>IF(OR($A50="",$B50="",$C50=""),"",'OddsRatio_working_3-way'!I49)</f>
        <v>3.2672049684683486</v>
      </c>
      <c r="M50" s="22">
        <f>IF(OR($A50="",$B50="",$C50=""),"",'OddsRatio_working_3-way'!J49)</f>
        <v>3.5345640449386728</v>
      </c>
      <c r="N50" s="23">
        <f t="shared" si="1"/>
        <v>40.910470409711685</v>
      </c>
      <c r="O50" s="24">
        <f t="shared" si="2"/>
        <v>30.682852807283762</v>
      </c>
      <c r="P50" s="24">
        <f t="shared" si="3"/>
        <v>28.406676783004549</v>
      </c>
      <c r="Q50" t="s">
        <v>587</v>
      </c>
      <c r="R50" t="s">
        <v>534</v>
      </c>
      <c r="S50" t="s">
        <v>766</v>
      </c>
      <c r="AD50" s="39"/>
      <c r="AE50" s="39"/>
      <c r="AH50" s="39"/>
      <c r="AI50" s="39"/>
      <c r="AJ50" t="s">
        <v>703</v>
      </c>
    </row>
    <row r="51" spans="1:36" s="38" customFormat="1" ht="15" x14ac:dyDescent="0.25">
      <c r="A51">
        <v>2.9</v>
      </c>
      <c r="B51">
        <v>3.18</v>
      </c>
      <c r="C51">
        <v>2.57</v>
      </c>
      <c r="D51" s="20">
        <f t="shared" si="0"/>
        <v>4.8398053377686656E-2</v>
      </c>
      <c r="E51" s="17">
        <f>IF(OR($A51="",$B51="",$C51=""),"",A51*'MPTO_working_3-way'!$I50)</f>
        <v>3.0403543547952911</v>
      </c>
      <c r="F51" s="21">
        <f>IF(OR($A51="",$B51="",$C51=""),"",B51*'MPTO_working_3-way'!$I50)</f>
        <v>3.3339058097410437</v>
      </c>
      <c r="G51" s="22">
        <f>IF(OR($A51="",$B51="",$C51=""),"",C51*'MPTO_working_3-way'!$I50)</f>
        <v>2.6943829971806545</v>
      </c>
      <c r="H51" s="17">
        <f>IF(OR($A51="",$B51="",$C51=""),"",'MPTO_working_3-way'!E50)</f>
        <v>3.0423349881090624</v>
      </c>
      <c r="I51" s="21">
        <f>IF(OR($A51="",$B51="",$C51=""),"",'MPTO_working_3-way'!F50)</f>
        <v>3.3519621496195064</v>
      </c>
      <c r="J51" s="22">
        <f>IF(OR($A51="",$B51="",$C51=""),"",'MPTO_working_3-way'!G50)</f>
        <v>2.6811637267552921</v>
      </c>
      <c r="K51" s="17">
        <f>IF(OR($A51="",$B51="",$C51=""),"",'OddsRatio_working_3-way'!H50)</f>
        <v>3.0419563951915278</v>
      </c>
      <c r="L51" s="21">
        <f>IF(OR($A51="",$B51="",$C51=""),"",'OddsRatio_working_3-way'!I50)</f>
        <v>3.3428762850092277</v>
      </c>
      <c r="M51" s="22">
        <f>IF(OR($A51="",$B51="",$C51=""),"",'OddsRatio_working_3-way'!J50)</f>
        <v>2.6873008107635266</v>
      </c>
      <c r="N51" s="23">
        <f t="shared" si="1"/>
        <v>32.890902944348753</v>
      </c>
      <c r="O51" s="24">
        <f t="shared" si="2"/>
        <v>29.994848597047604</v>
      </c>
      <c r="P51" s="24">
        <f t="shared" si="3"/>
        <v>37.114248458603655</v>
      </c>
      <c r="Q51" t="s">
        <v>529</v>
      </c>
      <c r="R51" t="s">
        <v>666</v>
      </c>
      <c r="S51" t="s">
        <v>766</v>
      </c>
      <c r="AD51" s="39"/>
      <c r="AE51" s="39"/>
      <c r="AH51" s="39"/>
      <c r="AI51" s="39"/>
      <c r="AJ51" t="s">
        <v>703</v>
      </c>
    </row>
    <row r="52" spans="1:36" s="38" customFormat="1" ht="15" x14ac:dyDescent="0.25">
      <c r="A52">
        <v>2.66</v>
      </c>
      <c r="B52">
        <v>3.22</v>
      </c>
      <c r="C52">
        <v>2.84</v>
      </c>
      <c r="D52" s="20">
        <f t="shared" si="0"/>
        <v>3.8611531891578288E-2</v>
      </c>
      <c r="E52" s="17">
        <f>IF(OR($A52="",$B52="",$C52=""),"",A52*'MPTO_working_3-way'!$I51)</f>
        <v>2.7627066748315983</v>
      </c>
      <c r="F52" s="21">
        <f>IF(OR($A52="",$B52="",$C52=""),"",B52*'MPTO_working_3-way'!$I51)</f>
        <v>3.3443291326908824</v>
      </c>
      <c r="G52" s="22">
        <f>IF(OR($A52="",$B52="",$C52=""),"",C52*'MPTO_working_3-way'!$I51)</f>
        <v>2.9496567505720823</v>
      </c>
      <c r="H52" s="17">
        <f>IF(OR($A52="",$B52="",$C52=""),"",'MPTO_working_3-way'!E51)</f>
        <v>2.7542948208518623</v>
      </c>
      <c r="I52" s="21">
        <f>IF(OR($A52="",$B52="",$C52=""),"",'MPTO_working_3-way'!F51)</f>
        <v>3.3592161432018313</v>
      </c>
      <c r="J52" s="22">
        <f>IF(OR($A52="",$B52="",$C52=""),"",'MPTO_working_3-way'!G51)</f>
        <v>2.9477467777179593</v>
      </c>
      <c r="K52" s="17">
        <f>IF(OR($A52="",$B52="",$C52=""),"",'OddsRatio_working_3-way'!H51)</f>
        <v>2.7583586057584508</v>
      </c>
      <c r="L52" s="21">
        <f>IF(OR($A52="",$B52="",$C52=""),"",'OddsRatio_working_3-way'!I51)</f>
        <v>3.3515398221588915</v>
      </c>
      <c r="M52" s="22">
        <f>IF(OR($A52="",$B52="",$C52=""),"",'OddsRatio_working_3-way'!J51)</f>
        <v>2.9490239967443066</v>
      </c>
      <c r="N52" s="23">
        <f t="shared" si="1"/>
        <v>36.196387010971961</v>
      </c>
      <c r="O52" s="24">
        <f t="shared" si="2"/>
        <v>29.901363182976837</v>
      </c>
      <c r="P52" s="24">
        <f t="shared" si="3"/>
        <v>33.902249806051202</v>
      </c>
      <c r="Q52" t="s">
        <v>663</v>
      </c>
      <c r="R52" t="s">
        <v>584</v>
      </c>
      <c r="S52" t="s">
        <v>766</v>
      </c>
      <c r="AD52" s="39"/>
      <c r="AE52" s="39"/>
      <c r="AH52" s="39"/>
      <c r="AI52" s="39"/>
      <c r="AJ52" t="s">
        <v>703</v>
      </c>
    </row>
    <row r="53" spans="1:36" s="38" customFormat="1" ht="15" x14ac:dyDescent="0.25">
      <c r="A53">
        <v>4.8</v>
      </c>
      <c r="B53">
        <v>4.07</v>
      </c>
      <c r="C53">
        <v>1.72</v>
      </c>
      <c r="D53" s="20">
        <f t="shared" si="0"/>
        <v>3.5428927870788218E-2</v>
      </c>
      <c r="E53" s="17">
        <f>IF(OR($A53="",$B53="",$C53=""),"",A53*'MPTO_working_3-way'!$I52)</f>
        <v>4.9700588537797836</v>
      </c>
      <c r="F53" s="21">
        <f>IF(OR($A53="",$B53="",$C53=""),"",B53*'MPTO_working_3-way'!$I52)</f>
        <v>4.2141957364341085</v>
      </c>
      <c r="G53" s="22">
        <f>IF(OR($A53="",$B53="",$C53=""),"",C53*'MPTO_working_3-way'!$I52)</f>
        <v>1.7809377559377557</v>
      </c>
      <c r="H53" s="17">
        <f>IF(OR($A53="",$B53="",$C53=""),"",'MPTO_working_3-way'!E52)</f>
        <v>5.0884450438954243</v>
      </c>
      <c r="I53" s="21">
        <f>IF(OR($A53="",$B53="",$C53=""),"",'MPTO_working_3-way'!F52)</f>
        <v>4.2755031063487587</v>
      </c>
      <c r="J53" s="22">
        <f>IF(OR($A53="",$B53="",$C53=""),"",'MPTO_working_3-way'!G52)</f>
        <v>1.7556620348632261</v>
      </c>
      <c r="K53" s="17">
        <f>IF(OR($A53="",$B53="",$C53=""),"",'OddsRatio_working_3-way'!H52)</f>
        <v>5.0355788699528858</v>
      </c>
      <c r="L53" s="21">
        <f>IF(OR($A53="",$B53="",$C53=""),"",'OddsRatio_working_3-way'!I52)</f>
        <v>4.260322929146148</v>
      </c>
      <c r="M53" s="22">
        <f>IF(OR($A53="",$B53="",$C53=""),"",'OddsRatio_working_3-way'!J52)</f>
        <v>1.7646359964121261</v>
      </c>
      <c r="N53" s="23">
        <f t="shared" si="1"/>
        <v>20.120486083167592</v>
      </c>
      <c r="O53" s="24">
        <f t="shared" si="2"/>
        <v>23.729320196364721</v>
      </c>
      <c r="P53" s="24">
        <f t="shared" si="3"/>
        <v>56.150193720467698</v>
      </c>
      <c r="Q53" t="s">
        <v>537</v>
      </c>
      <c r="R53" t="s">
        <v>539</v>
      </c>
      <c r="S53" t="s">
        <v>766</v>
      </c>
      <c r="AD53" s="39"/>
      <c r="AE53" s="39"/>
      <c r="AH53" s="39"/>
      <c r="AI53" s="39"/>
      <c r="AJ53" t="s">
        <v>704</v>
      </c>
    </row>
    <row r="54" spans="1:36" s="38" customFormat="1" ht="15" x14ac:dyDescent="0.25">
      <c r="A54">
        <v>1.98</v>
      </c>
      <c r="B54">
        <v>3.73</v>
      </c>
      <c r="C54">
        <v>3.84</v>
      </c>
      <c r="D54" s="20">
        <f t="shared" si="0"/>
        <v>3.3563686462480202E-2</v>
      </c>
      <c r="E54" s="17">
        <f>IF(OR($A54="",$B54="",$C54=""),"",A54*'MPTO_working_3-way'!$I53)</f>
        <v>2.0464560991957108</v>
      </c>
      <c r="F54" s="21">
        <f>IF(OR($A54="",$B54="",$C54=""),"",B54*'MPTO_working_3-way'!$I53)</f>
        <v>3.8551925505050511</v>
      </c>
      <c r="G54" s="22">
        <f>IF(OR($A54="",$B54="",$C54=""),"",C54*'MPTO_working_3-way'!$I53)</f>
        <v>3.968884556015924</v>
      </c>
      <c r="H54" s="17">
        <f>IF(OR($A54="",$B54="",$C54=""),"",'MPTO_working_3-way'!E53)</f>
        <v>2.0248546470947413</v>
      </c>
      <c r="I54" s="21">
        <f>IF(OR($A54="",$B54="",$C54=""),"",'MPTO_working_3-way'!F53)</f>
        <v>3.8924346053040448</v>
      </c>
      <c r="J54" s="22">
        <f>IF(OR($A54="",$B54="",$C54=""),"",'MPTO_working_3-way'!G53)</f>
        <v>4.0123778457387216</v>
      </c>
      <c r="K54" s="17">
        <f>IF(OR($A54="",$B54="",$C54=""),"",'OddsRatio_working_3-way'!H53)</f>
        <v>2.0332853048652986</v>
      </c>
      <c r="L54" s="21">
        <f>IF(OR($A54="",$B54="",$C54=""),"",'OddsRatio_working_3-way'!I53)</f>
        <v>3.8784376349819034</v>
      </c>
      <c r="M54" s="22">
        <f>IF(OR($A54="",$B54="",$C54=""),"",'OddsRatio_working_3-way'!J53)</f>
        <v>3.9944186385892335</v>
      </c>
      <c r="N54" s="23">
        <f t="shared" si="1"/>
        <v>48.864962233639687</v>
      </c>
      <c r="O54" s="24">
        <f t="shared" si="2"/>
        <v>25.939041614639834</v>
      </c>
      <c r="P54" s="24">
        <f t="shared" si="3"/>
        <v>25.195996151720461</v>
      </c>
      <c r="Q54" t="s">
        <v>596</v>
      </c>
      <c r="R54" t="s">
        <v>593</v>
      </c>
      <c r="S54" t="s">
        <v>766</v>
      </c>
      <c r="AD54" s="39"/>
      <c r="AE54" s="39"/>
      <c r="AH54" s="39"/>
      <c r="AI54" s="39"/>
      <c r="AJ54" t="s">
        <v>704</v>
      </c>
    </row>
    <row r="55" spans="1:36" s="38" customFormat="1" ht="15" x14ac:dyDescent="0.25">
      <c r="A55">
        <v>2.2400000000000002</v>
      </c>
      <c r="B55">
        <v>3.58</v>
      </c>
      <c r="C55">
        <v>3.26</v>
      </c>
      <c r="D55" s="20">
        <f t="shared" si="0"/>
        <v>3.2506646624787638E-2</v>
      </c>
      <c r="E55" s="17">
        <f>IF(OR($A55="",$B55="",$C55=""),"",A55*'MPTO_working_3-way'!$I54)</f>
        <v>2.3128148884395245</v>
      </c>
      <c r="F55" s="21">
        <f>IF(OR($A55="",$B55="",$C55=""),"",B55*'MPTO_working_3-way'!$I54)</f>
        <v>3.6963737949167399</v>
      </c>
      <c r="G55" s="22">
        <f>IF(OR($A55="",$B55="",$C55=""),"",C55*'MPTO_working_3-way'!$I54)</f>
        <v>3.3659716679968077</v>
      </c>
      <c r="H55" s="17">
        <f>IF(OR($A55="",$B55="",$C55=""),"",'MPTO_working_3-way'!E54)</f>
        <v>2.2957208867523873</v>
      </c>
      <c r="I55" s="21">
        <f>IF(OR($A55="",$B55="",$C55=""),"",'MPTO_working_3-way'!F54)</f>
        <v>3.724477181219783</v>
      </c>
      <c r="J55" s="22">
        <f>IF(OR($A55="",$B55="",$C55=""),"",'MPTO_working_3-way'!G54)</f>
        <v>3.3793725831393182</v>
      </c>
      <c r="K55" s="17">
        <f>IF(OR($A55="",$B55="",$C55=""),"",'OddsRatio_working_3-way'!H54)</f>
        <v>2.3029827932792695</v>
      </c>
      <c r="L55" s="21">
        <f>IF(OR($A55="",$B55="",$C55=""),"",'OddsRatio_working_3-way'!I54)</f>
        <v>3.7110448440810613</v>
      </c>
      <c r="M55" s="22">
        <f>IF(OR($A55="",$B55="",$C55=""),"",'OddsRatio_working_3-way'!J54)</f>
        <v>3.3747912200089907</v>
      </c>
      <c r="N55" s="23">
        <f t="shared" si="1"/>
        <v>43.23735570012299</v>
      </c>
      <c r="O55" s="24">
        <f t="shared" si="2"/>
        <v>27.053540996725001</v>
      </c>
      <c r="P55" s="24">
        <f t="shared" si="3"/>
        <v>29.709103303151995</v>
      </c>
      <c r="Q55" t="s">
        <v>538</v>
      </c>
      <c r="R55" t="s">
        <v>516</v>
      </c>
      <c r="S55" t="s">
        <v>766</v>
      </c>
      <c r="AD55" s="39"/>
      <c r="AE55" s="39"/>
      <c r="AH55" s="39"/>
      <c r="AI55" s="39"/>
      <c r="AJ55" t="s">
        <v>704</v>
      </c>
    </row>
    <row r="56" spans="1:36" s="38" customFormat="1" ht="15" x14ac:dyDescent="0.25">
      <c r="A56">
        <v>2.4</v>
      </c>
      <c r="B56">
        <v>3.14</v>
      </c>
      <c r="C56">
        <v>3.3</v>
      </c>
      <c r="D56" s="20">
        <f t="shared" si="0"/>
        <v>3.8168307276587488E-2</v>
      </c>
      <c r="E56" s="17">
        <f>IF(OR($A56="",$B56="",$C56=""),"",A56*'MPTO_working_3-way'!$I55)</f>
        <v>2.4916039374638097</v>
      </c>
      <c r="F56" s="21">
        <f>IF(OR($A56="",$B56="",$C56=""),"",B56*'MPTO_working_3-way'!$I55)</f>
        <v>3.2598484848484848</v>
      </c>
      <c r="G56" s="22">
        <f>IF(OR($A56="",$B56="",$C56=""),"",C56*'MPTO_working_3-way'!$I55)</f>
        <v>3.4259554140127384</v>
      </c>
      <c r="H56" s="17">
        <f>IF(OR($A56="",$B56="",$C56=""),"",'MPTO_working_3-way'!E55)</f>
        <v>2.4755913036553312</v>
      </c>
      <c r="I56" s="21">
        <f>IF(OR($A56="",$B56="",$C56=""),"",'MPTO_working_3-way'!F55)</f>
        <v>3.2706612657162393</v>
      </c>
      <c r="J56" s="22">
        <f>IF(OR($A56="",$B56="",$C56=""),"",'MPTO_working_3-way'!G55)</f>
        <v>3.4446229708017055</v>
      </c>
      <c r="K56" s="17">
        <f>IF(OR($A56="",$B56="",$C56=""),"",'OddsRatio_working_3-way'!H55)</f>
        <v>2.4826575147191172</v>
      </c>
      <c r="L56" s="21">
        <f>IF(OR($A56="",$B56="",$C56=""),"",'OddsRatio_working_3-way'!I55)</f>
        <v>3.2663479153563642</v>
      </c>
      <c r="M56" s="22">
        <f>IF(OR($A56="",$B56="",$C56=""),"",'OddsRatio_working_3-way'!J55)</f>
        <v>3.4357944884671205</v>
      </c>
      <c r="N56" s="23">
        <f t="shared" si="1"/>
        <v>40.134789681617484</v>
      </c>
      <c r="O56" s="24">
        <f t="shared" si="2"/>
        <v>30.676272368115271</v>
      </c>
      <c r="P56" s="24">
        <f t="shared" si="3"/>
        <v>29.188937950267256</v>
      </c>
      <c r="Q56" t="s">
        <v>600</v>
      </c>
      <c r="R56" t="s">
        <v>543</v>
      </c>
      <c r="S56" t="s">
        <v>766</v>
      </c>
      <c r="AD56" s="39"/>
      <c r="AE56" s="39"/>
      <c r="AH56" s="39"/>
      <c r="AI56" s="39"/>
      <c r="AJ56" t="s">
        <v>709</v>
      </c>
    </row>
    <row r="57" spans="1:36" s="38" customFormat="1" ht="15" x14ac:dyDescent="0.25">
      <c r="A57">
        <v>2.2999999999999998</v>
      </c>
      <c r="B57">
        <v>2.97</v>
      </c>
      <c r="C57">
        <v>3.74</v>
      </c>
      <c r="D57" s="20">
        <f t="shared" si="0"/>
        <v>3.8862624540373814E-2</v>
      </c>
      <c r="E57" s="17">
        <f>IF(OR($A57="",$B57="",$C57=""),"",A57*'MPTO_working_3-way'!$I56)</f>
        <v>2.3893840364428596</v>
      </c>
      <c r="F57" s="21">
        <f>IF(OR($A57="",$B57="",$C57=""),"",B57*'MPTO_working_3-way'!$I56)</f>
        <v>3.0854219948849106</v>
      </c>
      <c r="G57" s="22">
        <f>IF(OR($A57="",$B57="",$C57=""),"",C57*'MPTO_working_3-way'!$I56)</f>
        <v>3.8853462157809981</v>
      </c>
      <c r="H57" s="17">
        <f>IF(OR($A57="",$B57="",$C57=""),"",'MPTO_working_3-way'!E56)</f>
        <v>2.3706322257531109</v>
      </c>
      <c r="I57" s="21">
        <f>IF(OR($A57="",$B57="",$C57=""),"",'MPTO_working_3-way'!F56)</f>
        <v>3.0888400258895081</v>
      </c>
      <c r="J57" s="22">
        <f>IF(OR($A57="",$B57="",$C57=""),"",'MPTO_working_3-way'!G56)</f>
        <v>3.9304240892629485</v>
      </c>
      <c r="K57" s="17">
        <f>IF(OR($A57="",$B57="",$C57=""),"",'OddsRatio_working_3-way'!H56)</f>
        <v>2.3789624166736854</v>
      </c>
      <c r="L57" s="21">
        <f>IF(OR($A57="",$B57="",$C57=""),"",'OddsRatio_working_3-way'!I56)</f>
        <v>3.0896584314208928</v>
      </c>
      <c r="M57" s="22">
        <f>IF(OR($A57="",$B57="",$C57=""),"",'OddsRatio_working_3-way'!J56)</f>
        <v>3.9064284782199228</v>
      </c>
      <c r="N57" s="23">
        <f t="shared" si="1"/>
        <v>41.851790450928391</v>
      </c>
      <c r="O57" s="24">
        <f t="shared" si="2"/>
        <v>32.410477453580896</v>
      </c>
      <c r="P57" s="24">
        <f t="shared" si="3"/>
        <v>25.737732095490717</v>
      </c>
      <c r="Q57" t="s">
        <v>699</v>
      </c>
      <c r="R57" t="s">
        <v>668</v>
      </c>
      <c r="S57" t="s">
        <v>766</v>
      </c>
      <c r="AD57" s="39"/>
      <c r="AE57" s="39"/>
      <c r="AH57" s="39"/>
      <c r="AI57" s="39"/>
      <c r="AJ57" t="s">
        <v>709</v>
      </c>
    </row>
    <row r="58" spans="1:36" s="38" customFormat="1" ht="15" x14ac:dyDescent="0.25">
      <c r="A58">
        <v>1.26</v>
      </c>
      <c r="B58">
        <v>6.2</v>
      </c>
      <c r="C58">
        <v>11.2</v>
      </c>
      <c r="D58" s="20">
        <f t="shared" si="0"/>
        <v>4.4226830517152926E-2</v>
      </c>
      <c r="E58" s="17">
        <f>IF(OR($A58="",$B58="",$C58=""),"",A58*'MPTO_working_3-way'!$I57)</f>
        <v>1.3157258064516126</v>
      </c>
      <c r="F58" s="21">
        <f>IF(OR($A58="",$B58="",$C58=""),"",B58*'MPTO_working_3-way'!$I57)</f>
        <v>6.474206349206348</v>
      </c>
      <c r="G58" s="22">
        <f>IF(OR($A58="",$B58="",$C58=""),"",C58*'MPTO_working_3-way'!$I57)</f>
        <v>11.695340501792112</v>
      </c>
      <c r="H58" s="17">
        <f>IF(OR($A58="",$B58="",$C58=""),"",'MPTO_working_3-way'!E57)</f>
        <v>1.2838478183461612</v>
      </c>
      <c r="I58" s="21">
        <f>IF(OR($A58="",$B58="",$C58=""),"",'MPTO_working_3-way'!F57)</f>
        <v>6.8237006842335113</v>
      </c>
      <c r="J58" s="22">
        <f>IF(OR($A58="",$B58="",$C58=""),"",'MPTO_working_3-way'!G57)</f>
        <v>13.414997137950762</v>
      </c>
      <c r="K58" s="17">
        <f>IF(OR($A58="",$B58="",$C58=""),"",'OddsRatio_working_3-way'!H57)</f>
        <v>1.2923748177359311</v>
      </c>
      <c r="L58" s="21">
        <f>IF(OR($A58="",$B58="",$C58=""),"",'OddsRatio_working_3-way'!I57)</f>
        <v>6.8474963547186221</v>
      </c>
      <c r="M58" s="22">
        <f>IF(OR($A58="",$B58="",$C58=""),"",'OddsRatio_working_3-way'!J57)</f>
        <v>12.470089003486526</v>
      </c>
      <c r="N58" s="23">
        <f t="shared" si="1"/>
        <v>76.00367759730311</v>
      </c>
      <c r="O58" s="24">
        <f t="shared" si="2"/>
        <v>15.445908673000307</v>
      </c>
      <c r="P58" s="24">
        <f t="shared" si="3"/>
        <v>8.5504137296966007</v>
      </c>
      <c r="Q58" t="s">
        <v>599</v>
      </c>
      <c r="R58" t="s">
        <v>667</v>
      </c>
      <c r="S58" t="s">
        <v>766</v>
      </c>
      <c r="AD58" s="39"/>
      <c r="AE58" s="39"/>
      <c r="AH58" s="39"/>
      <c r="AI58" s="39"/>
      <c r="AJ58" t="s">
        <v>709</v>
      </c>
    </row>
    <row r="59" spans="1:36" s="38" customFormat="1" ht="15" x14ac:dyDescent="0.25">
      <c r="A59">
        <v>2.0699999999999998</v>
      </c>
      <c r="B59">
        <v>3.38</v>
      </c>
      <c r="C59">
        <v>3.83</v>
      </c>
      <c r="D59" s="20">
        <f t="shared" si="0"/>
        <v>4.0046381349419402E-2</v>
      </c>
      <c r="E59" s="17">
        <f>IF(OR($A59="",$B59="",$C59=""),"",A59*'MPTO_working_3-way'!$I58)</f>
        <v>2.1528960093932978</v>
      </c>
      <c r="F59" s="21">
        <f>IF(OR($A59="",$B59="",$C59=""),"",B59*'MPTO_working_3-way'!$I58)</f>
        <v>3.5153567689610377</v>
      </c>
      <c r="G59" s="22">
        <f>IF(OR($A59="",$B59="",$C59=""),"",C59*'MPTO_working_3-way'!$I58)</f>
        <v>3.9833776405682766</v>
      </c>
      <c r="H59" s="17">
        <f>IF(OR($A59="",$B59="",$C59=""),"",'MPTO_working_3-way'!E58)</f>
        <v>2.1288236620966114</v>
      </c>
      <c r="I59" s="21">
        <f>IF(OR($A59="",$B59="",$C59=""),"",'MPTO_working_3-way'!F58)</f>
        <v>3.5397078037959995</v>
      </c>
      <c r="J59" s="22">
        <f>IF(OR($A59="",$B59="",$C59=""),"",'MPTO_working_3-way'!G58)</f>
        <v>4.0363625901869788</v>
      </c>
      <c r="K59" s="17">
        <f>IF(OR($A59="",$B59="",$C59=""),"",'OddsRatio_working_3-way'!H58)</f>
        <v>2.138531393860589</v>
      </c>
      <c r="L59" s="21">
        <f>IF(OR($A59="",$B59="",$C59=""),"",'OddsRatio_working_3-way'!I58)</f>
        <v>3.5324343153160767</v>
      </c>
      <c r="M59" s="22">
        <f>IF(OR($A59="",$B59="",$C59=""),"",'OddsRatio_working_3-way'!J58)</f>
        <v>4.011255929556512</v>
      </c>
      <c r="N59" s="23">
        <f t="shared" si="1"/>
        <v>46.44906189787622</v>
      </c>
      <c r="O59" s="24">
        <f t="shared" si="2"/>
        <v>28.446614830947858</v>
      </c>
      <c r="P59" s="24">
        <f t="shared" si="3"/>
        <v>25.104323271175915</v>
      </c>
      <c r="Q59" t="s">
        <v>598</v>
      </c>
      <c r="R59" t="s">
        <v>606</v>
      </c>
      <c r="S59" t="s">
        <v>766</v>
      </c>
      <c r="AD59" s="39"/>
      <c r="AE59" s="39"/>
      <c r="AH59" s="39"/>
      <c r="AI59" s="39"/>
      <c r="AJ59" t="s">
        <v>709</v>
      </c>
    </row>
    <row r="60" spans="1:36" s="38" customFormat="1" ht="15" x14ac:dyDescent="0.25">
      <c r="A60">
        <v>2.76</v>
      </c>
      <c r="B60">
        <v>3.18</v>
      </c>
      <c r="C60">
        <v>2.76</v>
      </c>
      <c r="D60" s="20">
        <f t="shared" si="0"/>
        <v>3.9103089964451776E-2</v>
      </c>
      <c r="E60" s="17">
        <f>IF(OR($A60="",$B60="",$C60=""),"",A60*'MPTO_working_3-way'!$I59)</f>
        <v>2.8679245283018866</v>
      </c>
      <c r="F60" s="21">
        <f>IF(OR($A60="",$B60="",$C60=""),"",B60*'MPTO_working_3-way'!$I59)</f>
        <v>3.304347826086957</v>
      </c>
      <c r="G60" s="22">
        <f>IF(OR($A60="",$B60="",$C60=""),"",C60*'MPTO_working_3-way'!$I59)</f>
        <v>2.8679245283018866</v>
      </c>
      <c r="H60" s="17">
        <f>IF(OR($A60="",$B60="",$C60=""),"",'MPTO_working_3-way'!E59)</f>
        <v>2.8629958246346554</v>
      </c>
      <c r="I60" s="21">
        <f>IF(OR($A60="",$B60="",$C60=""),"",'MPTO_working_3-way'!F59)</f>
        <v>3.3175083156939831</v>
      </c>
      <c r="J60" s="22">
        <f>IF(OR($A60="",$B60="",$C60=""),"",'MPTO_working_3-way'!G59)</f>
        <v>2.8629958246346554</v>
      </c>
      <c r="K60" s="17">
        <f>IF(OR($A60="",$B60="",$C60=""),"",'OddsRatio_working_3-way'!H59)</f>
        <v>2.8655324599153866</v>
      </c>
      <c r="L60" s="21">
        <f>IF(OR($A60="",$B60="",$C60=""),"",'OddsRatio_working_3-way'!I59)</f>
        <v>3.3107163423951955</v>
      </c>
      <c r="M60" s="22">
        <f>IF(OR($A60="",$B60="",$C60=""),"",'OddsRatio_working_3-way'!J59)</f>
        <v>2.8655324599153866</v>
      </c>
      <c r="N60" s="23">
        <f t="shared" si="1"/>
        <v>34.868421052631582</v>
      </c>
      <c r="O60" s="24">
        <f t="shared" si="2"/>
        <v>30.263157894736835</v>
      </c>
      <c r="P60" s="24">
        <f t="shared" si="3"/>
        <v>34.868421052631582</v>
      </c>
      <c r="Q60" t="s">
        <v>698</v>
      </c>
      <c r="R60" t="s">
        <v>603</v>
      </c>
      <c r="S60" t="s">
        <v>766</v>
      </c>
      <c r="AD60" s="39"/>
      <c r="AE60" s="39"/>
      <c r="AH60" s="39"/>
      <c r="AI60" s="39"/>
      <c r="AJ60" t="s">
        <v>709</v>
      </c>
    </row>
    <row r="61" spans="1:36" s="38" customFormat="1" ht="15" x14ac:dyDescent="0.25">
      <c r="A61">
        <v>1.91</v>
      </c>
      <c r="B61">
        <v>3.47</v>
      </c>
      <c r="C61">
        <v>4.37</v>
      </c>
      <c r="D61" s="20">
        <f t="shared" si="0"/>
        <v>4.0577599409509668E-2</v>
      </c>
      <c r="E61" s="17">
        <f>IF(OR($A61="",$B61="",$C61=""),"",A61*'MPTO_working_3-way'!$I60)</f>
        <v>1.9875032148721634</v>
      </c>
      <c r="F61" s="21">
        <f>IF(OR($A61="",$B61="",$C61=""),"",B61*'MPTO_working_3-way'!$I60)</f>
        <v>3.6108042699509988</v>
      </c>
      <c r="G61" s="22">
        <f>IF(OR($A61="",$B61="",$C61=""),"",C61*'MPTO_working_3-way'!$I60)</f>
        <v>4.5473241094195576</v>
      </c>
      <c r="H61" s="17">
        <f>IF(OR($A61="",$B61="",$C61=""),"",'MPTO_working_3-way'!E60)</f>
        <v>1.9606522851142696</v>
      </c>
      <c r="I61" s="21">
        <f>IF(OR($A61="",$B61="",$C61=""),"",'MPTO_working_3-way'!F60)</f>
        <v>3.6408840047552786</v>
      </c>
      <c r="J61" s="22">
        <f>IF(OR($A61="",$B61="",$C61=""),"",'MPTO_working_3-way'!G60)</f>
        <v>4.6445289888752042</v>
      </c>
      <c r="K61" s="17">
        <f>IF(OR($A61="",$B61="",$C61=""),"",'OddsRatio_working_3-way'!H60)</f>
        <v>1.9710027934804959</v>
      </c>
      <c r="L61" s="21">
        <f>IF(OR($A61="",$B61="",$C61=""),"",'OddsRatio_working_3-way'!I60)</f>
        <v>3.6355790108756301</v>
      </c>
      <c r="M61" s="22">
        <f>IF(OR($A61="",$B61="",$C61=""),"",'OddsRatio_working_3-way'!J60)</f>
        <v>4.5959114439882089</v>
      </c>
      <c r="N61" s="23">
        <f t="shared" si="1"/>
        <v>50.314384022987369</v>
      </c>
      <c r="O61" s="24">
        <f t="shared" si="2"/>
        <v>27.694660946370565</v>
      </c>
      <c r="P61" s="24">
        <f t="shared" si="3"/>
        <v>21.990955030642073</v>
      </c>
      <c r="Q61" t="s">
        <v>601</v>
      </c>
      <c r="R61" t="s">
        <v>605</v>
      </c>
      <c r="S61" t="s">
        <v>766</v>
      </c>
      <c r="AD61" s="39"/>
      <c r="AE61" s="39"/>
      <c r="AH61" s="39"/>
      <c r="AI61" s="39"/>
      <c r="AJ61" t="s">
        <v>709</v>
      </c>
    </row>
    <row r="62" spans="1:36" s="38" customFormat="1" ht="15" x14ac:dyDescent="0.25">
      <c r="A62">
        <v>1.31</v>
      </c>
      <c r="B62">
        <v>5.1100000000000003</v>
      </c>
      <c r="C62">
        <v>12.05</v>
      </c>
      <c r="D62" s="20">
        <f t="shared" si="0"/>
        <v>4.2041046735835419E-2</v>
      </c>
      <c r="E62" s="17">
        <f>IF(OR($A62="",$B62="",$C62=""),"",A62*'MPTO_working_3-way'!$I61)</f>
        <v>1.3650737712239445</v>
      </c>
      <c r="F62" s="21">
        <f>IF(OR($A62="",$B62="",$C62=""),"",B62*'MPTO_working_3-way'!$I61)</f>
        <v>5.3248297488201191</v>
      </c>
      <c r="G62" s="22">
        <f>IF(OR($A62="",$B62="",$C62=""),"",C62*'MPTO_working_3-way'!$I61)</f>
        <v>12.556594613166817</v>
      </c>
      <c r="H62" s="17">
        <f>IF(OR($A62="",$B62="",$C62=""),"",'MPTO_working_3-way'!E61)</f>
        <v>1.3344986239717633</v>
      </c>
      <c r="I62" s="21">
        <f>IF(OR($A62="",$B62="",$C62=""),"",'MPTO_working_3-way'!F61)</f>
        <v>5.5041518533762019</v>
      </c>
      <c r="J62" s="22">
        <f>IF(OR($A62="",$B62="",$C62=""),"",'MPTO_working_3-way'!G61)</f>
        <v>14.498244124640031</v>
      </c>
      <c r="K62" s="17">
        <f>IF(OR($A62="",$B62="",$C62=""),"",'OddsRatio_working_3-way'!H61)</f>
        <v>1.3433951161506901</v>
      </c>
      <c r="L62" s="21">
        <f>IF(OR($A62="",$B62="",$C62=""),"",'OddsRatio_working_3-way'!I61)</f>
        <v>5.5527546044494738</v>
      </c>
      <c r="M62" s="22">
        <f>IF(OR($A62="",$B62="",$C62=""),"",'OddsRatio_working_3-way'!J61)</f>
        <v>13.240374301500411</v>
      </c>
      <c r="N62" s="23">
        <f t="shared" si="1"/>
        <v>73.256114144174475</v>
      </c>
      <c r="O62" s="24">
        <f t="shared" si="2"/>
        <v>18.779943156334358</v>
      </c>
      <c r="P62" s="24">
        <f t="shared" si="3"/>
        <v>7.9639426994911684</v>
      </c>
      <c r="Q62" t="s">
        <v>607</v>
      </c>
      <c r="R62" t="s">
        <v>608</v>
      </c>
      <c r="S62" t="s">
        <v>766</v>
      </c>
      <c r="AD62" s="39"/>
      <c r="AE62" s="39"/>
      <c r="AH62" s="39"/>
      <c r="AI62" s="39"/>
      <c r="AJ62" t="s">
        <v>710</v>
      </c>
    </row>
    <row r="63" spans="1:36" s="38" customFormat="1" ht="15" x14ac:dyDescent="0.25">
      <c r="A63">
        <v>2.94</v>
      </c>
      <c r="B63">
        <v>3.37</v>
      </c>
      <c r="C63">
        <v>2.4900000000000002</v>
      </c>
      <c r="D63" s="20">
        <f t="shared" si="0"/>
        <v>3.847838516909019E-2</v>
      </c>
      <c r="E63" s="17">
        <f>IF(OR($A63="",$B63="",$C63=""),"",A63*'MPTO_working_3-way'!$I62)</f>
        <v>3.0531264523971253</v>
      </c>
      <c r="F63" s="21">
        <f>IF(OR($A63="",$B63="",$C63=""),"",B63*'MPTO_working_3-way'!$I62)</f>
        <v>3.499672158019834</v>
      </c>
      <c r="G63" s="22">
        <f>IF(OR($A63="",$B63="",$C63=""),"",C63*'MPTO_working_3-way'!$I62)</f>
        <v>2.585811179071035</v>
      </c>
      <c r="H63" s="17">
        <f>IF(OR($A63="",$B63="",$C63=""),"",'MPTO_working_3-way'!E62)</f>
        <v>3.0552082917950174</v>
      </c>
      <c r="I63" s="21">
        <f>IF(OR($A63="",$B63="",$C63=""),"",'MPTO_working_3-way'!F62)</f>
        <v>3.522245735185904</v>
      </c>
      <c r="J63" s="22">
        <f>IF(OR($A63="",$B63="",$C63=""),"",'MPTO_working_3-way'!G62)</f>
        <v>2.5721468060780448</v>
      </c>
      <c r="K63" s="17">
        <f>IF(OR($A63="",$B63="",$C63=""),"",'OddsRatio_working_3-way'!H62)</f>
        <v>3.0551290384984164</v>
      </c>
      <c r="L63" s="21">
        <f>IF(OR($A63="",$B63="",$C63=""),"",'OddsRatio_working_3-way'!I62)</f>
        <v>3.5106473305367261</v>
      </c>
      <c r="M63" s="22">
        <f>IF(OR($A63="",$B63="",$C63=""),"",'OddsRatio_working_3-way'!J62)</f>
        <v>2.578423849156001</v>
      </c>
      <c r="N63" s="23">
        <f t="shared" si="1"/>
        <v>32.753310928699406</v>
      </c>
      <c r="O63" s="24">
        <f t="shared" si="2"/>
        <v>28.574105083197697</v>
      </c>
      <c r="P63" s="24">
        <f t="shared" si="3"/>
        <v>38.672583988102907</v>
      </c>
      <c r="Q63" t="s">
        <v>609</v>
      </c>
      <c r="R63" t="s">
        <v>610</v>
      </c>
      <c r="S63" t="s">
        <v>766</v>
      </c>
      <c r="AD63" s="39"/>
      <c r="AE63" s="39"/>
      <c r="AH63" s="39"/>
      <c r="AI63" s="39"/>
      <c r="AJ63" t="s">
        <v>710</v>
      </c>
    </row>
    <row r="64" spans="1:36" s="38" customFormat="1" ht="15" x14ac:dyDescent="0.25">
      <c r="A64">
        <v>1.1599999999999999</v>
      </c>
      <c r="B64">
        <v>7.02</v>
      </c>
      <c r="C64">
        <v>24.31</v>
      </c>
      <c r="D64" s="20">
        <f t="shared" si="0"/>
        <v>4.565444322036627E-2</v>
      </c>
      <c r="E64" s="17">
        <f>IF(OR($A64="",$B64="",$C64=""),"",A64*'MPTO_working_3-way'!$I63)</f>
        <v>1.2129591541356248</v>
      </c>
      <c r="F64" s="21">
        <f>IF(OR($A64="",$B64="",$C64=""),"",B64*'MPTO_working_3-way'!$I63)</f>
        <v>7.3404941914069708</v>
      </c>
      <c r="G64" s="22">
        <f>IF(OR($A64="",$B64="",$C64=""),"",C64*'MPTO_working_3-way'!$I63)</f>
        <v>25.419859514687104</v>
      </c>
      <c r="H64" s="17">
        <f>IF(OR($A64="",$B64="",$C64=""),"",'MPTO_working_3-way'!E63)</f>
        <v>1.1808455267539075</v>
      </c>
      <c r="I64" s="21">
        <f>IF(OR($A64="",$B64="",$C64=""),"",'MPTO_working_3-way'!F63)</f>
        <v>7.8596582744705117</v>
      </c>
      <c r="J64" s="22">
        <f>IF(OR($A64="",$B64="",$C64=""),"",'MPTO_working_3-way'!G63)</f>
        <v>38.584433573426729</v>
      </c>
      <c r="K64" s="17">
        <f>IF(OR($A64="",$B64="",$C64=""),"",'OddsRatio_working_3-way'!H63)</f>
        <v>1.1885719809975746</v>
      </c>
      <c r="L64" s="21">
        <f>IF(OR($A64="",$B64="",$C64=""),"",'OddsRatio_working_3-way'!I63)</f>
        <v>8.0950207850337392</v>
      </c>
      <c r="M64" s="22">
        <f>IF(OR($A64="",$B64="",$C64=""),"",'OddsRatio_working_3-way'!J63)</f>
        <v>28.472580481584135</v>
      </c>
      <c r="N64" s="23">
        <f t="shared" si="1"/>
        <v>82.443006971048163</v>
      </c>
      <c r="O64" s="24">
        <f t="shared" si="2"/>
        <v>13.623060980970921</v>
      </c>
      <c r="P64" s="24">
        <f t="shared" si="3"/>
        <v>3.9339320479809077</v>
      </c>
      <c r="Q64" t="s">
        <v>611</v>
      </c>
      <c r="R64" t="s">
        <v>612</v>
      </c>
      <c r="S64" t="s">
        <v>766</v>
      </c>
      <c r="AD64" s="39"/>
      <c r="AE64" s="39"/>
      <c r="AH64" s="39"/>
      <c r="AI64" s="39"/>
      <c r="AJ64" t="s">
        <v>710</v>
      </c>
    </row>
    <row r="65" spans="1:36" s="38" customFormat="1" ht="15" x14ac:dyDescent="0.25">
      <c r="A65">
        <v>2.1</v>
      </c>
      <c r="B65">
        <v>3.69</v>
      </c>
      <c r="C65">
        <v>3.49</v>
      </c>
      <c r="D65" s="20">
        <f t="shared" si="0"/>
        <v>3.372613750697484E-2</v>
      </c>
      <c r="E65" s="17">
        <f>IF(OR($A65="",$B65="",$C65=""),"",A65*'MPTO_working_3-way'!$I64)</f>
        <v>2.1708248887646473</v>
      </c>
      <c r="F65" s="21">
        <f>IF(OR($A65="",$B65="",$C65=""),"",B65*'MPTO_working_3-way'!$I64)</f>
        <v>3.8144494474007371</v>
      </c>
      <c r="G65" s="22">
        <f>IF(OR($A65="",$B65="",$C65=""),"",C65*'MPTO_working_3-way'!$I64)</f>
        <v>3.6077042198993423</v>
      </c>
      <c r="H65" s="17">
        <f>IF(OR($A65="",$B65="",$C65=""),"",'MPTO_working_3-way'!E64)</f>
        <v>2.1507761607816724</v>
      </c>
      <c r="I65" s="21">
        <f>IF(OR($A65="",$B65="",$C65=""),"",'MPTO_working_3-way'!F64)</f>
        <v>3.8496975787796965</v>
      </c>
      <c r="J65" s="22">
        <f>IF(OR($A65="",$B65="",$C65=""),"",'MPTO_working_3-way'!G64)</f>
        <v>3.6325210175460754</v>
      </c>
      <c r="K65" s="17">
        <f>IF(OR($A65="",$B65="",$C65=""),"",'OddsRatio_working_3-way'!H64)</f>
        <v>2.1589178428866962</v>
      </c>
      <c r="L65" s="21">
        <f>IF(OR($A65="",$B65="",$C65=""),"",'OddsRatio_working_3-way'!I64)</f>
        <v>3.8340809066956472</v>
      </c>
      <c r="M65" s="22">
        <f>IF(OR($A65="",$B65="",$C65=""),"",'OddsRatio_working_3-way'!J64)</f>
        <v>3.6233685716253383</v>
      </c>
      <c r="N65" s="23">
        <f t="shared" si="1"/>
        <v>46.065438312210922</v>
      </c>
      <c r="O65" s="24">
        <f t="shared" si="2"/>
        <v>26.216103104510285</v>
      </c>
      <c r="P65" s="24">
        <f t="shared" si="3"/>
        <v>27.718458583278782</v>
      </c>
      <c r="Q65" t="s">
        <v>616</v>
      </c>
      <c r="R65" t="s">
        <v>618</v>
      </c>
      <c r="S65" t="s">
        <v>766</v>
      </c>
      <c r="AD65" s="39"/>
      <c r="AE65" s="39"/>
      <c r="AH65" s="39"/>
      <c r="AI65" s="39"/>
      <c r="AJ65" t="s">
        <v>711</v>
      </c>
    </row>
    <row r="66" spans="1:36" s="38" customFormat="1" ht="15" x14ac:dyDescent="0.25">
      <c r="A66">
        <v>3.37</v>
      </c>
      <c r="B66">
        <v>3.61</v>
      </c>
      <c r="C66">
        <v>2.17</v>
      </c>
      <c r="D66" s="20">
        <f t="shared" si="0"/>
        <v>3.4573708381375523E-2</v>
      </c>
      <c r="E66" s="17">
        <f>IF(OR($A66="",$B66="",$C66=""),"",A66*'MPTO_working_3-way'!$I65)</f>
        <v>3.4865133972452358</v>
      </c>
      <c r="F66" s="21">
        <f>IF(OR($A66="",$B66="",$C66=""),"",B66*'MPTO_working_3-way'!$I65)</f>
        <v>3.7348110872567655</v>
      </c>
      <c r="G66" s="22">
        <f>IF(OR($A66="",$B66="",$C66=""),"",C66*'MPTO_working_3-way'!$I65)</f>
        <v>2.2450249471875847</v>
      </c>
      <c r="H66" s="17">
        <f>IF(OR($A66="",$B66="",$C66=""),"",'MPTO_working_3-way'!E65)</f>
        <v>3.5061720038308213</v>
      </c>
      <c r="I66" s="21">
        <f>IF(OR($A66="",$B66="",$C66=""),"",'MPTO_working_3-way'!F65)</f>
        <v>3.7667090158841194</v>
      </c>
      <c r="J66" s="22">
        <f>IF(OR($A66="",$B66="",$C66=""),"",'MPTO_working_3-way'!G65)</f>
        <v>2.2256600081906748</v>
      </c>
      <c r="K66" s="17">
        <f>IF(OR($A66="",$B66="",$C66=""),"",'OddsRatio_working_3-way'!H65)</f>
        <v>3.4990268779925291</v>
      </c>
      <c r="L66" s="21">
        <f>IF(OR($A66="",$B66="",$C66=""),"",'OddsRatio_working_3-way'!I65)</f>
        <v>3.7520928909537967</v>
      </c>
      <c r="M66" s="22">
        <f>IF(OR($A66="",$B66="",$C66=""),"",'OddsRatio_working_3-way'!J65)</f>
        <v>2.2336968131861847</v>
      </c>
      <c r="N66" s="23">
        <f t="shared" si="1"/>
        <v>28.681949158437771</v>
      </c>
      <c r="O66" s="24">
        <f t="shared" si="2"/>
        <v>26.77511597338928</v>
      </c>
      <c r="P66" s="24">
        <f t="shared" si="3"/>
        <v>44.542934868172949</v>
      </c>
      <c r="Q66" t="s">
        <v>614</v>
      </c>
      <c r="R66" t="s">
        <v>617</v>
      </c>
      <c r="S66" t="s">
        <v>766</v>
      </c>
      <c r="AD66" s="39"/>
      <c r="AE66" s="39"/>
      <c r="AH66" s="39"/>
      <c r="AI66" s="39"/>
      <c r="AJ66" t="s">
        <v>711</v>
      </c>
    </row>
    <row r="67" spans="1:36" s="38" customFormat="1" ht="15" x14ac:dyDescent="0.25">
      <c r="A67">
        <v>1.23</v>
      </c>
      <c r="B67">
        <v>6.86</v>
      </c>
      <c r="C67">
        <v>11.98</v>
      </c>
      <c r="D67" s="20">
        <f t="shared" si="0"/>
        <v>4.225317892363778E-2</v>
      </c>
      <c r="E67" s="17">
        <f>IF(OR($A67="",$B67="",$C67=""),"",A67*'MPTO_working_3-way'!$I66)</f>
        <v>1.2819714100760744</v>
      </c>
      <c r="F67" s="21">
        <f>IF(OR($A67="",$B67="",$C67=""),"",B67*'MPTO_working_3-way'!$I66)</f>
        <v>7.1498568074161559</v>
      </c>
      <c r="G67" s="22">
        <f>IF(OR($A67="",$B67="",$C67=""),"",C67*'MPTO_working_3-way'!$I66)</f>
        <v>12.486193083505182</v>
      </c>
      <c r="H67" s="17">
        <f>IF(OR($A67="",$B67="",$C67=""),"",'MPTO_working_3-way'!E66)</f>
        <v>1.251683926204807</v>
      </c>
      <c r="I67" s="21">
        <f>IF(OR($A67="",$B67="",$C67=""),"",'MPTO_working_3-way'!F66)</f>
        <v>7.5936947008246722</v>
      </c>
      <c r="J67" s="22">
        <f>IF(OR($A67="",$B67="",$C67=""),"",'MPTO_working_3-way'!G66)</f>
        <v>14.411701147463178</v>
      </c>
      <c r="K67" s="17">
        <f>IF(OR($A67="",$B67="",$C67=""),"",'OddsRatio_working_3-way'!H66)</f>
        <v>1.259527079868312</v>
      </c>
      <c r="L67" s="21">
        <f>IF(OR($A67="",$B67="",$C67=""),"",'OddsRatio_working_3-way'!I66)</f>
        <v>7.6122986436013402</v>
      </c>
      <c r="M67" s="22">
        <f>IF(OR($A67="",$B67="",$C67=""),"",'OddsRatio_working_3-way'!J66)</f>
        <v>13.389597117191585</v>
      </c>
      <c r="N67" s="23">
        <f t="shared" si="1"/>
        <v>78.004859713732472</v>
      </c>
      <c r="O67" s="24">
        <f t="shared" si="2"/>
        <v>13.986294088613841</v>
      </c>
      <c r="P67" s="24">
        <f t="shared" si="3"/>
        <v>8.0088461976536678</v>
      </c>
      <c r="Q67" t="s">
        <v>549</v>
      </c>
      <c r="R67" t="s">
        <v>734</v>
      </c>
      <c r="S67" t="s">
        <v>766</v>
      </c>
      <c r="AD67" s="39"/>
      <c r="AE67" s="39"/>
      <c r="AH67" s="39"/>
      <c r="AI67" s="39"/>
      <c r="AJ67" t="s">
        <v>705</v>
      </c>
    </row>
    <row r="68" spans="1:36" s="38" customFormat="1" ht="15" x14ac:dyDescent="0.25">
      <c r="A68">
        <v>1.27</v>
      </c>
      <c r="B68">
        <v>5.91</v>
      </c>
      <c r="C68">
        <v>12.22</v>
      </c>
      <c r="D68" s="20">
        <f t="shared" ref="D68:D120" si="4">IF(OR($A68="",$B68="",$C68=""),"",(1/A68)+(1/B68)+(1/C68)-1)</f>
        <v>3.8439373092270968E-2</v>
      </c>
      <c r="E68" s="17">
        <f>IF(OR($A68="",$B68="",$C68=""),"",A68*'MPTO_working_3-way'!$I67)</f>
        <v>1.3188180038271842</v>
      </c>
      <c r="F68" s="21">
        <f>IF(OR($A68="",$B68="",$C68=""),"",B68*'MPTO_working_3-way'!$I67)</f>
        <v>6.1371766949753219</v>
      </c>
      <c r="G68" s="22">
        <f>IF(OR($A68="",$B68="",$C68=""),"",C68*'MPTO_working_3-way'!$I67)</f>
        <v>12.689729139187552</v>
      </c>
      <c r="H68" s="17">
        <f>IF(OR($A68="",$B68="",$C68=""),"",'MPTO_working_3-way'!E67)</f>
        <v>1.2910081468851891</v>
      </c>
      <c r="I68" s="21">
        <f>IF(OR($A68="",$B68="",$C68=""),"",'MPTO_working_3-way'!F67)</f>
        <v>6.3942047687896943</v>
      </c>
      <c r="J68" s="22">
        <f>IF(OR($A68="",$B68="",$C68=""),"",'MPTO_working_3-way'!G67)</f>
        <v>14.488567436700743</v>
      </c>
      <c r="K68" s="17">
        <f>IF(OR($A68="",$B68="",$C68=""),"",'OddsRatio_working_3-way'!H67)</f>
        <v>1.2987253115372077</v>
      </c>
      <c r="L68" s="21">
        <f>IF(OR($A68="",$B68="",$C68=""),"",'OddsRatio_working_3-way'!I67)</f>
        <v>6.432375109806256</v>
      </c>
      <c r="M68" s="22">
        <f>IF(OR($A68="",$B68="",$C68=""),"",'OddsRatio_working_3-way'!J67)</f>
        <v>13.413696279435074</v>
      </c>
      <c r="N68" s="23">
        <f t="shared" ref="N68:N120" si="5">(1/E68)* 100</f>
        <v>75.825473802906799</v>
      </c>
      <c r="O68" s="24">
        <f t="shared" ref="O68:O120" si="6">(1/F68)* 100</f>
        <v>16.294137348509583</v>
      </c>
      <c r="P68" s="24">
        <f t="shared" ref="P68:P120" si="7">(1/G68)* 100</f>
        <v>7.8803888485836042</v>
      </c>
      <c r="Q68" t="s">
        <v>622</v>
      </c>
      <c r="R68" t="s">
        <v>519</v>
      </c>
      <c r="S68" t="s">
        <v>766</v>
      </c>
      <c r="AD68" s="39"/>
      <c r="AE68" s="39"/>
      <c r="AH68" s="39"/>
      <c r="AI68" s="39"/>
      <c r="AJ68" t="s">
        <v>705</v>
      </c>
    </row>
    <row r="69" spans="1:36" s="38" customFormat="1" ht="15" x14ac:dyDescent="0.25">
      <c r="A69">
        <v>2.2000000000000002</v>
      </c>
      <c r="B69">
        <v>3.33</v>
      </c>
      <c r="C69">
        <v>3.58</v>
      </c>
      <c r="D69" s="20">
        <f t="shared" si="4"/>
        <v>3.4175363784302304E-2</v>
      </c>
      <c r="E69" s="17">
        <f>IF(OR($A69="",$B69="",$C69=""),"",A69*'MPTO_working_3-way'!$I68)</f>
        <v>2.2751858003254655</v>
      </c>
      <c r="F69" s="21">
        <f>IF(OR($A69="",$B69="",$C69=""),"",B69*'MPTO_working_3-way'!$I68)</f>
        <v>3.4438039614017266</v>
      </c>
      <c r="G69" s="22">
        <f>IF(OR($A69="",$B69="",$C69=""),"",C69*'MPTO_working_3-way'!$I68)</f>
        <v>3.7023478023478025</v>
      </c>
      <c r="H69" s="17">
        <f>IF(OR($A69="",$B69="",$C69=""),"",'MPTO_working_3-way'!E68)</f>
        <v>2.2565535960316487</v>
      </c>
      <c r="I69" s="21">
        <f>IF(OR($A69="",$B69="",$C69=""),"",'MPTO_working_3-way'!F68)</f>
        <v>3.4613033440555205</v>
      </c>
      <c r="J69" s="22">
        <f>IF(OR($A69="",$B69="",$C69=""),"",'MPTO_working_3-way'!G68)</f>
        <v>3.7322091977489462</v>
      </c>
      <c r="K69" s="17">
        <f>IF(OR($A69="",$B69="",$C69=""),"",'OddsRatio_working_3-way'!H68)</f>
        <v>2.2643582881888724</v>
      </c>
      <c r="L69" s="21">
        <f>IF(OR($A69="",$B69="",$C69=""),"",'OddsRatio_working_3-way'!I68)</f>
        <v>3.4549623429000613</v>
      </c>
      <c r="M69" s="22">
        <f>IF(OR($A69="",$B69="",$C69=""),"",'OddsRatio_working_3-way'!J68)</f>
        <v>3.7183703196060756</v>
      </c>
      <c r="N69" s="23">
        <f t="shared" si="5"/>
        <v>43.952454338320415</v>
      </c>
      <c r="O69" s="24">
        <f t="shared" si="6"/>
        <v>29.037657520812289</v>
      </c>
      <c r="P69" s="24">
        <f t="shared" si="7"/>
        <v>27.009888140867293</v>
      </c>
      <c r="Q69" t="s">
        <v>720</v>
      </c>
      <c r="R69" t="s">
        <v>721</v>
      </c>
      <c r="S69" t="s">
        <v>766</v>
      </c>
      <c r="AD69" s="39"/>
      <c r="AE69" s="39"/>
      <c r="AH69" s="39"/>
      <c r="AI69" s="39"/>
      <c r="AJ69" t="s">
        <v>732</v>
      </c>
    </row>
    <row r="70" spans="1:36" s="38" customFormat="1" ht="15" x14ac:dyDescent="0.25">
      <c r="A70">
        <v>3.32</v>
      </c>
      <c r="B70">
        <v>3.29</v>
      </c>
      <c r="C70">
        <v>2.33</v>
      </c>
      <c r="D70" s="20">
        <f t="shared" si="4"/>
        <v>3.4340736414486539E-2</v>
      </c>
      <c r="E70" s="17">
        <f>IF(OR($A70="",$B70="",$C70=""),"",A70*'MPTO_working_3-way'!$I69)</f>
        <v>3.4340112448960953</v>
      </c>
      <c r="F70" s="21">
        <f>IF(OR($A70="",$B70="",$C70=""),"",B70*'MPTO_working_3-way'!$I69)</f>
        <v>3.4029810228036608</v>
      </c>
      <c r="G70" s="22">
        <f>IF(OR($A70="",$B70="",$C70=""),"",C70*'MPTO_working_3-way'!$I69)</f>
        <v>2.4100139158457536</v>
      </c>
      <c r="H70" s="17">
        <f>IF(OR($A70="",$B70="",$C70=""),"",'MPTO_working_3-way'!E69)</f>
        <v>3.4511568980945002</v>
      </c>
      <c r="I70" s="21">
        <f>IF(OR($A70="",$B70="",$C70=""),"",'MPTO_working_3-way'!F69)</f>
        <v>3.4187513410753607</v>
      </c>
      <c r="J70" s="22">
        <f>IF(OR($A70="",$B70="",$C70=""),"",'MPTO_working_3-way'!G69)</f>
        <v>2.39384702479656</v>
      </c>
      <c r="K70" s="17">
        <f>IF(OR($A70="",$B70="",$C70=""),"",'OddsRatio_working_3-way'!H69)</f>
        <v>3.4435806923868224</v>
      </c>
      <c r="L70" s="21">
        <f>IF(OR($A70="",$B70="",$C70=""),"",'OddsRatio_working_3-way'!I69)</f>
        <v>3.4119826661921655</v>
      </c>
      <c r="M70" s="22">
        <f>IF(OR($A70="",$B70="",$C70=""),"",'OddsRatio_working_3-way'!J69)</f>
        <v>2.4008458279631353</v>
      </c>
      <c r="N70" s="23">
        <f t="shared" si="5"/>
        <v>29.120463757545366</v>
      </c>
      <c r="O70" s="24">
        <f t="shared" si="6"/>
        <v>29.385999901231191</v>
      </c>
      <c r="P70" s="24">
        <f t="shared" si="7"/>
        <v>41.493536341223447</v>
      </c>
      <c r="Q70" t="s">
        <v>731</v>
      </c>
      <c r="R70" t="s">
        <v>722</v>
      </c>
      <c r="S70" t="s">
        <v>766</v>
      </c>
      <c r="AD70" s="39"/>
      <c r="AE70" s="39"/>
      <c r="AH70" s="39"/>
      <c r="AI70" s="39"/>
      <c r="AJ70" t="s">
        <v>732</v>
      </c>
    </row>
    <row r="71" spans="1:36" s="38" customFormat="1" ht="15" x14ac:dyDescent="0.25">
      <c r="A71">
        <v>7.21</v>
      </c>
      <c r="B71">
        <v>3.7</v>
      </c>
      <c r="C71">
        <v>1.59</v>
      </c>
      <c r="D71" s="20">
        <f t="shared" si="4"/>
        <v>3.7897343081442658E-2</v>
      </c>
      <c r="E71" s="17">
        <f>IF(OR($A71="",$B71="",$C71=""),"",A71*'MPTO_working_3-way'!$I70)</f>
        <v>7.4832398436172012</v>
      </c>
      <c r="F71" s="21">
        <f>IF(OR($A71="",$B71="",$C71=""),"",B71*'MPTO_working_3-way'!$I70)</f>
        <v>3.8402201694013378</v>
      </c>
      <c r="G71" s="22">
        <f>IF(OR($A71="",$B71="",$C71=""),"",C71*'MPTO_working_3-way'!$I70)</f>
        <v>1.6502567754994939</v>
      </c>
      <c r="H71" s="17">
        <f>IF(OR($A71="",$B71="",$C71=""),"",'MPTO_working_3-way'!E70)</f>
        <v>7.9324908534285674</v>
      </c>
      <c r="I71" s="21">
        <f>IF(OR($A71="",$B71="",$C71=""),"",'MPTO_working_3-way'!F70)</f>
        <v>3.8814176816109449</v>
      </c>
      <c r="J71" s="22">
        <f>IF(OR($A71="",$B71="",$C71=""),"",'MPTO_working_3-way'!G70)</f>
        <v>1.6225906944000099</v>
      </c>
      <c r="K71" s="17">
        <f>IF(OR($A71="",$B71="",$C71=""),"",'OddsRatio_working_3-way'!H70)</f>
        <v>7.656398700752332</v>
      </c>
      <c r="L71" s="21">
        <f>IF(OR($A71="",$B71="",$C71=""),"",'OddsRatio_working_3-way'!I70)</f>
        <v>3.8940863916314497</v>
      </c>
      <c r="M71" s="22">
        <f>IF(OR($A71="",$B71="",$C71=""),"",'OddsRatio_working_3-way'!J70)</f>
        <v>1.6324114707639092</v>
      </c>
      <c r="N71" s="23">
        <f t="shared" si="5"/>
        <v>13.363195900408641</v>
      </c>
      <c r="O71" s="24">
        <f t="shared" si="6"/>
        <v>26.040173632958464</v>
      </c>
      <c r="P71" s="24">
        <f t="shared" si="7"/>
        <v>60.596630466632895</v>
      </c>
      <c r="Q71" t="s">
        <v>725</v>
      </c>
      <c r="R71" t="s">
        <v>727</v>
      </c>
      <c r="S71" t="s">
        <v>766</v>
      </c>
      <c r="AD71" s="39"/>
      <c r="AE71" s="39"/>
      <c r="AH71" s="39"/>
      <c r="AI71" s="39"/>
      <c r="AJ71" t="s">
        <v>732</v>
      </c>
    </row>
    <row r="72" spans="1:36" s="38" customFormat="1" ht="15" x14ac:dyDescent="0.25">
      <c r="A72">
        <v>1.79</v>
      </c>
      <c r="B72">
        <v>3.67</v>
      </c>
      <c r="C72">
        <v>4.88</v>
      </c>
      <c r="D72" s="20">
        <f t="shared" si="4"/>
        <v>3.6056814696677764E-2</v>
      </c>
      <c r="E72" s="17">
        <f>IF(OR($A72="",$B72="",$C72=""),"",A72*'MPTO_working_3-way'!$I71)</f>
        <v>1.8545416983070533</v>
      </c>
      <c r="F72" s="21">
        <f>IF(OR($A72="",$B72="",$C72=""),"",B72*'MPTO_working_3-way'!$I71)</f>
        <v>3.8023285099368072</v>
      </c>
      <c r="G72" s="22">
        <f>IF(OR($A72="",$B72="",$C72=""),"",C72*'MPTO_working_3-way'!$I71)</f>
        <v>5.0559572557197869</v>
      </c>
      <c r="H72" s="17">
        <f>IF(OR($A72="",$B72="",$C72=""),"",'MPTO_working_3-way'!E71)</f>
        <v>1.829356593790822</v>
      </c>
      <c r="I72" s="21">
        <f>IF(OR($A72="",$B72="",$C72=""),"",'MPTO_working_3-way'!F71)</f>
        <v>3.8393519055968928</v>
      </c>
      <c r="J72" s="22">
        <f>IF(OR($A72="",$B72="",$C72=""),"",'MPTO_working_3-way'!G71)</f>
        <v>5.1840575110457188</v>
      </c>
      <c r="K72" s="17">
        <f>IF(OR($A72="",$B72="",$C72=""),"",'OddsRatio_working_3-way'!H71)</f>
        <v>1.8386858879556465</v>
      </c>
      <c r="L72" s="21">
        <f>IF(OR($A72="",$B72="",$C72=""),"",'OddsRatio_working_3-way'!I71)</f>
        <v>3.8345459757488278</v>
      </c>
      <c r="M72" s="22">
        <f>IF(OR($A72="",$B72="",$C72=""),"",'OddsRatio_working_3-way'!J71)</f>
        <v>5.119115500339122</v>
      </c>
      <c r="N72" s="23">
        <f t="shared" si="5"/>
        <v>53.921677841639536</v>
      </c>
      <c r="O72" s="24">
        <f t="shared" si="6"/>
        <v>26.299673933660706</v>
      </c>
      <c r="P72" s="24">
        <f t="shared" si="7"/>
        <v>19.778648224699751</v>
      </c>
      <c r="Q72" t="s">
        <v>750</v>
      </c>
      <c r="R72" t="s">
        <v>755</v>
      </c>
      <c r="S72" t="s">
        <v>766</v>
      </c>
      <c r="AD72" s="39"/>
      <c r="AE72" s="39"/>
      <c r="AH72" s="39"/>
      <c r="AI72" s="39"/>
      <c r="AJ72" t="s">
        <v>712</v>
      </c>
    </row>
    <row r="73" spans="1:36" s="38" customFormat="1" ht="15" x14ac:dyDescent="0.25">
      <c r="A73">
        <v>1.35</v>
      </c>
      <c r="B73">
        <v>5.34</v>
      </c>
      <c r="C73">
        <v>9.2799999999999994</v>
      </c>
      <c r="D73" s="20">
        <f t="shared" si="4"/>
        <v>3.5765279033392217E-2</v>
      </c>
      <c r="E73" s="17">
        <f>IF(OR($A73="",$B73="",$C73=""),"",A73*'MPTO_working_3-way'!$I72)</f>
        <v>1.3982831266950795</v>
      </c>
      <c r="F73" s="21">
        <f>IF(OR($A73="",$B73="",$C73=""),"",B73*'MPTO_working_3-way'!$I72)</f>
        <v>5.5309865900383146</v>
      </c>
      <c r="G73" s="22">
        <f>IF(OR($A73="",$B73="",$C73=""),"",C73*'MPTO_working_3-way'!$I72)</f>
        <v>9.6119017894298793</v>
      </c>
      <c r="H73" s="17">
        <f>IF(OR($A73="",$B73="",$C73=""),"",'MPTO_working_3-way'!E72)</f>
        <v>1.3720828161494283</v>
      </c>
      <c r="I73" s="21">
        <f>IF(OR($A73="",$B73="",$C73=""),"",'MPTO_working_3-way'!F72)</f>
        <v>5.7030699615700691</v>
      </c>
      <c r="J73" s="22">
        <f>IF(OR($A73="",$B73="",$C73=""),"",'MPTO_working_3-way'!G72)</f>
        <v>10.434398512658623</v>
      </c>
      <c r="K73" s="17">
        <f>IF(OR($A73="",$B73="",$C73=""),"",'OddsRatio_working_3-way'!H72)</f>
        <v>1.3798342872020843</v>
      </c>
      <c r="L73" s="21">
        <f>IF(OR($A73="",$B73="",$C73=""),"",'OddsRatio_working_3-way'!I72)</f>
        <v>5.7099451613058427</v>
      </c>
      <c r="M73" s="22">
        <f>IF(OR($A73="",$B73="",$C73=""),"",'OddsRatio_working_3-way'!J72)</f>
        <v>9.9857939943807352</v>
      </c>
      <c r="N73" s="23">
        <f t="shared" si="5"/>
        <v>71.516274559041264</v>
      </c>
      <c r="O73" s="24">
        <f t="shared" si="6"/>
        <v>18.079957051443017</v>
      </c>
      <c r="P73" s="24">
        <f t="shared" si="7"/>
        <v>10.403768389515704</v>
      </c>
      <c r="Q73" t="s">
        <v>733</v>
      </c>
      <c r="R73" t="s">
        <v>700</v>
      </c>
      <c r="S73" t="s">
        <v>766</v>
      </c>
      <c r="AD73" s="39"/>
      <c r="AE73" s="39"/>
      <c r="AH73" s="39"/>
      <c r="AI73" s="39"/>
      <c r="AJ73" t="s">
        <v>712</v>
      </c>
    </row>
    <row r="74" spans="1:36" s="38" customFormat="1" ht="15" x14ac:dyDescent="0.25">
      <c r="A74">
        <v>1.66</v>
      </c>
      <c r="B74">
        <v>4.0199999999999996</v>
      </c>
      <c r="C74">
        <v>5.41</v>
      </c>
      <c r="D74" s="20">
        <f t="shared" si="4"/>
        <v>3.6008741008672907E-2</v>
      </c>
      <c r="E74" s="17">
        <f>IF(OR($A74="",$B74="",$C74=""),"",A74*'MPTO_working_3-way'!$I73)</f>
        <v>1.7197745100743969</v>
      </c>
      <c r="F74" s="21">
        <f>IF(OR($A74="",$B74="",$C74=""),"",B74*'MPTO_working_3-way'!$I73)</f>
        <v>4.1647551388548649</v>
      </c>
      <c r="G74" s="22">
        <f>IF(OR($A74="",$B74="",$C74=""),"",C74*'MPTO_working_3-way'!$I73)</f>
        <v>5.6048072888569207</v>
      </c>
      <c r="H74" s="17">
        <f>IF(OR($A74="",$B74="",$C74=""),"",'MPTO_working_3-way'!E73)</f>
        <v>1.6937476452277165</v>
      </c>
      <c r="I74" s="21">
        <f>IF(OR($A74="",$B74="",$C74=""),"",'MPTO_working_3-way'!F73)</f>
        <v>4.2238058683216302</v>
      </c>
      <c r="J74" s="22">
        <f>IF(OR($A74="",$B74="",$C74=""),"",'MPTO_working_3-way'!G73)</f>
        <v>5.7856987634145414</v>
      </c>
      <c r="K74" s="17">
        <f>IF(OR($A74="",$B74="",$C74=""),"",'OddsRatio_working_3-way'!H73)</f>
        <v>1.7028382350456426</v>
      </c>
      <c r="L74" s="21">
        <f>IF(OR($A74="",$B74="",$C74=""),"",'OddsRatio_working_3-way'!I73)</f>
        <v>4.2160173785421851</v>
      </c>
      <c r="M74" s="22">
        <f>IF(OR($A74="",$B74="",$C74=""),"",'OddsRatio_working_3-way'!J73)</f>
        <v>5.6962372978049789</v>
      </c>
      <c r="N74" s="23">
        <f t="shared" si="5"/>
        <v>58.147157905994341</v>
      </c>
      <c r="O74" s="24">
        <f t="shared" si="6"/>
        <v>24.011015453719054</v>
      </c>
      <c r="P74" s="24">
        <f t="shared" si="7"/>
        <v>17.841826640286616</v>
      </c>
      <c r="Q74" t="s">
        <v>553</v>
      </c>
      <c r="R74" t="s">
        <v>756</v>
      </c>
      <c r="S74" t="s">
        <v>766</v>
      </c>
      <c r="AD74" s="39"/>
      <c r="AE74" s="39"/>
      <c r="AH74" s="39"/>
      <c r="AI74" s="39"/>
      <c r="AJ74" t="s">
        <v>712</v>
      </c>
    </row>
    <row r="75" spans="1:36" s="38" customFormat="1" ht="15" x14ac:dyDescent="0.25">
      <c r="A75">
        <v>3.53</v>
      </c>
      <c r="B75">
        <v>3.42</v>
      </c>
      <c r="C75">
        <v>2.1800000000000002</v>
      </c>
      <c r="D75" s="20">
        <f t="shared" si="4"/>
        <v>3.4399376129158554E-2</v>
      </c>
      <c r="E75" s="17">
        <f>IF(OR($A75="",$B75="",$C75=""),"",A75*'MPTO_working_3-way'!$I74)</f>
        <v>3.6514297977359296</v>
      </c>
      <c r="F75" s="21">
        <f>IF(OR($A75="",$B75="",$C75=""),"",B75*'MPTO_working_3-way'!$I74)</f>
        <v>3.5376458663617223</v>
      </c>
      <c r="G75" s="22">
        <f>IF(OR($A75="",$B75="",$C75=""),"",C75*'MPTO_working_3-way'!$I74)</f>
        <v>2.2549906399615658</v>
      </c>
      <c r="H75" s="17">
        <f>IF(OR($A75="",$B75="",$C75=""),"",'MPTO_working_3-way'!E74)</f>
        <v>3.6789097558470831</v>
      </c>
      <c r="I75" s="21">
        <f>IF(OR($A75="",$B75="",$C75=""),"",'MPTO_working_3-way'!F74)</f>
        <v>3.5595903640921533</v>
      </c>
      <c r="J75" s="22">
        <f>IF(OR($A75="",$B75="",$C75=""),"",'MPTO_working_3-way'!G74)</f>
        <v>2.2358902810191577</v>
      </c>
      <c r="K75" s="17">
        <f>IF(OR($A75="",$B75="",$C75=""),"",'OddsRatio_working_3-way'!H74)</f>
        <v>3.6668478773419544</v>
      </c>
      <c r="L75" s="21">
        <f>IF(OR($A75="",$B75="",$C75=""),"",'OddsRatio_working_3-way'!I74)</f>
        <v>3.5508979696314342</v>
      </c>
      <c r="M75" s="22">
        <f>IF(OR($A75="",$B75="",$C75=""),"",'OddsRatio_working_3-way'!J74)</f>
        <v>2.2438262827128486</v>
      </c>
      <c r="N75" s="23">
        <f t="shared" si="5"/>
        <v>27.38653227346861</v>
      </c>
      <c r="O75" s="24">
        <f t="shared" si="6"/>
        <v>28.267385650685441</v>
      </c>
      <c r="P75" s="24">
        <f t="shared" si="7"/>
        <v>44.346082075845963</v>
      </c>
      <c r="Q75" t="s">
        <v>751</v>
      </c>
      <c r="R75" t="s">
        <v>555</v>
      </c>
      <c r="S75" t="s">
        <v>766</v>
      </c>
      <c r="AD75" s="39"/>
      <c r="AE75" s="39"/>
      <c r="AH75" s="39"/>
      <c r="AI75" s="39"/>
      <c r="AJ75" t="s">
        <v>712</v>
      </c>
    </row>
    <row r="76" spans="1:36" s="38" customFormat="1" ht="15" x14ac:dyDescent="0.25">
      <c r="A76">
        <v>1.61</v>
      </c>
      <c r="B76">
        <v>3.95</v>
      </c>
      <c r="C76">
        <v>6.2</v>
      </c>
      <c r="D76" s="20">
        <f t="shared" si="4"/>
        <v>3.5572891965030662E-2</v>
      </c>
      <c r="E76" s="17">
        <f>IF(OR($A76="",$B76="",$C76=""),"",A76*'MPTO_working_3-way'!$I75)</f>
        <v>1.6672723560636995</v>
      </c>
      <c r="F76" s="21">
        <f>IF(OR($A76="",$B76="",$C76=""),"",B76*'MPTO_working_3-way'!$I75)</f>
        <v>4.0905129232618709</v>
      </c>
      <c r="G76" s="22">
        <f>IF(OR($A76="",$B76="",$C76=""),"",C76*'MPTO_working_3-way'!$I75)</f>
        <v>6.4205519301831906</v>
      </c>
      <c r="H76" s="17">
        <f>IF(OR($A76="",$B76="",$C76=""),"",'MPTO_working_3-way'!E75)</f>
        <v>1.6413343620000165</v>
      </c>
      <c r="I76" s="21">
        <f>IF(OR($A76="",$B76="",$C76=""),"",'MPTO_working_3-way'!F75)</f>
        <v>4.1440998619645875</v>
      </c>
      <c r="J76" s="22">
        <f>IF(OR($A76="",$B76="",$C76=""),"",'MPTO_working_3-way'!G75)</f>
        <v>6.6919760804258894</v>
      </c>
      <c r="K76" s="17">
        <f>IF(OR($A76="",$B76="",$C76=""),"",'OddsRatio_working_3-way'!H75)</f>
        <v>1.6503396524446765</v>
      </c>
      <c r="L76" s="21">
        <f>IF(OR($A76="",$B76="",$C76=""),"",'OddsRatio_working_3-way'!I75)</f>
        <v>4.1450852044455688</v>
      </c>
      <c r="M76" s="22">
        <f>IF(OR($A76="",$B76="",$C76=""),"",'OddsRatio_working_3-way'!J75)</f>
        <v>6.543879004446425</v>
      </c>
      <c r="N76" s="23">
        <f t="shared" si="5"/>
        <v>59.97820310299646</v>
      </c>
      <c r="O76" s="24">
        <f t="shared" si="6"/>
        <v>24.446811897677044</v>
      </c>
      <c r="P76" s="24">
        <f t="shared" si="7"/>
        <v>15.574984999326499</v>
      </c>
      <c r="Q76" t="s">
        <v>560</v>
      </c>
      <c r="R76" t="s">
        <v>702</v>
      </c>
      <c r="S76" t="s">
        <v>766</v>
      </c>
      <c r="AD76" s="39"/>
      <c r="AE76" s="39"/>
      <c r="AH76" s="39"/>
      <c r="AI76" s="39"/>
      <c r="AJ76" t="s">
        <v>713</v>
      </c>
    </row>
    <row r="77" spans="1:36" s="38" customFormat="1" ht="15" x14ac:dyDescent="0.25">
      <c r="A77">
        <v>1.72</v>
      </c>
      <c r="B77">
        <v>3.53</v>
      </c>
      <c r="C77">
        <v>5.81</v>
      </c>
      <c r="D77" s="20">
        <f t="shared" si="4"/>
        <v>3.6798507404298464E-2</v>
      </c>
      <c r="E77" s="17">
        <f>IF(OR($A77="",$B77="",$C77=""),"",A77*'MPTO_working_3-way'!$I76)</f>
        <v>1.7832934327353933</v>
      </c>
      <c r="F77" s="21">
        <f>IF(OR($A77="",$B77="",$C77=""),"",B77*'MPTO_working_3-way'!$I76)</f>
        <v>3.6598987311371736</v>
      </c>
      <c r="G77" s="22">
        <f>IF(OR($A77="",$B77="",$C77=""),"",C77*'MPTO_working_3-way'!$I76)</f>
        <v>6.0237993280189741</v>
      </c>
      <c r="H77" s="17">
        <f>IF(OR($A77="",$B77="",$C77=""),"",'MPTO_working_3-way'!E76)</f>
        <v>1.7570703377444614</v>
      </c>
      <c r="I77" s="21">
        <f>IF(OR($A77="",$B77="",$C77=""),"",'MPTO_working_3-way'!F76)</f>
        <v>3.6897652758419581</v>
      </c>
      <c r="J77" s="22">
        <f>IF(OR($A77="",$B77="",$C77=""),"",'MPTO_working_3-way'!G76)</f>
        <v>6.2558308076234281</v>
      </c>
      <c r="K77" s="17">
        <f>IF(OR($A77="",$B77="",$C77=""),"",'OddsRatio_working_3-way'!H76)</f>
        <v>1.7667990405838605</v>
      </c>
      <c r="L77" s="21">
        <f>IF(OR($A77="",$B77="",$C77=""),"",'OddsRatio_working_3-way'!I76)</f>
        <v>3.6944466287182864</v>
      </c>
      <c r="M77" s="22">
        <f>IF(OR($A77="",$B77="",$C77=""),"",'OddsRatio_working_3-way'!J76)</f>
        <v>6.1226435905671766</v>
      </c>
      <c r="N77" s="23">
        <f t="shared" si="5"/>
        <v>56.076021009402822</v>
      </c>
      <c r="O77" s="24">
        <f t="shared" si="6"/>
        <v>27.323160378519223</v>
      </c>
      <c r="P77" s="24">
        <f t="shared" si="7"/>
        <v>16.600818612077944</v>
      </c>
      <c r="Q77" t="s">
        <v>701</v>
      </c>
      <c r="R77" t="s">
        <v>558</v>
      </c>
      <c r="S77" t="s">
        <v>766</v>
      </c>
      <c r="AD77" s="39"/>
      <c r="AE77" s="39"/>
      <c r="AH77" s="39"/>
      <c r="AI77" s="39"/>
      <c r="AJ77" t="s">
        <v>713</v>
      </c>
    </row>
    <row r="78" spans="1:36" s="38" customFormat="1" ht="15" x14ac:dyDescent="0.25">
      <c r="A78">
        <v>1.96</v>
      </c>
      <c r="B78">
        <v>3.38</v>
      </c>
      <c r="C78">
        <v>4.3499999999999996</v>
      </c>
      <c r="D78" s="20">
        <f t="shared" si="4"/>
        <v>3.5947127269597923E-2</v>
      </c>
      <c r="E78" s="17">
        <f>IF(OR($A78="",$B78="",$C78=""),"",A78*'MPTO_working_3-way'!$I77)</f>
        <v>2.0304563694484119</v>
      </c>
      <c r="F78" s="21">
        <f>IF(OR($A78="",$B78="",$C78=""),"",B78*'MPTO_working_3-way'!$I77)</f>
        <v>3.501501290171241</v>
      </c>
      <c r="G78" s="22">
        <f>IF(OR($A78="",$B78="",$C78=""),"",C78*'MPTO_working_3-way'!$I77)</f>
        <v>4.5063700036227505</v>
      </c>
      <c r="H78" s="17">
        <f>IF(OR($A78="",$B78="",$C78=""),"",'MPTO_working_3-way'!E77)</f>
        <v>2.0071385654334448</v>
      </c>
      <c r="I78" s="21">
        <f>IF(OR($A78="",$B78="",$C78=""),"",'MPTO_working_3-way'!F77)</f>
        <v>3.5226696351735471</v>
      </c>
      <c r="J78" s="22">
        <f>IF(OR($A78="",$B78="",$C78=""),"",'MPTO_working_3-way'!G77)</f>
        <v>4.5892046492073666</v>
      </c>
      <c r="K78" s="17">
        <f>IF(OR($A78="",$B78="",$C78=""),"",'OddsRatio_working_3-way'!H77)</f>
        <v>2.0163555594087716</v>
      </c>
      <c r="L78" s="21">
        <f>IF(OR($A78="",$B78="",$C78=""),"",'OddsRatio_working_3-way'!I77)</f>
        <v>3.51971482436758</v>
      </c>
      <c r="M78" s="22">
        <f>IF(OR($A78="",$B78="",$C78=""),"",'OddsRatio_working_3-way'!J77)</f>
        <v>4.5466574208535269</v>
      </c>
      <c r="N78" s="23">
        <f t="shared" si="5"/>
        <v>49.250011723800654</v>
      </c>
      <c r="O78" s="24">
        <f t="shared" si="6"/>
        <v>28.559178396050083</v>
      </c>
      <c r="P78" s="24">
        <f t="shared" si="7"/>
        <v>22.190809880149263</v>
      </c>
      <c r="Q78" t="s">
        <v>673</v>
      </c>
      <c r="R78" t="s">
        <v>559</v>
      </c>
      <c r="S78" t="s">
        <v>766</v>
      </c>
      <c r="AD78" s="39"/>
      <c r="AE78" s="39"/>
      <c r="AH78" s="39"/>
      <c r="AI78" s="39"/>
      <c r="AJ78" t="s">
        <v>713</v>
      </c>
    </row>
    <row r="79" spans="1:36" s="38" customFormat="1" ht="15" x14ac:dyDescent="0.25">
      <c r="A79">
        <v>2.57</v>
      </c>
      <c r="B79">
        <v>3.26</v>
      </c>
      <c r="C79">
        <v>2.97</v>
      </c>
      <c r="D79" s="20">
        <f t="shared" si="4"/>
        <v>3.2553861323764144E-2</v>
      </c>
      <c r="E79" s="17">
        <f>IF(OR($A79="",$B79="",$C79=""),"",A79*'MPTO_working_3-way'!$I78)</f>
        <v>2.6536634236020737</v>
      </c>
      <c r="F79" s="21">
        <f>IF(OR($A79="",$B79="",$C79=""),"",B79*'MPTO_working_3-way'!$I78)</f>
        <v>3.3661255879154708</v>
      </c>
      <c r="G79" s="22">
        <f>IF(OR($A79="",$B79="",$C79=""),"",C79*'MPTO_working_3-way'!$I78)</f>
        <v>3.0666849681315798</v>
      </c>
      <c r="H79" s="17">
        <f>IF(OR($A79="",$B79="",$C79=""),"",'MPTO_working_3-way'!E78)</f>
        <v>2.6437277721636994</v>
      </c>
      <c r="I79" s="21">
        <f>IF(OR($A79="",$B79="",$C79=""),"",'MPTO_working_3-way'!F78)</f>
        <v>3.3795523258230218</v>
      </c>
      <c r="J79" s="22">
        <f>IF(OR($A79="",$B79="",$C79=""),"",'MPTO_working_3-way'!G78)</f>
        <v>3.068905682710565</v>
      </c>
      <c r="K79" s="17">
        <f>IF(OR($A79="",$B79="",$C79=""),"",'OddsRatio_working_3-way'!H78)</f>
        <v>2.6483417494168791</v>
      </c>
      <c r="L79" s="21">
        <f>IF(OR($A79="",$B79="",$C79=""),"",'OddsRatio_working_3-way'!I78)</f>
        <v>3.3727721997975455</v>
      </c>
      <c r="M79" s="22">
        <f>IF(OR($A79="",$B79="",$C79=""),"",'OddsRatio_working_3-way'!J78)</f>
        <v>3.0683014307969763</v>
      </c>
      <c r="N79" s="23">
        <f t="shared" si="5"/>
        <v>37.683754130454247</v>
      </c>
      <c r="O79" s="24">
        <f t="shared" si="6"/>
        <v>29.707744820634176</v>
      </c>
      <c r="P79" s="24">
        <f t="shared" si="7"/>
        <v>32.608501048911585</v>
      </c>
      <c r="Q79" t="s">
        <v>626</v>
      </c>
      <c r="R79" t="s">
        <v>716</v>
      </c>
      <c r="S79" t="s">
        <v>766</v>
      </c>
      <c r="AD79" s="39"/>
      <c r="AE79" s="39"/>
      <c r="AH79" s="39"/>
      <c r="AI79" s="39"/>
      <c r="AJ79" t="s">
        <v>713</v>
      </c>
    </row>
    <row r="80" spans="1:36" s="38" customFormat="1" ht="15" x14ac:dyDescent="0.25">
      <c r="A80">
        <v>2.71</v>
      </c>
      <c r="B80">
        <v>3.57</v>
      </c>
      <c r="C80">
        <v>2.6</v>
      </c>
      <c r="D80" s="20">
        <f t="shared" si="4"/>
        <v>3.3731119470212123E-2</v>
      </c>
      <c r="E80" s="17">
        <f>IF(OR($A80="",$B80="",$C80=""),"",A80*'MPTO_working_3-way'!$I79)</f>
        <v>2.8014113337642748</v>
      </c>
      <c r="F80" s="21">
        <f>IF(OR($A80="",$B80="",$C80=""),"",B80*'MPTO_working_3-way'!$I79)</f>
        <v>3.6904200965086571</v>
      </c>
      <c r="G80" s="22">
        <f>IF(OR($A80="",$B80="",$C80=""),"",C80*'MPTO_working_3-way'!$I79)</f>
        <v>2.6877009106225516</v>
      </c>
      <c r="H80" s="17">
        <f>IF(OR($A80="",$B80="",$C80=""),"",'MPTO_working_3-way'!E79)</f>
        <v>2.7951700748809514</v>
      </c>
      <c r="I80" s="21">
        <f>IF(OR($A80="",$B80="",$C80=""),"",'MPTO_working_3-way'!F79)</f>
        <v>3.7192925214593537</v>
      </c>
      <c r="J80" s="22">
        <f>IF(OR($A80="",$B80="",$C80=""),"",'MPTO_working_3-way'!G79)</f>
        <v>2.6782963427246678</v>
      </c>
      <c r="K80" s="17">
        <f>IF(OR($A80="",$B80="",$C80=""),"",'OddsRatio_working_3-way'!H79)</f>
        <v>2.7988509227668041</v>
      </c>
      <c r="L80" s="21">
        <f>IF(OR($A80="",$B80="",$C80=""),"",'OddsRatio_working_3-way'!I79)</f>
        <v>3.7035361821699913</v>
      </c>
      <c r="M80" s="22">
        <f>IF(OR($A80="",$B80="",$C80=""),"",'OddsRatio_working_3-way'!J79)</f>
        <v>2.6831353663315127</v>
      </c>
      <c r="N80" s="23">
        <f t="shared" si="5"/>
        <v>35.696293077257366</v>
      </c>
      <c r="O80" s="24">
        <f t="shared" si="6"/>
        <v>27.097186061447466</v>
      </c>
      <c r="P80" s="24">
        <f t="shared" si="7"/>
        <v>37.206520861295175</v>
      </c>
      <c r="Q80" t="s">
        <v>740</v>
      </c>
      <c r="R80" t="s">
        <v>760</v>
      </c>
      <c r="S80" t="s">
        <v>766</v>
      </c>
      <c r="AD80" s="39"/>
      <c r="AE80" s="39"/>
      <c r="AH80" s="39"/>
      <c r="AI80" s="39"/>
      <c r="AJ80" t="s">
        <v>757</v>
      </c>
    </row>
    <row r="81" spans="1:36" s="38" customFormat="1" ht="15" x14ac:dyDescent="0.25">
      <c r="A81">
        <v>3.82</v>
      </c>
      <c r="B81">
        <v>3.59</v>
      </c>
      <c r="C81">
        <v>2.02</v>
      </c>
      <c r="D81" s="20">
        <f t="shared" si="4"/>
        <v>3.538114169596307E-2</v>
      </c>
      <c r="E81" s="17">
        <f>IF(OR($A81="",$B81="",$C81=""),"",A81*'MPTO_working_3-way'!$I80)</f>
        <v>3.9551559612785789</v>
      </c>
      <c r="F81" s="21">
        <f>IF(OR($A81="",$B81="",$C81=""),"",B81*'MPTO_working_3-way'!$I80)</f>
        <v>3.7170182986885072</v>
      </c>
      <c r="G81" s="22">
        <f>IF(OR($A81="",$B81="",$C81=""),"",C81*'MPTO_working_3-way'!$I80)</f>
        <v>2.0914699062258455</v>
      </c>
      <c r="H81" s="17">
        <f>IF(OR($A81="",$B81="",$C81=""),"",'MPTO_working_3-way'!E80)</f>
        <v>4.0002177588398826</v>
      </c>
      <c r="I81" s="21">
        <f>IF(OR($A81="",$B81="",$C81=""),"",'MPTO_working_3-way'!F80)</f>
        <v>3.7487186204783631</v>
      </c>
      <c r="J81" s="22">
        <f>IF(OR($A81="",$B81="",$C81=""),"",'MPTO_working_3-way'!G80)</f>
        <v>2.0692974994121203</v>
      </c>
      <c r="K81" s="17">
        <f>IF(OR($A81="",$B81="",$C81=""),"",'OddsRatio_working_3-way'!H80)</f>
        <v>3.9805440131269219</v>
      </c>
      <c r="L81" s="21">
        <f>IF(OR($A81="",$B81="",$C81=""),"",'OddsRatio_working_3-way'!I80)</f>
        <v>3.7374499978718889</v>
      </c>
      <c r="M81" s="22">
        <f>IF(OR($A81="",$B81="",$C81=""),"",'OddsRatio_working_3-way'!J80)</f>
        <v>2.0780691111310148</v>
      </c>
      <c r="N81" s="23">
        <f t="shared" si="5"/>
        <v>25.283453036747787</v>
      </c>
      <c r="O81" s="24">
        <f t="shared" si="6"/>
        <v>26.903284289798485</v>
      </c>
      <c r="P81" s="24">
        <f t="shared" si="7"/>
        <v>47.813262673453735</v>
      </c>
      <c r="Q81" t="s">
        <v>735</v>
      </c>
      <c r="R81" t="s">
        <v>761</v>
      </c>
      <c r="S81" t="s">
        <v>766</v>
      </c>
      <c r="AD81" s="39"/>
      <c r="AE81" s="39"/>
      <c r="AH81" s="39"/>
      <c r="AI81" s="39"/>
      <c r="AJ81" t="s">
        <v>757</v>
      </c>
    </row>
    <row r="82" spans="1:36" s="38" customFormat="1" ht="15" x14ac:dyDescent="0.25">
      <c r="A82">
        <v>2.5099999999999998</v>
      </c>
      <c r="B82">
        <v>3.58</v>
      </c>
      <c r="C82">
        <v>2.81</v>
      </c>
      <c r="D82" s="20">
        <f t="shared" si="4"/>
        <v>3.3607869561536052E-2</v>
      </c>
      <c r="E82" s="17">
        <f>IF(OR($A82="",$B82="",$C82=""),"",A82*'MPTO_working_3-way'!$I81)</f>
        <v>2.5943557525994554</v>
      </c>
      <c r="F82" s="21">
        <f>IF(OR($A82="",$B82="",$C82=""),"",B82*'MPTO_working_3-way'!$I81)</f>
        <v>3.7003161730302994</v>
      </c>
      <c r="G82" s="22">
        <f>IF(OR($A82="",$B82="",$C82=""),"",C82*'MPTO_working_3-way'!$I81)</f>
        <v>2.9044381134679162</v>
      </c>
      <c r="H82" s="17">
        <f>IF(OR($A82="",$B82="",$C82=""),"",'MPTO_working_3-way'!E81)</f>
        <v>2.5826196068719303</v>
      </c>
      <c r="I82" s="21">
        <f>IF(OR($A82="",$B82="",$C82=""),"",'MPTO_working_3-way'!F81)</f>
        <v>3.7295761081179983</v>
      </c>
      <c r="J82" s="22">
        <f>IF(OR($A82="",$B82="",$C82=""),"",'MPTO_working_3-way'!G81)</f>
        <v>2.9013321103483967</v>
      </c>
      <c r="K82" s="17">
        <f>IF(OR($A82="",$B82="",$C82=""),"",'OddsRatio_working_3-way'!H81)</f>
        <v>2.5882777743885108</v>
      </c>
      <c r="L82" s="21">
        <f>IF(OR($A82="",$B82="",$C82=""),"",'OddsRatio_working_3-way'!I81)</f>
        <v>3.7137461310744087</v>
      </c>
      <c r="M82" s="22">
        <f>IF(OR($A82="",$B82="",$C82=""),"",'OddsRatio_working_3-way'!J81)</f>
        <v>2.9038296500948366</v>
      </c>
      <c r="N82" s="23">
        <f t="shared" si="5"/>
        <v>38.545214895761085</v>
      </c>
      <c r="O82" s="24">
        <f t="shared" si="6"/>
        <v>27.024717706245898</v>
      </c>
      <c r="P82" s="24">
        <f t="shared" si="7"/>
        <v>34.430067397993</v>
      </c>
      <c r="Q82" t="s">
        <v>762</v>
      </c>
      <c r="R82" t="s">
        <v>738</v>
      </c>
      <c r="S82" t="s">
        <v>766</v>
      </c>
      <c r="AD82" s="39"/>
      <c r="AE82" s="39"/>
      <c r="AH82" s="39"/>
      <c r="AI82" s="39"/>
      <c r="AJ82" t="s">
        <v>757</v>
      </c>
    </row>
    <row r="83" spans="1:36" s="38" customFormat="1" ht="15" x14ac:dyDescent="0.25">
      <c r="A83">
        <v>2.79</v>
      </c>
      <c r="B83">
        <v>3.55</v>
      </c>
      <c r="C83">
        <v>2.54</v>
      </c>
      <c r="D83" s="20">
        <f t="shared" si="4"/>
        <v>3.3813867314745671E-2</v>
      </c>
      <c r="E83" s="17">
        <f>IF(OR($A83="",$B83="",$C83=""),"",A83*'MPTO_working_3-way'!$I82)</f>
        <v>2.8843406898081403</v>
      </c>
      <c r="F83" s="21">
        <f>IF(OR($A83="",$B83="",$C83=""),"",B83*'MPTO_working_3-way'!$I82)</f>
        <v>3.6700392289673469</v>
      </c>
      <c r="G83" s="22">
        <f>IF(OR($A83="",$B83="",$C83=""),"",C83*'MPTO_working_3-way'!$I82)</f>
        <v>2.6258872229794541</v>
      </c>
      <c r="H83" s="17">
        <f>IF(OR($A83="",$B83="",$C83=""),"",'MPTO_working_3-way'!E82)</f>
        <v>2.8805854735417458</v>
      </c>
      <c r="I83" s="21">
        <f>IF(OR($A83="",$B83="",$C83=""),"",'MPTO_working_3-way'!F82)</f>
        <v>3.697967037301443</v>
      </c>
      <c r="J83" s="22">
        <f>IF(OR($A83="",$B83="",$C83=""),"",'MPTO_working_3-way'!G82)</f>
        <v>2.6148610513937824</v>
      </c>
      <c r="K83" s="17">
        <f>IF(OR($A83="",$B83="",$C83=""),"",'OddsRatio_working_3-way'!H82)</f>
        <v>2.8832690635263423</v>
      </c>
      <c r="L83" s="21">
        <f>IF(OR($A83="",$B83="",$C83=""),"",'OddsRatio_working_3-way'!I82)</f>
        <v>3.6828693363084763</v>
      </c>
      <c r="M83" s="22">
        <f>IF(OR($A83="",$B83="",$C83=""),"",'OddsRatio_working_3-way'!J82)</f>
        <v>2.6202426580059037</v>
      </c>
      <c r="N83" s="23">
        <f t="shared" si="5"/>
        <v>34.669968202213923</v>
      </c>
      <c r="O83" s="24">
        <f t="shared" si="6"/>
        <v>27.247665150472351</v>
      </c>
      <c r="P83" s="24">
        <f t="shared" si="7"/>
        <v>38.082366647313712</v>
      </c>
      <c r="Q83" t="s">
        <v>736</v>
      </c>
      <c r="R83" t="s">
        <v>763</v>
      </c>
      <c r="S83" t="s">
        <v>766</v>
      </c>
      <c r="AD83" s="39"/>
      <c r="AE83" s="39"/>
      <c r="AH83" s="39"/>
      <c r="AI83" s="39"/>
      <c r="AJ83" t="s">
        <v>757</v>
      </c>
    </row>
    <row r="84" spans="1:36" s="38" customFormat="1" ht="15" x14ac:dyDescent="0.25">
      <c r="A84">
        <v>3.03</v>
      </c>
      <c r="B84">
        <v>4.17</v>
      </c>
      <c r="C84">
        <v>2.16</v>
      </c>
      <c r="D84" s="20">
        <f t="shared" si="4"/>
        <v>3.2804119740511339E-2</v>
      </c>
      <c r="E84" s="17">
        <f>IF(OR($A84="",$B84="",$C84=""),"",A84*'MPTO_working_3-way'!$I83)</f>
        <v>3.1293964828137493</v>
      </c>
      <c r="F84" s="21">
        <f>IF(OR($A84="",$B84="",$C84=""),"",B84*'MPTO_working_3-way'!$I83)</f>
        <v>4.3067931793179319</v>
      </c>
      <c r="G84" s="22">
        <f>IF(OR($A84="",$B84="",$C84=""),"",C84*'MPTO_working_3-way'!$I83)</f>
        <v>2.2308568986395048</v>
      </c>
      <c r="H84" s="17">
        <f>IF(OR($A84="",$B84="",$C84=""),"",'MPTO_working_3-way'!E83)</f>
        <v>3.1338305790988676</v>
      </c>
      <c r="I84" s="21">
        <f>IF(OR($A84="",$B84="",$C84=""),"",'MPTO_working_3-way'!F83)</f>
        <v>4.3692268087779604</v>
      </c>
      <c r="J84" s="22">
        <f>IF(OR($A84="",$B84="",$C84=""),"",'MPTO_working_3-way'!G83)</f>
        <v>2.2122510835985594</v>
      </c>
      <c r="K84" s="17">
        <f>IF(OR($A84="",$B84="",$C84=""),"",'OddsRatio_working_3-way'!H83)</f>
        <v>3.1355495246105241</v>
      </c>
      <c r="L84" s="21">
        <f>IF(OR($A84="",$B84="",$C84=""),"",'OddsRatio_working_3-way'!I83)</f>
        <v>4.3348236418794883</v>
      </c>
      <c r="M84" s="22">
        <f>IF(OR($A84="",$B84="",$C84=""),"",'OddsRatio_working_3-way'!J83)</f>
        <v>2.2203140140631565</v>
      </c>
      <c r="N84" s="23">
        <f t="shared" si="5"/>
        <v>31.955043264472042</v>
      </c>
      <c r="O84" s="24">
        <f t="shared" si="6"/>
        <v>23.219132156199112</v>
      </c>
      <c r="P84" s="24">
        <f t="shared" si="7"/>
        <v>44.825824579328831</v>
      </c>
      <c r="Q84" t="s">
        <v>741</v>
      </c>
      <c r="R84" t="s">
        <v>737</v>
      </c>
      <c r="S84" t="s">
        <v>766</v>
      </c>
      <c r="AD84" s="39"/>
      <c r="AE84" s="39"/>
      <c r="AH84" s="39"/>
      <c r="AI84" s="39"/>
      <c r="AJ84" t="s">
        <v>757</v>
      </c>
    </row>
    <row r="85" spans="1:36" s="38" customFormat="1" ht="15" x14ac:dyDescent="0.25">
      <c r="A85">
        <v>2.0699999999999998</v>
      </c>
      <c r="B85">
        <v>3.71</v>
      </c>
      <c r="C85">
        <v>3.55</v>
      </c>
      <c r="D85" s="20">
        <f t="shared" si="4"/>
        <v>3.4323707260425218E-2</v>
      </c>
      <c r="E85" s="17">
        <f>IF(OR($A85="",$B85="",$C85=""),"",A85*'MPTO_working_3-way'!$I84)</f>
        <v>2.1410500740290801</v>
      </c>
      <c r="F85" s="21">
        <f>IF(OR($A85="",$B85="",$C85=""),"",B85*'MPTO_working_3-way'!$I84)</f>
        <v>3.8373409539361774</v>
      </c>
      <c r="G85" s="22">
        <f>IF(OR($A85="",$B85="",$C85=""),"",C85*'MPTO_working_3-way'!$I84)</f>
        <v>3.6718491607745092</v>
      </c>
      <c r="H85" s="17">
        <f>IF(OR($A85="",$B85="",$C85=""),"",'MPTO_working_3-way'!E84)</f>
        <v>2.1202137820575548</v>
      </c>
      <c r="I85" s="21">
        <f>IF(OR($A85="",$B85="",$C85=""),"",'MPTO_working_3-way'!F84)</f>
        <v>3.8744591061896321</v>
      </c>
      <c r="J85" s="22">
        <f>IF(OR($A85="",$B85="",$C85=""),"",'MPTO_working_3-way'!G84)</f>
        <v>3.7002925124195052</v>
      </c>
      <c r="K85" s="17">
        <f>IF(OR($A85="",$B85="",$C85=""),"",'OddsRatio_working_3-way'!H84)</f>
        <v>2.1285896052177748</v>
      </c>
      <c r="L85" s="21">
        <f>IF(OR($A85="",$B85="",$C85=""),"",'OddsRatio_working_3-way'!I84)</f>
        <v>3.8583904954581039</v>
      </c>
      <c r="M85" s="22">
        <f>IF(OR($A85="",$B85="",$C85=""),"",'OddsRatio_working_3-way'!J84)</f>
        <v>3.6896294329956327</v>
      </c>
      <c r="N85" s="23">
        <f t="shared" si="5"/>
        <v>46.70605382517634</v>
      </c>
      <c r="O85" s="24">
        <f t="shared" si="6"/>
        <v>26.059711972537741</v>
      </c>
      <c r="P85" s="24">
        <f t="shared" si="7"/>
        <v>27.234234202285922</v>
      </c>
      <c r="Q85" t="s">
        <v>764</v>
      </c>
      <c r="R85" t="s">
        <v>739</v>
      </c>
      <c r="S85" t="s">
        <v>766</v>
      </c>
      <c r="AD85" s="39"/>
      <c r="AE85" s="39"/>
      <c r="AH85" s="39"/>
      <c r="AI85" s="39"/>
      <c r="AJ85" t="s">
        <v>757</v>
      </c>
    </row>
    <row r="86" spans="1:36" s="38" customFormat="1" ht="15" x14ac:dyDescent="0.25">
      <c r="A86">
        <v>1.75</v>
      </c>
      <c r="B86">
        <v>3.86</v>
      </c>
      <c r="C86">
        <v>4.9000000000000004</v>
      </c>
      <c r="D86" s="20">
        <f t="shared" si="4"/>
        <v>3.4577561594586026E-2</v>
      </c>
      <c r="E86" s="17">
        <f>IF(OR($A86="",$B86="",$C86=""),"",A86*'MPTO_working_3-way'!$I85)</f>
        <v>1.8105107327905254</v>
      </c>
      <c r="F86" s="21">
        <f>IF(OR($A86="",$B86="",$C86=""),"",B86*'MPTO_working_3-way'!$I85)</f>
        <v>3.993469387755102</v>
      </c>
      <c r="G86" s="22">
        <f>IF(OR($A86="",$B86="",$C86=""),"",C86*'MPTO_working_3-way'!$I85)</f>
        <v>5.0694300518134723</v>
      </c>
      <c r="H86" s="17">
        <f>IF(OR($A86="",$B86="",$C86=""),"",'MPTO_working_3-way'!E85)</f>
        <v>1.7860245514636448</v>
      </c>
      <c r="I86" s="21">
        <f>IF(OR($A86="",$B86="",$C86=""),"",'MPTO_working_3-way'!F85)</f>
        <v>4.0397266125587361</v>
      </c>
      <c r="J86" s="22">
        <f>IF(OR($A86="",$B86="",$C86=""),"",'MPTO_working_3-way'!G85)</f>
        <v>5.1933003844041741</v>
      </c>
      <c r="K86" s="17">
        <f>IF(OR($A86="",$B86="",$C86=""),"",'OddsRatio_working_3-way'!H85)</f>
        <v>1.7948968680313115</v>
      </c>
      <c r="L86" s="21">
        <f>IF(OR($A86="",$B86="",$C86=""),"",'OddsRatio_working_3-way'!I85)</f>
        <v>4.0312067234260685</v>
      </c>
      <c r="M86" s="22">
        <f>IF(OR($A86="",$B86="",$C86=""),"",'OddsRatio_working_3-way'!J85)</f>
        <v>5.1334637137628221</v>
      </c>
      <c r="N86" s="23">
        <f t="shared" si="5"/>
        <v>55.233033524121019</v>
      </c>
      <c r="O86" s="24">
        <f t="shared" si="6"/>
        <v>25.040883074407194</v>
      </c>
      <c r="P86" s="24">
        <f t="shared" si="7"/>
        <v>19.72608340147179</v>
      </c>
      <c r="Q86" t="s">
        <v>628</v>
      </c>
      <c r="R86" t="s">
        <v>561</v>
      </c>
      <c r="S86" t="s">
        <v>766</v>
      </c>
      <c r="AD86" s="39"/>
      <c r="AE86" s="39"/>
      <c r="AH86" s="39"/>
      <c r="AI86" s="39"/>
      <c r="AJ86" t="s">
        <v>706</v>
      </c>
    </row>
    <row r="87" spans="1:36" s="38" customFormat="1" ht="15" x14ac:dyDescent="0.25">
      <c r="A87">
        <v>3.43</v>
      </c>
      <c r="B87">
        <v>3.19</v>
      </c>
      <c r="C87">
        <v>2.33</v>
      </c>
      <c r="D87" s="20">
        <f t="shared" si="4"/>
        <v>3.4209362685047706E-2</v>
      </c>
      <c r="E87" s="17">
        <f>IF(OR($A87="",$B87="",$C87=""),"",A87*'MPTO_working_3-way'!$I86)</f>
        <v>3.547338114009714</v>
      </c>
      <c r="F87" s="21">
        <f>IF(OR($A87="",$B87="",$C87=""),"",B87*'MPTO_working_3-way'!$I86)</f>
        <v>3.2991278669653021</v>
      </c>
      <c r="G87" s="22">
        <f>IF(OR($A87="",$B87="",$C87=""),"",C87*'MPTO_working_3-way'!$I86)</f>
        <v>2.4097078150561613</v>
      </c>
      <c r="H87" s="17">
        <f>IF(OR($A87="",$B87="",$C87=""),"",'MPTO_working_3-way'!E86)</f>
        <v>3.5696173907905466</v>
      </c>
      <c r="I87" s="21">
        <f>IF(OR($A87="",$B87="",$C87=""),"",'MPTO_working_3-way'!F86)</f>
        <v>3.3104196794598026</v>
      </c>
      <c r="J87" s="22">
        <f>IF(OR($A87="",$B87="",$C87=""),"",'MPTO_working_3-way'!G86)</f>
        <v>2.3935961052248023</v>
      </c>
      <c r="K87" s="17">
        <f>IF(OR($A87="",$B87="",$C87=""),"",'OddsRatio_working_3-way'!H86)</f>
        <v>3.5589847553682894</v>
      </c>
      <c r="L87" s="21">
        <f>IF(OR($A87="",$B87="",$C87=""),"",'OddsRatio_working_3-way'!I86)</f>
        <v>3.3062455202701857</v>
      </c>
      <c r="M87" s="22">
        <f>IF(OR($A87="",$B87="",$C87=""),"",'OddsRatio_working_3-way'!J86)</f>
        <v>2.4005965945019847</v>
      </c>
      <c r="N87" s="23">
        <f t="shared" si="5"/>
        <v>28.190151822591712</v>
      </c>
      <c r="O87" s="24">
        <f t="shared" si="6"/>
        <v>30.311040987927772</v>
      </c>
      <c r="P87" s="24">
        <f t="shared" si="7"/>
        <v>41.498807189480516</v>
      </c>
      <c r="Q87" t="s">
        <v>678</v>
      </c>
      <c r="R87" t="s">
        <v>630</v>
      </c>
      <c r="S87" t="s">
        <v>766</v>
      </c>
      <c r="AD87" s="39"/>
      <c r="AE87" s="39"/>
      <c r="AH87" s="39"/>
      <c r="AI87" s="39"/>
      <c r="AJ87" t="s">
        <v>706</v>
      </c>
    </row>
    <row r="88" spans="1:36" s="38" customFormat="1" ht="15" x14ac:dyDescent="0.25">
      <c r="A88">
        <v>1.65</v>
      </c>
      <c r="B88">
        <v>3.7</v>
      </c>
      <c r="C88">
        <v>5.77</v>
      </c>
      <c r="D88" s="20">
        <f t="shared" si="4"/>
        <v>4.9641101634169349E-2</v>
      </c>
      <c r="E88" s="17">
        <f>IF(OR($A88="",$B88="",$C88=""),"",A88*'MPTO_working_3-way'!$I87)</f>
        <v>1.7319078176963794</v>
      </c>
      <c r="F88" s="21">
        <f>IF(OR($A88="",$B88="",$C88=""),"",B88*'MPTO_working_3-way'!$I87)</f>
        <v>3.8836720760464267</v>
      </c>
      <c r="G88" s="22">
        <f>IF(OR($A88="",$B88="",$C88=""),"",C88*'MPTO_working_3-way'!$I87)</f>
        <v>6.0564291564291564</v>
      </c>
      <c r="H88" s="17">
        <f>IF(OR($A88="",$B88="",$C88=""),"",'MPTO_working_3-way'!E87)</f>
        <v>1.6963137868017368</v>
      </c>
      <c r="I88" s="21">
        <f>IF(OR($A88="",$B88="",$C88=""),"",'MPTO_working_3-way'!F87)</f>
        <v>3.9413023979174175</v>
      </c>
      <c r="J88" s="22">
        <f>IF(OR($A88="",$B88="",$C88=""),"",'MPTO_working_3-way'!G87)</f>
        <v>6.3790484928786375</v>
      </c>
      <c r="K88" s="17">
        <f>IF(OR($A88="",$B88="",$C88=""),"",'OddsRatio_working_3-way'!H87)</f>
        <v>1.7087889225857542</v>
      </c>
      <c r="L88" s="21">
        <f>IF(OR($A88="",$B88="",$C88=""),"",'OddsRatio_working_3-way'!I87)</f>
        <v>3.9442001399715965</v>
      </c>
      <c r="M88" s="22">
        <f>IF(OR($A88="",$B88="",$C88=""),"",'OddsRatio_working_3-way'!J87)</f>
        <v>6.2014202472831528</v>
      </c>
      <c r="N88" s="23">
        <f t="shared" si="5"/>
        <v>57.739793641563772</v>
      </c>
      <c r="O88" s="24">
        <f t="shared" si="6"/>
        <v>25.748826894210868</v>
      </c>
      <c r="P88" s="24">
        <f t="shared" si="7"/>
        <v>16.511379464225346</v>
      </c>
      <c r="Q88" t="s">
        <v>680</v>
      </c>
      <c r="R88" t="s">
        <v>523</v>
      </c>
      <c r="S88" t="s">
        <v>766</v>
      </c>
      <c r="AD88" s="39"/>
      <c r="AE88" s="39"/>
      <c r="AH88" s="39"/>
      <c r="AI88" s="39"/>
      <c r="AJ88" t="s">
        <v>707</v>
      </c>
    </row>
    <row r="89" spans="1:36" s="38" customFormat="1" ht="15" x14ac:dyDescent="0.25">
      <c r="A89">
        <v>4.45</v>
      </c>
      <c r="B89">
        <v>3.58</v>
      </c>
      <c r="C89">
        <v>1.86</v>
      </c>
      <c r="D89" s="20">
        <f t="shared" si="4"/>
        <v>4.1683118664293417E-2</v>
      </c>
      <c r="E89" s="17">
        <f>IF(OR($A89="",$B89="",$C89=""),"",A89*'MPTO_working_3-way'!$I88)</f>
        <v>4.6354898780561058</v>
      </c>
      <c r="F89" s="21">
        <f>IF(OR($A89="",$B89="",$C89=""),"",B89*'MPTO_working_3-way'!$I88)</f>
        <v>3.7292255648181705</v>
      </c>
      <c r="G89" s="22">
        <f>IF(OR($A89="",$B89="",$C89=""),"",C89*'MPTO_working_3-way'!$I88)</f>
        <v>1.9375306007155859</v>
      </c>
      <c r="H89" s="17">
        <f>IF(OR($A89="",$B89="",$C89=""),"",'MPTO_working_3-way'!E88)</f>
        <v>4.7432765993321686</v>
      </c>
      <c r="I89" s="21">
        <f>IF(OR($A89="",$B89="",$C89=""),"",'MPTO_working_3-way'!F88)</f>
        <v>3.7673973315657912</v>
      </c>
      <c r="J89" s="22">
        <f>IF(OR($A89="",$B89="",$C89=""),"",'MPTO_working_3-way'!G88)</f>
        <v>1.9093442009576898</v>
      </c>
      <c r="K89" s="17">
        <f>IF(OR($A89="",$B89="",$C89=""),"",'OddsRatio_working_3-way'!H88)</f>
        <v>4.6905692348313597</v>
      </c>
      <c r="L89" s="21">
        <f>IF(OR($A89="",$B89="",$C89=""),"",'OddsRatio_working_3-way'!I88)</f>
        <v>3.75990394952606</v>
      </c>
      <c r="M89" s="22">
        <f>IF(OR($A89="",$B89="",$C89=""),"",'OddsRatio_working_3-way'!J88)</f>
        <v>1.9199679831753536</v>
      </c>
      <c r="N89" s="23">
        <f t="shared" si="5"/>
        <v>21.572692990527038</v>
      </c>
      <c r="O89" s="24">
        <f t="shared" si="6"/>
        <v>26.815218940738923</v>
      </c>
      <c r="P89" s="24">
        <f t="shared" si="7"/>
        <v>51.612088068734039</v>
      </c>
      <c r="Q89" t="s">
        <v>526</v>
      </c>
      <c r="R89" t="s">
        <v>526</v>
      </c>
      <c r="S89" t="s">
        <v>766</v>
      </c>
      <c r="AD89" s="39"/>
      <c r="AE89" s="39"/>
      <c r="AH89" s="39"/>
      <c r="AI89" s="39"/>
      <c r="AJ89" t="s">
        <v>707</v>
      </c>
    </row>
    <row r="90" spans="1:36" s="38" customFormat="1" ht="15" x14ac:dyDescent="0.25">
      <c r="A90">
        <v>4.7699999999999996</v>
      </c>
      <c r="B90">
        <v>3.69</v>
      </c>
      <c r="C90">
        <v>1.8</v>
      </c>
      <c r="D90" s="20">
        <f t="shared" si="4"/>
        <v>3.6201871452676837E-2</v>
      </c>
      <c r="E90" s="17">
        <f>IF(OR($A90="",$B90="",$C90=""),"",A90*'MPTO_working_3-way'!$I89)</f>
        <v>4.942682926829268</v>
      </c>
      <c r="F90" s="21">
        <f>IF(OR($A90="",$B90="",$C90=""),"",B90*'MPTO_working_3-way'!$I89)</f>
        <v>3.8235849056603777</v>
      </c>
      <c r="G90" s="22">
        <f>IF(OR($A90="",$B90="",$C90=""),"",C90*'MPTO_working_3-way'!$I89)</f>
        <v>1.8651633686148184</v>
      </c>
      <c r="H90" s="17">
        <f>IF(OR($A90="",$B90="",$C90=""),"",'MPTO_working_3-way'!E89)</f>
        <v>5.0613354037267078</v>
      </c>
      <c r="I90" s="21">
        <f>IF(OR($A90="",$B90="",$C90=""),"",'MPTO_working_3-way'!F89)</f>
        <v>3.8619668246445502</v>
      </c>
      <c r="J90" s="22">
        <f>IF(OR($A90="",$B90="",$C90=""),"",'MPTO_working_3-way'!G89)</f>
        <v>1.839966130397968</v>
      </c>
      <c r="K90" s="17">
        <f>IF(OR($A90="",$B90="",$C90=""),"",'OddsRatio_working_3-way'!H89)</f>
        <v>5.0023504172280315</v>
      </c>
      <c r="L90" s="21">
        <f>IF(OR($A90="",$B90="",$C90=""),"",'OddsRatio_working_3-way'!I89)</f>
        <v>3.8557884939902931</v>
      </c>
      <c r="M90" s="22">
        <f>IF(OR($A90="",$B90="",$C90=""),"",'OddsRatio_working_3-way'!J89)</f>
        <v>1.849305128324251</v>
      </c>
      <c r="N90" s="23">
        <f t="shared" si="5"/>
        <v>20.231926967678266</v>
      </c>
      <c r="O90" s="24">
        <f t="shared" si="6"/>
        <v>26.153466567974338</v>
      </c>
      <c r="P90" s="24">
        <f t="shared" si="7"/>
        <v>53.614606464347389</v>
      </c>
      <c r="Q90" t="s">
        <v>573</v>
      </c>
      <c r="R90" t="s">
        <v>572</v>
      </c>
      <c r="S90" t="s">
        <v>766</v>
      </c>
      <c r="AD90" s="39"/>
      <c r="AE90" s="39"/>
      <c r="AH90" s="39"/>
      <c r="AI90" s="39"/>
      <c r="AJ90" t="s">
        <v>708</v>
      </c>
    </row>
    <row r="91" spans="1:36" s="38" customFormat="1" ht="15" x14ac:dyDescent="0.25">
      <c r="A91">
        <v>1.54</v>
      </c>
      <c r="B91">
        <v>4.47</v>
      </c>
      <c r="C91">
        <v>6.09</v>
      </c>
      <c r="D91" s="20">
        <f t="shared" si="4"/>
        <v>3.7267908362562441E-2</v>
      </c>
      <c r="E91" s="17">
        <f>IF(OR($A91="",$B91="",$C91=""),"",A91*'MPTO_working_3-way'!$I90)</f>
        <v>1.5973925788783463</v>
      </c>
      <c r="F91" s="21">
        <f>IF(OR($A91="",$B91="",$C91=""),"",B91*'MPTO_working_3-way'!$I90)</f>
        <v>4.6365875503806535</v>
      </c>
      <c r="G91" s="22">
        <f>IF(OR($A91="",$B91="",$C91=""),"",C91*'MPTO_working_3-way'!$I90)</f>
        <v>6.3169615619280055</v>
      </c>
      <c r="H91" s="17">
        <f>IF(OR($A91="",$B91="",$C91=""),"",'MPTO_working_3-way'!E90)</f>
        <v>1.5700361410218164</v>
      </c>
      <c r="I91" s="21">
        <f>IF(OR($A91="",$B91="",$C91=""),"",'MPTO_working_3-way'!F90)</f>
        <v>4.7328090203745532</v>
      </c>
      <c r="J91" s="22">
        <f>IF(OR($A91="",$B91="",$C91=""),"",'MPTO_working_3-way'!G90)</f>
        <v>6.5884409495248644</v>
      </c>
      <c r="K91" s="17">
        <f>IF(OR($A91="",$B91="",$C91=""),"",'OddsRatio_working_3-way'!H90)</f>
        <v>1.5790057123232044</v>
      </c>
      <c r="L91" s="21">
        <f>IF(OR($A91="",$B91="",$C91=""),"",'OddsRatio_working_3-way'!I90)</f>
        <v>4.7206478180768885</v>
      </c>
      <c r="M91" s="22">
        <f>IF(OR($A91="",$B91="",$C91=""),"",'OddsRatio_working_3-way'!J90)</f>
        <v>6.4576649550465035</v>
      </c>
      <c r="N91" s="23">
        <f t="shared" si="5"/>
        <v>62.602018641039251</v>
      </c>
      <c r="O91" s="24">
        <f t="shared" si="6"/>
        <v>21.567585840537017</v>
      </c>
      <c r="P91" s="24">
        <f t="shared" si="7"/>
        <v>15.830395518423721</v>
      </c>
      <c r="Q91" t="s">
        <v>636</v>
      </c>
      <c r="R91" t="s">
        <v>574</v>
      </c>
      <c r="S91" t="s">
        <v>766</v>
      </c>
      <c r="AD91" s="39"/>
      <c r="AE91" s="39"/>
      <c r="AH91" s="39"/>
      <c r="AI91" s="39"/>
      <c r="AJ91" t="s">
        <v>708</v>
      </c>
    </row>
    <row r="92" spans="1:36" s="38" customFormat="1" ht="15" x14ac:dyDescent="0.25">
      <c r="A92">
        <v>2.2000000000000002</v>
      </c>
      <c r="B92">
        <v>3.47</v>
      </c>
      <c r="C92">
        <v>3.44</v>
      </c>
      <c r="D92" s="20">
        <f t="shared" si="4"/>
        <v>3.3427567004405079E-2</v>
      </c>
      <c r="E92" s="17">
        <f>IF(OR($A92="",$B92="",$C92=""),"",A92*'MPTO_working_3-way'!$I91)</f>
        <v>2.2735406474096913</v>
      </c>
      <c r="F92" s="21">
        <f>IF(OR($A92="",$B92="",$C92=""),"",B92*'MPTO_working_3-way'!$I91)</f>
        <v>3.585993657505286</v>
      </c>
      <c r="G92" s="22">
        <f>IF(OR($A92="",$B92="",$C92=""),"",C92*'MPTO_working_3-way'!$I91)</f>
        <v>3.5549908304951536</v>
      </c>
      <c r="H92" s="17">
        <f>IF(OR($A92="",$B92="",$C92=""),"",'MPTO_working_3-way'!E91)</f>
        <v>2.2552850406612057</v>
      </c>
      <c r="I92" s="21">
        <f>IF(OR($A92="",$B92="",$C92=""),"",'MPTO_working_3-way'!F91)</f>
        <v>3.6095621034575029</v>
      </c>
      <c r="J92" s="22">
        <f>IF(OR($A92="",$B92="",$C92=""),"",'MPTO_working_3-way'!G91)</f>
        <v>3.5771116809903312</v>
      </c>
      <c r="K92" s="17">
        <f>IF(OR($A92="",$B92="",$C92=""),"",'OddsRatio_working_3-way'!H91)</f>
        <v>2.2629131178928703</v>
      </c>
      <c r="L92" s="21">
        <f>IF(OR($A92="",$B92="",$C92=""),"",'OddsRatio_working_3-way'!I91)</f>
        <v>3.5994961676628239</v>
      </c>
      <c r="M92" s="22">
        <f>IF(OR($A92="",$B92="",$C92=""),"",'OddsRatio_working_3-way'!J91)</f>
        <v>3.5679233397155032</v>
      </c>
      <c r="N92" s="23">
        <f t="shared" si="5"/>
        <v>43.98425869972143</v>
      </c>
      <c r="O92" s="24">
        <f t="shared" si="6"/>
        <v>27.886273527200906</v>
      </c>
      <c r="P92" s="24">
        <f t="shared" si="7"/>
        <v>28.129467773077653</v>
      </c>
      <c r="Q92" t="s">
        <v>575</v>
      </c>
      <c r="R92" t="s">
        <v>637</v>
      </c>
      <c r="S92" t="s">
        <v>766</v>
      </c>
      <c r="AD92" s="39"/>
      <c r="AE92" s="39"/>
      <c r="AH92" s="39"/>
      <c r="AI92" s="39"/>
      <c r="AJ92" t="s">
        <v>708</v>
      </c>
    </row>
    <row r="93" spans="1:36" s="38" customFormat="1" ht="15" x14ac:dyDescent="0.25">
      <c r="A93">
        <v>4.22</v>
      </c>
      <c r="B93">
        <v>4.0599999999999996</v>
      </c>
      <c r="C93">
        <v>1.81</v>
      </c>
      <c r="D93" s="20">
        <f t="shared" si="4"/>
        <v>3.5758431209065522E-2</v>
      </c>
      <c r="E93" s="17">
        <f>IF(OR($A93="",$B93="",$C93=""),"",A93*'MPTO_working_3-way'!$I92)</f>
        <v>4.3709005797022566</v>
      </c>
      <c r="F93" s="21">
        <f>IF(OR($A93="",$B93="",$C93=""),"",B93*'MPTO_working_3-way'!$I92)</f>
        <v>4.2051792307088052</v>
      </c>
      <c r="G93" s="22">
        <f>IF(OR($A93="",$B93="",$C93=""),"",C93*'MPTO_working_3-way'!$I92)</f>
        <v>1.8747227604884087</v>
      </c>
      <c r="H93" s="17">
        <f>IF(OR($A93="",$B93="",$C93=""),"",'MPTO_working_3-way'!E92)</f>
        <v>4.4435093804753834</v>
      </c>
      <c r="I93" s="21">
        <f>IF(OR($A93="",$B93="",$C93=""),"",'MPTO_working_3-way'!F92)</f>
        <v>4.266467489314258</v>
      </c>
      <c r="J93" s="22">
        <f>IF(OR($A93="",$B93="",$C93=""),"",'MPTO_working_3-way'!G92)</f>
        <v>1.8499104367066572</v>
      </c>
      <c r="K93" s="17">
        <f>IF(OR($A93="",$B93="",$C93=""),"",'OddsRatio_working_3-way'!H92)</f>
        <v>4.4147903682698395</v>
      </c>
      <c r="L93" s="21">
        <f>IF(OR($A93="",$B93="",$C93=""),"",'OddsRatio_working_3-way'!I92)</f>
        <v>4.2451113437595351</v>
      </c>
      <c r="M93" s="22">
        <f>IF(OR($A93="",$B93="",$C93=""),"",'OddsRatio_working_3-way'!J92)</f>
        <v>1.8590000615834066</v>
      </c>
      <c r="N93" s="23">
        <f t="shared" si="5"/>
        <v>22.878580323785801</v>
      </c>
      <c r="O93" s="24">
        <f t="shared" si="6"/>
        <v>23.780199252801996</v>
      </c>
      <c r="P93" s="24">
        <f t="shared" si="7"/>
        <v>53.341220423412196</v>
      </c>
      <c r="Q93" t="s">
        <v>580</v>
      </c>
      <c r="R93" t="s">
        <v>643</v>
      </c>
      <c r="S93" t="s">
        <v>766</v>
      </c>
      <c r="AD93" s="39"/>
      <c r="AE93" s="39"/>
      <c r="AH93" s="39"/>
      <c r="AI93" s="39"/>
      <c r="AJ93" t="s">
        <v>714</v>
      </c>
    </row>
    <row r="94" spans="1:36" s="38" customFormat="1" ht="15" x14ac:dyDescent="0.25">
      <c r="A94">
        <v>4.91</v>
      </c>
      <c r="B94">
        <v>3.87</v>
      </c>
      <c r="C94">
        <v>1.74</v>
      </c>
      <c r="D94" s="20">
        <f t="shared" si="4"/>
        <v>3.6776564274739076E-2</v>
      </c>
      <c r="E94" s="17">
        <f>IF(OR($A94="",$B94="",$C94=""),"",A94*'MPTO_working_3-way'!$I93)</f>
        <v>5.0905729305889693</v>
      </c>
      <c r="F94" s="21">
        <f>IF(OR($A94="",$B94="",$C94=""),"",B94*'MPTO_working_3-way'!$I93)</f>
        <v>4.01232530374324</v>
      </c>
      <c r="G94" s="22">
        <f>IF(OR($A94="",$B94="",$C94=""),"",C94*'MPTO_working_3-way'!$I93)</f>
        <v>1.8039912218380461</v>
      </c>
      <c r="H94" s="17">
        <f>IF(OR($A94="",$B94="",$C94=""),"",'MPTO_working_3-way'!E93)</f>
        <v>5.2244656936904015</v>
      </c>
      <c r="I94" s="21">
        <f>IF(OR($A94="",$B94="",$C94=""),"",'MPTO_working_3-way'!F93)</f>
        <v>4.0627437458881603</v>
      </c>
      <c r="J94" s="22">
        <f>IF(OR($A94="",$B94="",$C94=""),"",'MPTO_working_3-way'!G93)</f>
        <v>1.7779238396105563</v>
      </c>
      <c r="K94" s="17">
        <f>IF(OR($A94="",$B94="",$C94=""),"",'OddsRatio_working_3-way'!H93)</f>
        <v>5.1599801817858602</v>
      </c>
      <c r="L94" s="21">
        <f>IF(OR($A94="",$B94="",$C94=""),"",'OddsRatio_working_3-way'!I93)</f>
        <v>4.0534892894438412</v>
      </c>
      <c r="M94" s="22">
        <f>IF(OR($A94="",$B94="",$C94=""),"",'OddsRatio_working_3-way'!J93)</f>
        <v>1.78731082724336</v>
      </c>
      <c r="N94" s="23">
        <f t="shared" si="5"/>
        <v>19.644154275662288</v>
      </c>
      <c r="O94" s="24">
        <f t="shared" si="6"/>
        <v>24.923203486692984</v>
      </c>
      <c r="P94" s="24">
        <f t="shared" si="7"/>
        <v>55.432642237644735</v>
      </c>
      <c r="Q94" t="s">
        <v>577</v>
      </c>
      <c r="R94" t="s">
        <v>642</v>
      </c>
      <c r="S94" t="s">
        <v>766</v>
      </c>
      <c r="AD94" s="39"/>
      <c r="AE94" s="39"/>
      <c r="AH94" s="39"/>
      <c r="AI94" s="39"/>
      <c r="AJ94" t="s">
        <v>714</v>
      </c>
    </row>
    <row r="95" spans="1:36" s="38" customFormat="1" ht="15" x14ac:dyDescent="0.25">
      <c r="A95">
        <v>2.25</v>
      </c>
      <c r="B95">
        <v>3.45</v>
      </c>
      <c r="C95">
        <v>3.35</v>
      </c>
      <c r="D95" s="20">
        <f t="shared" si="4"/>
        <v>3.2806979594779628E-2</v>
      </c>
      <c r="E95" s="17">
        <f>IF(OR($A95="",$B95="",$C95=""),"",A95*'MPTO_working_3-way'!$I94)</f>
        <v>2.3238157040882541</v>
      </c>
      <c r="F95" s="21">
        <f>IF(OR($A95="",$B95="",$C95=""),"",B95*'MPTO_working_3-way'!$I94)</f>
        <v>3.56318407960199</v>
      </c>
      <c r="G95" s="22">
        <f>IF(OR($A95="",$B95="",$C95=""),"",C95*'MPTO_working_3-way'!$I94)</f>
        <v>3.459903381642512</v>
      </c>
      <c r="H95" s="17">
        <f>IF(OR($A95="",$B95="",$C95=""),"",'MPTO_working_3-way'!E94)</f>
        <v>2.3067583300992403</v>
      </c>
      <c r="I95" s="21">
        <f>IF(OR($A95="",$B95="",$C95=""),"",'MPTO_working_3-way'!F94)</f>
        <v>3.58526497199483</v>
      </c>
      <c r="J95" s="22">
        <f>IF(OR($A95="",$B95="",$C95=""),"",'MPTO_working_3-way'!G94)</f>
        <v>3.4773923944839114</v>
      </c>
      <c r="K95" s="17">
        <f>IF(OR($A95="",$B95="",$C95=""),"",'OddsRatio_working_3-way'!H94)</f>
        <v>2.3139916135628495</v>
      </c>
      <c r="L95" s="21">
        <f>IF(OR($A95="",$B95="",$C95=""),"",'OddsRatio_working_3-way'!I94)</f>
        <v>3.5754235625831847</v>
      </c>
      <c r="M95" s="22">
        <f>IF(OR($A95="",$B95="",$C95=""),"",'OddsRatio_working_3-way'!J94)</f>
        <v>3.4703042334981573</v>
      </c>
      <c r="N95" s="23">
        <f t="shared" si="5"/>
        <v>43.032672437866523</v>
      </c>
      <c r="O95" s="24">
        <f t="shared" si="6"/>
        <v>28.064786372521645</v>
      </c>
      <c r="P95" s="24">
        <f t="shared" si="7"/>
        <v>28.902541189611842</v>
      </c>
      <c r="Q95" t="s">
        <v>645</v>
      </c>
      <c r="R95" t="s">
        <v>644</v>
      </c>
      <c r="S95" t="s">
        <v>766</v>
      </c>
      <c r="AD95" s="39"/>
      <c r="AE95" s="39"/>
      <c r="AH95" s="39"/>
      <c r="AI95" s="39"/>
      <c r="AJ95" t="s">
        <v>714</v>
      </c>
    </row>
    <row r="96" spans="1:36" s="38" customFormat="1" ht="15" x14ac:dyDescent="0.25">
      <c r="A96">
        <v>4.91</v>
      </c>
      <c r="B96">
        <v>4</v>
      </c>
      <c r="C96">
        <v>1.71</v>
      </c>
      <c r="D96" s="20">
        <f t="shared" si="4"/>
        <v>3.8461309417467504E-2</v>
      </c>
      <c r="E96" s="17">
        <f>IF(OR($A96="",$B96="",$C96=""),"",A96*'MPTO_working_3-way'!$I95)</f>
        <v>5.098845029239766</v>
      </c>
      <c r="F96" s="21">
        <f>IF(OR($A96="",$B96="",$C96=""),"",B96*'MPTO_working_3-way'!$I95)</f>
        <v>4.15384523766987</v>
      </c>
      <c r="G96" s="22">
        <f>IF(OR($A96="",$B96="",$C96=""),"",C96*'MPTO_working_3-way'!$I95)</f>
        <v>1.7757688391038693</v>
      </c>
      <c r="H96" s="17">
        <f>IF(OR($A96="",$B96="",$C96=""),"",'MPTO_working_3-way'!E95)</f>
        <v>5.2398391953526824</v>
      </c>
      <c r="I96" s="21">
        <f>IF(OR($A96="",$B96="",$C96=""),"",'MPTO_working_3-way'!F95)</f>
        <v>4.2162148590176001</v>
      </c>
      <c r="J96" s="22">
        <f>IF(OR($A96="",$B96="",$C96=""),"",'MPTO_working_3-way'!G95)</f>
        <v>1.7483285122066761</v>
      </c>
      <c r="K96" s="17">
        <f>IF(OR($A96="",$B96="",$C96=""),"",'OddsRatio_working_3-way'!H95)</f>
        <v>5.1745193916497429</v>
      </c>
      <c r="L96" s="21">
        <f>IF(OR($A96="",$B96="",$C96=""),"",'OddsRatio_working_3-way'!I95)</f>
        <v>4.2029560549742273</v>
      </c>
      <c r="M96" s="22">
        <f>IF(OR($A96="",$B96="",$C96=""),"",'OddsRatio_working_3-way'!J95)</f>
        <v>1.7580329330105673</v>
      </c>
      <c r="N96" s="23">
        <f t="shared" si="5"/>
        <v>19.612284630448933</v>
      </c>
      <c r="O96" s="24">
        <f t="shared" si="6"/>
        <v>24.074079383876068</v>
      </c>
      <c r="P96" s="24">
        <f t="shared" si="7"/>
        <v>56.313635985675013</v>
      </c>
      <c r="Q96" t="s">
        <v>687</v>
      </c>
      <c r="R96" t="s">
        <v>646</v>
      </c>
      <c r="S96" t="s">
        <v>766</v>
      </c>
      <c r="AD96" s="39"/>
      <c r="AE96" s="39"/>
      <c r="AH96" s="39"/>
      <c r="AI96" s="39"/>
      <c r="AJ96" t="s">
        <v>714</v>
      </c>
    </row>
    <row r="97" spans="1:36" s="38" customFormat="1" ht="15" x14ac:dyDescent="0.25">
      <c r="A97">
        <v>2.54</v>
      </c>
      <c r="B97">
        <v>3.5</v>
      </c>
      <c r="C97">
        <v>2.83</v>
      </c>
      <c r="D97" s="20">
        <f t="shared" si="4"/>
        <v>3.2771963575224383E-2</v>
      </c>
      <c r="E97" s="17">
        <f>IF(OR($A97="",$B97="",$C97=""),"",A97*'MPTO_working_3-way'!$I96)</f>
        <v>2.6232407874810701</v>
      </c>
      <c r="F97" s="21">
        <f>IF(OR($A97="",$B97="",$C97=""),"",B97*'MPTO_working_3-way'!$I96)</f>
        <v>3.6147018725132853</v>
      </c>
      <c r="G97" s="22">
        <f>IF(OR($A97="",$B97="",$C97=""),"",C97*'MPTO_working_3-way'!$I96)</f>
        <v>2.9227446569178852</v>
      </c>
      <c r="H97" s="17">
        <f>IF(OR($A97="",$B97="",$C97=""),"",'MPTO_working_3-way'!E96)</f>
        <v>2.6124885342932798</v>
      </c>
      <c r="I97" s="21">
        <f>IF(OR($A97="",$B97="",$C97=""),"",'MPTO_working_3-way'!F96)</f>
        <v>3.6391386733911597</v>
      </c>
      <c r="J97" s="22">
        <f>IF(OR($A97="",$B97="",$C97=""),"",'MPTO_working_3-way'!G96)</f>
        <v>2.9202801261341431</v>
      </c>
      <c r="K97" s="17">
        <f>IF(OR($A97="",$B97="",$C97=""),"",'OddsRatio_working_3-way'!H96)</f>
        <v>2.6176580325240648</v>
      </c>
      <c r="L97" s="21">
        <f>IF(OR($A97="",$B97="",$C97=""),"",'OddsRatio_working_3-way'!I96)</f>
        <v>3.6260682346169877</v>
      </c>
      <c r="M97" s="22">
        <f>IF(OR($A97="",$B97="",$C97=""),"",'OddsRatio_working_3-way'!J96)</f>
        <v>2.9222819477396356</v>
      </c>
      <c r="N97" s="23">
        <f t="shared" si="5"/>
        <v>38.120785738477167</v>
      </c>
      <c r="O97" s="24">
        <f t="shared" si="6"/>
        <v>27.664798793066293</v>
      </c>
      <c r="P97" s="24">
        <f t="shared" si="7"/>
        <v>34.214415468456544</v>
      </c>
      <c r="Q97" t="s">
        <v>661</v>
      </c>
      <c r="R97" t="s">
        <v>693</v>
      </c>
      <c r="S97" t="s">
        <v>766</v>
      </c>
      <c r="AD97" s="39"/>
      <c r="AE97" s="39"/>
      <c r="AH97" s="39"/>
      <c r="AI97" s="39"/>
      <c r="AJ97" t="s">
        <v>715</v>
      </c>
    </row>
    <row r="98" spans="1:36" s="38" customFormat="1" ht="15" x14ac:dyDescent="0.25">
      <c r="A98">
        <v>1.4</v>
      </c>
      <c r="B98">
        <v>5.0199999999999996</v>
      </c>
      <c r="C98">
        <v>8.06</v>
      </c>
      <c r="D98" s="20">
        <f t="shared" si="4"/>
        <v>3.7558380444898898E-2</v>
      </c>
      <c r="E98" s="17">
        <f>IF(OR($A98="",$B98="",$C98=""),"",A98*'MPTO_working_3-way'!$I97)</f>
        <v>1.4525817326228583</v>
      </c>
      <c r="F98" s="21">
        <f>IF(OR($A98="",$B98="",$C98=""),"",B98*'MPTO_working_3-way'!$I97)</f>
        <v>5.2085430698333921</v>
      </c>
      <c r="G98" s="22">
        <f>IF(OR($A98="",$B98="",$C98=""),"",C98*'MPTO_working_3-way'!$I97)</f>
        <v>8.3627205463858854</v>
      </c>
      <c r="H98" s="17">
        <f>IF(OR($A98="",$B98="",$C98=""),"",'MPTO_working_3-way'!E97)</f>
        <v>1.4249759005997846</v>
      </c>
      <c r="I98" s="21">
        <f>IF(OR($A98="",$B98="",$C98=""),"",'MPTO_working_3-way'!F97)</f>
        <v>5.3566532847819728</v>
      </c>
      <c r="J98" s="22">
        <f>IF(OR($A98="",$B98="",$C98=""),"",'MPTO_working_3-way'!G97)</f>
        <v>8.9645883623963947</v>
      </c>
      <c r="K98" s="17">
        <f>IF(OR($A98="",$B98="",$C98=""),"",'OddsRatio_working_3-way'!H97)</f>
        <v>1.4333752641031559</v>
      </c>
      <c r="L98" s="21">
        <f>IF(OR($A98="",$B98="",$C98=""),"",'OddsRatio_working_3-way'!I97)</f>
        <v>5.355421404236715</v>
      </c>
      <c r="M98" s="22">
        <f>IF(OR($A98="",$B98="",$C98=""),"",'OddsRatio_working_3-way'!J97)</f>
        <v>8.6490734114206997</v>
      </c>
      <c r="N98" s="23">
        <f t="shared" si="5"/>
        <v>68.842942021193338</v>
      </c>
      <c r="O98" s="24">
        <f t="shared" si="6"/>
        <v>19.199226858500136</v>
      </c>
      <c r="P98" s="24">
        <f t="shared" si="7"/>
        <v>11.957831120306533</v>
      </c>
      <c r="Q98" t="s">
        <v>662</v>
      </c>
      <c r="R98" t="s">
        <v>691</v>
      </c>
      <c r="S98" t="s">
        <v>766</v>
      </c>
      <c r="AD98" s="39"/>
      <c r="AE98" s="39"/>
      <c r="AH98" s="39"/>
      <c r="AI98" s="39"/>
      <c r="AJ98" t="s">
        <v>715</v>
      </c>
    </row>
    <row r="99" spans="1:36" s="38" customFormat="1" ht="15" x14ac:dyDescent="0.25">
      <c r="A99">
        <v>2.8</v>
      </c>
      <c r="B99">
        <v>3.55</v>
      </c>
      <c r="C99">
        <v>2.54</v>
      </c>
      <c r="D99" s="20">
        <f t="shared" si="4"/>
        <v>3.2533785389502246E-2</v>
      </c>
      <c r="E99" s="17">
        <f>IF(OR($A99="",$B99="",$C99=""),"",A99*'MPTO_working_3-way'!$I98)</f>
        <v>2.8910945990906063</v>
      </c>
      <c r="F99" s="21">
        <f>IF(OR($A99="",$B99="",$C99=""),"",B99*'MPTO_working_3-way'!$I98)</f>
        <v>3.6654949381327326</v>
      </c>
      <c r="G99" s="22">
        <f>IF(OR($A99="",$B99="",$C99=""),"",C99*'MPTO_working_3-way'!$I98)</f>
        <v>2.6226358148893358</v>
      </c>
      <c r="H99" s="17">
        <f>IF(OR($A99="",$B99="",$C99=""),"",'MPTO_working_3-way'!E98)</f>
        <v>2.8876841431054983</v>
      </c>
      <c r="I99" s="21">
        <f>IF(OR($A99="",$B99="",$C99=""),"",'MPTO_working_3-way'!F98)</f>
        <v>3.6921412067503132</v>
      </c>
      <c r="J99" s="22">
        <f>IF(OR($A99="",$B99="",$C99=""),"",'MPTO_working_3-way'!G98)</f>
        <v>2.6119467836378307</v>
      </c>
      <c r="K99" s="17">
        <f>IF(OR($A99="",$B99="",$C99=""),"",'OddsRatio_working_3-way'!H98)</f>
        <v>2.8901761685391212</v>
      </c>
      <c r="L99" s="21">
        <f>IF(OR($A99="",$B99="",$C99=""),"",'OddsRatio_working_3-way'!I98)</f>
        <v>3.6777495720970874</v>
      </c>
      <c r="M99" s="22">
        <f>IF(OR($A99="",$B99="",$C99=""),"",'OddsRatio_working_3-way'!J98)</f>
        <v>2.6171507219723593</v>
      </c>
      <c r="N99" s="23">
        <f t="shared" si="5"/>
        <v>34.588975411408192</v>
      </c>
      <c r="O99" s="24">
        <f t="shared" si="6"/>
        <v>27.281445394913504</v>
      </c>
      <c r="P99" s="24">
        <f t="shared" si="7"/>
        <v>38.129579193678317</v>
      </c>
      <c r="Q99" t="s">
        <v>648</v>
      </c>
      <c r="R99" t="s">
        <v>660</v>
      </c>
      <c r="S99" t="s">
        <v>766</v>
      </c>
      <c r="AD99" s="39"/>
      <c r="AE99" s="39"/>
      <c r="AH99" s="39"/>
      <c r="AI99" s="39"/>
      <c r="AJ99" t="s">
        <v>715</v>
      </c>
    </row>
    <row r="100" spans="1:36" s="38" customFormat="1" ht="15" x14ac:dyDescent="0.25">
      <c r="A100">
        <v>2.7</v>
      </c>
      <c r="B100">
        <v>3.46</v>
      </c>
      <c r="C100">
        <v>2.67</v>
      </c>
      <c r="D100" s="20">
        <f t="shared" si="4"/>
        <v>3.3919546616825391E-2</v>
      </c>
      <c r="E100" s="17">
        <f>IF(OR($A100="",$B100="",$C100=""),"",A100*'MPTO_working_3-way'!$I99)</f>
        <v>2.7915827758654288</v>
      </c>
      <c r="F100" s="21">
        <f>IF(OR($A100="",$B100="",$C100=""),"",B100*'MPTO_working_3-way'!$I99)</f>
        <v>3.5773616312942158</v>
      </c>
      <c r="G100" s="22">
        <f>IF(OR($A100="",$B100="",$C100=""),"",C100*'MPTO_working_3-way'!$I99)</f>
        <v>2.7605651894669236</v>
      </c>
      <c r="H100" s="17">
        <f>IF(OR($A100="",$B100="",$C100=""),"",'MPTO_working_3-way'!E99)</f>
        <v>2.7850199527030504</v>
      </c>
      <c r="I100" s="21">
        <f>IF(OR($A100="",$B100="",$C100=""),"",'MPTO_working_3-way'!F99)</f>
        <v>3.6008679106912393</v>
      </c>
      <c r="J100" s="22">
        <f>IF(OR($A100="",$B100="",$C100=""),"",'MPTO_working_3-way'!G99)</f>
        <v>2.7531120377749181</v>
      </c>
      <c r="K100" s="17">
        <f>IF(OR($A100="",$B100="",$C100=""),"",'OddsRatio_working_3-way'!H99)</f>
        <v>2.7886046293618403</v>
      </c>
      <c r="L100" s="21">
        <f>IF(OR($A100="",$B100="",$C100=""),"",'OddsRatio_working_3-way'!I99)</f>
        <v>3.5882161107236041</v>
      </c>
      <c r="M100" s="22">
        <f>IF(OR($A100="",$B100="",$C100=""),"",'OddsRatio_working_3-way'!J99)</f>
        <v>2.7570410182554554</v>
      </c>
      <c r="N100" s="23">
        <f t="shared" si="5"/>
        <v>35.821971988274157</v>
      </c>
      <c r="O100" s="24">
        <f t="shared" si="6"/>
        <v>27.953561956167693</v>
      </c>
      <c r="P100" s="24">
        <f t="shared" si="7"/>
        <v>36.224466055558139</v>
      </c>
      <c r="Q100" t="s">
        <v>651</v>
      </c>
      <c r="R100" t="s">
        <v>695</v>
      </c>
      <c r="S100" t="s">
        <v>766</v>
      </c>
      <c r="AD100" s="39"/>
      <c r="AE100" s="39"/>
      <c r="AH100" s="39"/>
      <c r="AI100" s="39"/>
      <c r="AJ100" t="s">
        <v>715</v>
      </c>
    </row>
    <row r="101" spans="1:36" s="38" customFormat="1" ht="15" x14ac:dyDescent="0.25">
      <c r="A101">
        <v>2.72</v>
      </c>
      <c r="B101">
        <v>3.39</v>
      </c>
      <c r="C101">
        <v>2.7</v>
      </c>
      <c r="D101" s="20">
        <f t="shared" si="4"/>
        <v>3.3002679931362966E-2</v>
      </c>
      <c r="E101" s="17">
        <f>IF(OR($A101="",$B101="",$C101=""),"",A101*'MPTO_working_3-way'!$I100)</f>
        <v>2.8097672894133074</v>
      </c>
      <c r="F101" s="21">
        <f>IF(OR($A101="",$B101="",$C101=""),"",B101*'MPTO_working_3-way'!$I100)</f>
        <v>3.5018790849673205</v>
      </c>
      <c r="G101" s="22">
        <f>IF(OR($A101="",$B101="",$C101=""),"",C101*'MPTO_working_3-way'!$I100)</f>
        <v>2.7891072358146802</v>
      </c>
      <c r="H101" s="17">
        <f>IF(OR($A101="",$B101="",$C101=""),"",'MPTO_working_3-way'!E100)</f>
        <v>2.8038994855346027</v>
      </c>
      <c r="I101" s="21">
        <f>IF(OR($A101="",$B101="",$C101=""),"",'MPTO_working_3-way'!F100)</f>
        <v>3.5213207130854922</v>
      </c>
      <c r="J101" s="22">
        <f>IF(OR($A101="",$B101="",$C101=""),"",'MPTO_working_3-way'!G100)</f>
        <v>2.7826514599437577</v>
      </c>
      <c r="K101" s="17">
        <f>IF(OR($A101="",$B101="",$C101=""),"",'OddsRatio_working_3-way'!H100)</f>
        <v>2.8070527848975568</v>
      </c>
      <c r="L101" s="21">
        <f>IF(OR($A101="",$B101="",$C101=""),"",'OddsRatio_working_3-way'!I100)</f>
        <v>3.5109628813402085</v>
      </c>
      <c r="M101" s="22">
        <f>IF(OR($A101="",$B101="",$C101=""),"",'OddsRatio_working_3-way'!J100)</f>
        <v>2.7860405432127009</v>
      </c>
      <c r="N101" s="23">
        <f t="shared" si="5"/>
        <v>35.590136014744651</v>
      </c>
      <c r="O101" s="24">
        <f t="shared" si="6"/>
        <v>28.556097333364438</v>
      </c>
      <c r="P101" s="24">
        <f t="shared" si="7"/>
        <v>35.853766651890908</v>
      </c>
      <c r="Q101" t="s">
        <v>657</v>
      </c>
      <c r="R101" t="s">
        <v>655</v>
      </c>
      <c r="S101" t="s">
        <v>766</v>
      </c>
      <c r="AD101" s="39"/>
      <c r="AE101" s="39"/>
      <c r="AH101" s="39"/>
      <c r="AI101" s="39"/>
      <c r="AJ101" t="s">
        <v>715</v>
      </c>
    </row>
    <row r="102" spans="1:36" s="38" customFormat="1" ht="15" x14ac:dyDescent="0.25">
      <c r="A102">
        <v>2.02</v>
      </c>
      <c r="B102">
        <v>3.62</v>
      </c>
      <c r="C102">
        <v>3.81</v>
      </c>
      <c r="D102" s="20">
        <f t="shared" si="4"/>
        <v>3.375979047419686E-2</v>
      </c>
      <c r="E102" s="17">
        <f>IF(OR($A102="",$B102="",$C102=""),"",A102*'MPTO_working_3-way'!$I101)</f>
        <v>2.0881947767578777</v>
      </c>
      <c r="F102" s="21">
        <f>IF(OR($A102="",$B102="",$C102=""),"",B102*'MPTO_working_3-way'!$I101)</f>
        <v>3.7422104415165927</v>
      </c>
      <c r="G102" s="22">
        <f>IF(OR($A102="",$B102="",$C102=""),"",C102*'MPTO_working_3-way'!$I101)</f>
        <v>3.9386248017066903</v>
      </c>
      <c r="H102" s="17">
        <f>IF(OR($A102="",$B102="",$C102=""),"",'MPTO_working_3-way'!E101)</f>
        <v>2.0669858802211216</v>
      </c>
      <c r="I102" s="21">
        <f>IF(OR($A102="",$B102="",$C102=""),"",'MPTO_working_3-way'!F101)</f>
        <v>3.7737297252976378</v>
      </c>
      <c r="J102" s="22">
        <f>IF(OR($A102="",$B102="",$C102=""),"",'MPTO_working_3-way'!G101)</f>
        <v>3.9806710062808133</v>
      </c>
      <c r="K102" s="17">
        <f>IF(OR($A102="",$B102="",$C102=""),"",'OddsRatio_working_3-way'!H101)</f>
        <v>2.0753791817509084</v>
      </c>
      <c r="L102" s="21">
        <f>IF(OR($A102="",$B102="",$C102=""),"",'OddsRatio_working_3-way'!I101)</f>
        <v>3.7622484864582151</v>
      </c>
      <c r="M102" s="22">
        <f>IF(OR($A102="",$B102="",$C102=""),"",'OddsRatio_working_3-way'!J101)</f>
        <v>3.9625642163922081</v>
      </c>
      <c r="N102" s="23">
        <f t="shared" si="5"/>
        <v>47.888253104080441</v>
      </c>
      <c r="O102" s="24">
        <f t="shared" si="6"/>
        <v>26.722174384044887</v>
      </c>
      <c r="P102" s="24">
        <f t="shared" si="7"/>
        <v>25.389572511874668</v>
      </c>
      <c r="Q102" t="s">
        <v>654</v>
      </c>
      <c r="R102" t="s">
        <v>717</v>
      </c>
      <c r="S102" t="s">
        <v>766</v>
      </c>
      <c r="AD102" s="39"/>
      <c r="AE102" s="39"/>
      <c r="AH102" s="39"/>
      <c r="AI102" s="39"/>
      <c r="AJ102" t="s">
        <v>715</v>
      </c>
    </row>
    <row r="103" spans="1:36" s="38" customFormat="1" ht="15" x14ac:dyDescent="0.25">
      <c r="A103">
        <v>2.81</v>
      </c>
      <c r="B103">
        <v>3.6</v>
      </c>
      <c r="C103">
        <v>2.5099999999999998</v>
      </c>
      <c r="D103" s="20">
        <f t="shared" si="4"/>
        <v>3.2056038400766429E-2</v>
      </c>
      <c r="E103" s="17">
        <f>IF(OR($A103="",$B103="",$C103=""),"",A103*'MPTO_working_3-way'!$I102)</f>
        <v>2.9000774679061538</v>
      </c>
      <c r="F103" s="21">
        <f>IF(OR($A103="",$B103="",$C103=""),"",B103*'MPTO_working_3-way'!$I102)</f>
        <v>3.7154017382427593</v>
      </c>
      <c r="G103" s="22">
        <f>IF(OR($A103="",$B103="",$C103=""),"",C103*'MPTO_working_3-way'!$I102)</f>
        <v>2.5904606563859236</v>
      </c>
      <c r="H103" s="17">
        <f>IF(OR($A103="",$B103="",$C103=""),"",'MPTO_working_3-way'!E102)</f>
        <v>2.8969843379074973</v>
      </c>
      <c r="I103" s="21">
        <f>IF(OR($A103="",$B103="",$C103=""),"",'MPTO_working_3-way'!F102)</f>
        <v>3.7440222242319638</v>
      </c>
      <c r="J103" s="22">
        <f>IF(OR($A103="",$B103="",$C103=""),"",'MPTO_working_3-way'!G102)</f>
        <v>2.5791740112940791</v>
      </c>
      <c r="K103" s="17">
        <f>IF(OR($A103="",$B103="",$C103=""),"",'OddsRatio_working_3-way'!H102)</f>
        <v>2.8994541250771237</v>
      </c>
      <c r="L103" s="21">
        <f>IF(OR($A103="",$B103="",$C103=""),"",'OddsRatio_working_3-way'!I102)</f>
        <v>3.7284976382323323</v>
      </c>
      <c r="M103" s="22">
        <f>IF(OR($A103="",$B103="",$C103=""),"",'OddsRatio_working_3-way'!J102)</f>
        <v>2.5846274745118549</v>
      </c>
      <c r="N103" s="23">
        <f t="shared" si="5"/>
        <v>34.481837504913159</v>
      </c>
      <c r="O103" s="24">
        <f t="shared" si="6"/>
        <v>26.914989830223885</v>
      </c>
      <c r="P103" s="24">
        <f t="shared" si="7"/>
        <v>38.603172664862939</v>
      </c>
      <c r="Q103" t="s">
        <v>581</v>
      </c>
      <c r="R103" t="s">
        <v>658</v>
      </c>
      <c r="S103" t="s">
        <v>766</v>
      </c>
      <c r="AD103" s="39"/>
      <c r="AE103" s="39"/>
      <c r="AH103" s="39"/>
      <c r="AI103" s="39"/>
      <c r="AJ103" t="s">
        <v>715</v>
      </c>
    </row>
    <row r="104" spans="1:36" s="38" customFormat="1" ht="15" x14ac:dyDescent="0.25">
      <c r="A104">
        <v>2.23</v>
      </c>
      <c r="B104">
        <v>3.48</v>
      </c>
      <c r="C104">
        <v>3.36</v>
      </c>
      <c r="D104" s="20">
        <f t="shared" si="4"/>
        <v>3.3405862731670677E-2</v>
      </c>
      <c r="E104" s="17">
        <f>IF(OR($A104="",$B104="",$C104=""),"",A104*'MPTO_working_3-way'!$I103)</f>
        <v>2.3044950738916254</v>
      </c>
      <c r="F104" s="21">
        <f>IF(OR($A104="",$B104="",$C104=""),"",B104*'MPTO_working_3-way'!$I103)</f>
        <v>3.5962524023062139</v>
      </c>
      <c r="G104" s="22">
        <f>IF(OR($A104="",$B104="",$C104=""),"",C104*'MPTO_working_3-way'!$I103)</f>
        <v>3.4722436987784135</v>
      </c>
      <c r="H104" s="17">
        <f>IF(OR($A104="",$B104="",$C104=""),"",'MPTO_working_3-way'!E103)</f>
        <v>2.2867847325416433</v>
      </c>
      <c r="I104" s="21">
        <f>IF(OR($A104="",$B104="",$C104=""),"",'MPTO_working_3-way'!F103)</f>
        <v>3.6202891017054197</v>
      </c>
      <c r="J104" s="22">
        <f>IF(OR($A104="",$B104="",$C104=""),"",'MPTO_working_3-way'!G103)</f>
        <v>3.4905992571935283</v>
      </c>
      <c r="K104" s="17">
        <f>IF(OR($A104="",$B104="",$C104=""),"",'OddsRatio_working_3-way'!H103)</f>
        <v>2.2942531216838828</v>
      </c>
      <c r="L104" s="21">
        <f>IF(OR($A104="",$B104="",$C104=""),"",'OddsRatio_working_3-way'!I103)</f>
        <v>3.6095510095740084</v>
      </c>
      <c r="M104" s="22">
        <f>IF(OR($A104="",$B104="",$C104=""),"",'OddsRatio_working_3-way'!J103)</f>
        <v>3.4832824123365551</v>
      </c>
      <c r="N104" s="23">
        <f t="shared" si="5"/>
        <v>43.393453573814298</v>
      </c>
      <c r="O104" s="24">
        <f t="shared" si="6"/>
        <v>27.806724560231576</v>
      </c>
      <c r="P104" s="24">
        <f t="shared" si="7"/>
        <v>28.799821865954129</v>
      </c>
      <c r="Q104" t="s">
        <v>647</v>
      </c>
      <c r="R104" t="s">
        <v>582</v>
      </c>
      <c r="S104" t="s">
        <v>766</v>
      </c>
      <c r="AD104" s="39"/>
      <c r="AE104" s="39"/>
      <c r="AH104" s="39"/>
      <c r="AI104" s="39"/>
      <c r="AJ104" t="s">
        <v>715</v>
      </c>
    </row>
    <row r="105" spans="1:36" s="38" customFormat="1" ht="15" x14ac:dyDescent="0.25">
      <c r="A105">
        <v>2.14</v>
      </c>
      <c r="B105">
        <v>3.23</v>
      </c>
      <c r="C105">
        <v>3.8</v>
      </c>
      <c r="D105" s="20">
        <f t="shared" si="4"/>
        <v>4.0045137582824575E-2</v>
      </c>
      <c r="E105" s="17">
        <f>IF(OR($A105="",$B105="",$C105=""),"",A105*'MPTO_working_3-way'!$I104)</f>
        <v>2.2256965944272449</v>
      </c>
      <c r="F105" s="21">
        <f>IF(OR($A105="",$B105="",$C105=""),"",B105*'MPTO_working_3-way'!$I104)</f>
        <v>3.3593457943925236</v>
      </c>
      <c r="G105" s="22">
        <f>IF(OR($A105="",$B105="",$C105=""),"",C105*'MPTO_working_3-way'!$I104)</f>
        <v>3.9521715228147332</v>
      </c>
      <c r="H105" s="17">
        <f>IF(OR($A105="",$B105="",$C105=""),"",'MPTO_working_3-way'!E104)</f>
        <v>2.2029278035099646</v>
      </c>
      <c r="I105" s="21">
        <f>IF(OR($A105="",$B105="",$C105=""),"",'MPTO_working_3-way'!F104)</f>
        <v>3.375537179320224</v>
      </c>
      <c r="J105" s="22">
        <f>IF(OR($A105="",$B105="",$C105=""),"",'MPTO_working_3-way'!G104)</f>
        <v>4.0030500752866676</v>
      </c>
      <c r="K105" s="17">
        <f>IF(OR($A105="",$B105="",$C105=""),"",'OddsRatio_working_3-way'!H104)</f>
        <v>2.2123707484435391</v>
      </c>
      <c r="L105" s="21">
        <f>IF(OR($A105="",$B105="",$C105=""),"",'OddsRatio_working_3-way'!I104)</f>
        <v>3.3715673412535896</v>
      </c>
      <c r="M105" s="22">
        <f>IF(OR($A105="",$B105="",$C105=""),"",'OddsRatio_working_3-way'!J104)</f>
        <v>3.9777527154753582</v>
      </c>
      <c r="N105" s="23">
        <f t="shared" si="5"/>
        <v>44.929753790513274</v>
      </c>
      <c r="O105" s="24">
        <f t="shared" si="6"/>
        <v>29.7677006537766</v>
      </c>
      <c r="P105" s="24">
        <f t="shared" si="7"/>
        <v>25.302545555710115</v>
      </c>
      <c r="Q105" t="s">
        <v>535</v>
      </c>
      <c r="R105" t="s">
        <v>697</v>
      </c>
      <c r="S105" t="s">
        <v>767</v>
      </c>
      <c r="AD105" s="39"/>
      <c r="AE105" s="39"/>
      <c r="AH105" s="39"/>
      <c r="AI105" s="39"/>
      <c r="AJ105" t="s">
        <v>703</v>
      </c>
    </row>
    <row r="106" spans="1:36" s="38" customFormat="1" ht="15" x14ac:dyDescent="0.25">
      <c r="A106">
        <v>2.0099999999999998</v>
      </c>
      <c r="B106">
        <v>3.38</v>
      </c>
      <c r="C106">
        <v>3.96</v>
      </c>
      <c r="D106" s="20">
        <f t="shared" si="4"/>
        <v>4.5895678501878479E-2</v>
      </c>
      <c r="E106" s="17">
        <f>IF(OR($A106="",$B106="",$C106=""),"",A106*'MPTO_working_3-way'!$I105)</f>
        <v>2.1022503137887756</v>
      </c>
      <c r="F106" s="21">
        <f>IF(OR($A106="",$B106="",$C106=""),"",B106*'MPTO_working_3-way'!$I105)</f>
        <v>3.535127393336349</v>
      </c>
      <c r="G106" s="22">
        <f>IF(OR($A106="",$B106="",$C106=""),"",C106*'MPTO_working_3-way'!$I105)</f>
        <v>4.1417468868674385</v>
      </c>
      <c r="H106" s="17">
        <f>IF(OR($A106="",$B106="",$C106=""),"",'MPTO_working_3-way'!E105)</f>
        <v>2.0737686014015337</v>
      </c>
      <c r="I106" s="21">
        <f>IF(OR($A106="",$B106="",$C106=""),"",'MPTO_working_3-way'!F105)</f>
        <v>3.5643072298733873</v>
      </c>
      <c r="J106" s="22">
        <f>IF(OR($A106="",$B106="",$C106=""),"",'MPTO_working_3-way'!G105)</f>
        <v>4.2153772294764078</v>
      </c>
      <c r="K106" s="17">
        <f>IF(OR($A106="",$B106="",$C106=""),"",'OddsRatio_working_3-way'!H105)</f>
        <v>2.085032548112999</v>
      </c>
      <c r="L106" s="21">
        <f>IF(OR($A106="",$B106="",$C106=""),"",'OddsRatio_working_3-way'!I105)</f>
        <v>3.556809370800929</v>
      </c>
      <c r="M106" s="22">
        <f>IF(OR($A106="",$B106="",$C106=""),"",'OddsRatio_working_3-way'!J105)</f>
        <v>4.1798973687272056</v>
      </c>
      <c r="N106" s="23">
        <f t="shared" si="5"/>
        <v>47.568074716932848</v>
      </c>
      <c r="O106" s="24">
        <f t="shared" si="6"/>
        <v>28.287523722199708</v>
      </c>
      <c r="P106" s="24">
        <f t="shared" si="7"/>
        <v>24.144401560867429</v>
      </c>
      <c r="Q106" t="s">
        <v>665</v>
      </c>
      <c r="R106" t="s">
        <v>533</v>
      </c>
      <c r="S106" t="s">
        <v>767</v>
      </c>
      <c r="AD106" s="39"/>
      <c r="AE106" s="39"/>
      <c r="AH106" s="39"/>
      <c r="AI106" s="39"/>
      <c r="AJ106" t="s">
        <v>703</v>
      </c>
    </row>
    <row r="107" spans="1:36" s="38" customFormat="1" ht="15" x14ac:dyDescent="0.25">
      <c r="A107">
        <v>1.87</v>
      </c>
      <c r="B107">
        <v>3.59</v>
      </c>
      <c r="C107">
        <v>4.38</v>
      </c>
      <c r="D107" s="20">
        <f t="shared" si="4"/>
        <v>4.1621392605301288E-2</v>
      </c>
      <c r="E107" s="17">
        <f>IF(OR($A107="",$B107="",$C107=""),"",A107*'MPTO_working_3-way'!$I106)</f>
        <v>1.9478320041719135</v>
      </c>
      <c r="F107" s="21">
        <f>IF(OR($A107="",$B107="",$C107=""),"",B107*'MPTO_working_3-way'!$I106)</f>
        <v>3.7394207994530313</v>
      </c>
      <c r="G107" s="22">
        <f>IF(OR($A107="",$B107="",$C107=""),"",C107*'MPTO_working_3-way'!$I106)</f>
        <v>4.5623016996112193</v>
      </c>
      <c r="H107" s="17">
        <f>IF(OR($A107="",$B107="",$C107=""),"",'MPTO_working_3-way'!E106)</f>
        <v>1.9198074881421161</v>
      </c>
      <c r="I107" s="21">
        <f>IF(OR($A107="",$B107="",$C107=""),"",'MPTO_working_3-way'!F106)</f>
        <v>3.7781795355601604</v>
      </c>
      <c r="J107" s="22">
        <f>IF(OR($A107="",$B107="",$C107=""),"",'MPTO_working_3-way'!G106)</f>
        <v>4.6633807452653713</v>
      </c>
      <c r="K107" s="17">
        <f>IF(OR($A107="",$B107="",$C107=""),"",'OddsRatio_working_3-way'!H106)</f>
        <v>1.9303900228382065</v>
      </c>
      <c r="L107" s="21">
        <f>IF(OR($A107="",$B107="",$C107=""),"",'OddsRatio_working_3-way'!I106)</f>
        <v>3.7697817921275334</v>
      </c>
      <c r="M107" s="22">
        <f>IF(OR($A107="",$B107="",$C107=""),"",'OddsRatio_working_3-way'!J106)</f>
        <v>4.6146187094173987</v>
      </c>
      <c r="N107" s="23">
        <f t="shared" si="5"/>
        <v>51.339129753396385</v>
      </c>
      <c r="O107" s="24">
        <f t="shared" si="6"/>
        <v>26.742109370153557</v>
      </c>
      <c r="P107" s="24">
        <f t="shared" si="7"/>
        <v>21.918760876450058</v>
      </c>
      <c r="Q107" t="s">
        <v>604</v>
      </c>
      <c r="R107" t="s">
        <v>546</v>
      </c>
      <c r="S107" t="s">
        <v>767</v>
      </c>
      <c r="AD107" s="39"/>
      <c r="AE107" s="39"/>
      <c r="AH107" s="39"/>
      <c r="AI107" s="39"/>
      <c r="AJ107" t="s">
        <v>709</v>
      </c>
    </row>
    <row r="108" spans="1:36" s="38" customFormat="1" ht="15" x14ac:dyDescent="0.25">
      <c r="A108">
        <v>2.89</v>
      </c>
      <c r="B108">
        <v>3.5</v>
      </c>
      <c r="C108">
        <v>2.4900000000000002</v>
      </c>
      <c r="D108" s="20">
        <f t="shared" si="4"/>
        <v>3.3341472662771654E-2</v>
      </c>
      <c r="E108" s="17">
        <f>IF(OR($A108="",$B108="",$C108=""),"",A108*'MPTO_working_3-way'!$I107)</f>
        <v>2.9863568559954103</v>
      </c>
      <c r="F108" s="21">
        <f>IF(OR($A108="",$B108="",$C108=""),"",B108*'MPTO_working_3-way'!$I107)</f>
        <v>3.616695154319701</v>
      </c>
      <c r="G108" s="22">
        <f>IF(OR($A108="",$B108="",$C108=""),"",C108*'MPTO_working_3-way'!$I107)</f>
        <v>2.5730202669303015</v>
      </c>
      <c r="H108" s="17">
        <f>IF(OR($A108="",$B108="",$C108=""),"",'MPTO_working_3-way'!E107)</f>
        <v>2.9859041108070459</v>
      </c>
      <c r="I108" s="21">
        <f>IF(OR($A108="",$B108="",$C108=""),"",'MPTO_working_3-way'!F107)</f>
        <v>3.6416544770598427</v>
      </c>
      <c r="J108" s="22">
        <f>IF(OR($A108="",$B108="",$C108=""),"",'MPTO_working_3-way'!G107)</f>
        <v>2.5608679811220036</v>
      </c>
      <c r="K108" s="17">
        <f>IF(OR($A108="",$B108="",$C108=""),"",'OddsRatio_working_3-way'!H107)</f>
        <v>2.9871047998383222</v>
      </c>
      <c r="L108" s="21">
        <f>IF(OR($A108="",$B108="",$C108=""),"",'OddsRatio_working_3-way'!I107)</f>
        <v>3.6284455024316431</v>
      </c>
      <c r="M108" s="22">
        <f>IF(OR($A108="",$B108="",$C108=""),"",'OddsRatio_working_3-way'!J107)</f>
        <v>2.5665535194492599</v>
      </c>
      <c r="N108" s="23">
        <f t="shared" si="5"/>
        <v>33.485616362036566</v>
      </c>
      <c r="O108" s="24">
        <f t="shared" si="6"/>
        <v>27.649551796081624</v>
      </c>
      <c r="P108" s="24">
        <f t="shared" si="7"/>
        <v>38.864831841881802</v>
      </c>
      <c r="Q108" t="s">
        <v>672</v>
      </c>
      <c r="R108" t="s">
        <v>547</v>
      </c>
      <c r="S108" t="s">
        <v>767</v>
      </c>
      <c r="AD108" s="39"/>
      <c r="AE108" s="39"/>
      <c r="AH108" s="39"/>
      <c r="AI108" s="39"/>
      <c r="AJ108" t="s">
        <v>711</v>
      </c>
    </row>
    <row r="109" spans="1:36" s="38" customFormat="1" ht="15" x14ac:dyDescent="0.25">
      <c r="A109">
        <v>2.14</v>
      </c>
      <c r="B109">
        <v>3.44</v>
      </c>
      <c r="C109">
        <v>3.62</v>
      </c>
      <c r="D109" s="20">
        <f t="shared" si="4"/>
        <v>3.4230487967424894E-2</v>
      </c>
      <c r="E109" s="17">
        <f>IF(OR($A109="",$B109="",$C109=""),"",A109*'MPTO_working_3-way'!$I108)</f>
        <v>2.2132532442502892</v>
      </c>
      <c r="F109" s="21">
        <f>IF(OR($A109="",$B109="",$C109=""),"",B109*'MPTO_working_3-way'!$I108)</f>
        <v>3.5577528786079418</v>
      </c>
      <c r="G109" s="22">
        <f>IF(OR($A109="",$B109="",$C109=""),"",C109*'MPTO_working_3-way'!$I108)</f>
        <v>3.7439143664420782</v>
      </c>
      <c r="H109" s="17">
        <f>IF(OR($A109="",$B109="",$C109=""),"",'MPTO_working_3-way'!E108)</f>
        <v>2.1935618404249202</v>
      </c>
      <c r="I109" s="21">
        <f>IF(OR($A109="",$B109="",$C109=""),"",'MPTO_working_3-way'!F108)</f>
        <v>3.5805396155676203</v>
      </c>
      <c r="J109" s="22">
        <f>IF(OR($A109="",$B109="",$C109=""),"",'MPTO_working_3-way'!G108)</f>
        <v>3.7759654557174676</v>
      </c>
      <c r="K109" s="17">
        <f>IF(OR($A109="",$B109="",$C109=""),"",'OddsRatio_working_3-way'!H108)</f>
        <v>2.2016535508913146</v>
      </c>
      <c r="L109" s="21">
        <f>IF(OR($A109="",$B109="",$C109=""),"",'OddsRatio_working_3-way'!I108)</f>
        <v>3.5719602317322869</v>
      </c>
      <c r="M109" s="22">
        <f>IF(OR($A109="",$B109="",$C109=""),"",'OddsRatio_working_3-way'!J108)</f>
        <v>3.7616950029256513</v>
      </c>
      <c r="N109" s="23">
        <f t="shared" si="5"/>
        <v>45.182357807352361</v>
      </c>
      <c r="O109" s="24">
        <f t="shared" si="6"/>
        <v>28.107629566201759</v>
      </c>
      <c r="P109" s="24">
        <f t="shared" si="7"/>
        <v>26.710012626445874</v>
      </c>
      <c r="Q109" t="s">
        <v>556</v>
      </c>
      <c r="R109" t="s">
        <v>624</v>
      </c>
      <c r="S109" t="s">
        <v>767</v>
      </c>
      <c r="AD109" s="39"/>
      <c r="AE109" s="39"/>
      <c r="AH109" s="39"/>
      <c r="AI109" s="39"/>
      <c r="AJ109" t="s">
        <v>713</v>
      </c>
    </row>
    <row r="110" spans="1:36" s="38" customFormat="1" ht="15" x14ac:dyDescent="0.25">
      <c r="A110">
        <v>2.27</v>
      </c>
      <c r="B110">
        <v>3.34</v>
      </c>
      <c r="C110">
        <v>3.42</v>
      </c>
      <c r="D110" s="20">
        <f t="shared" si="4"/>
        <v>3.2327492784737455E-2</v>
      </c>
      <c r="E110" s="17">
        <f>IF(OR($A110="",$B110="",$C110=""),"",A110*'MPTO_working_3-way'!$I109)</f>
        <v>2.3433834086213539</v>
      </c>
      <c r="F110" s="21">
        <f>IF(OR($A110="",$B110="",$C110=""),"",B110*'MPTO_working_3-way'!$I109)</f>
        <v>3.4479738259010229</v>
      </c>
      <c r="G110" s="22">
        <f>IF(OR($A110="",$B110="",$C110=""),"",C110*'MPTO_working_3-way'!$I109)</f>
        <v>3.5305600253238021</v>
      </c>
      <c r="H110" s="17">
        <f>IF(OR($A110="",$B110="",$C110=""),"",'MPTO_working_3-way'!E109)</f>
        <v>2.3269190846731318</v>
      </c>
      <c r="I110" s="21">
        <f>IF(OR($A110="",$B110="",$C110=""),"",'MPTO_working_3-way'!F109)</f>
        <v>3.4646989331352689</v>
      </c>
      <c r="J110" s="22">
        <f>IF(OR($A110="",$B110="",$C110=""),"",'MPTO_working_3-way'!G109)</f>
        <v>3.5508610976249044</v>
      </c>
      <c r="K110" s="17">
        <f>IF(OR($A110="",$B110="",$C110=""),"",'OddsRatio_working_3-way'!H109)</f>
        <v>2.3339391998020118</v>
      </c>
      <c r="L110" s="21">
        <f>IF(OR($A110="",$B110="",$C110=""),"",'OddsRatio_working_3-way'!I109)</f>
        <v>3.4578092342808722</v>
      </c>
      <c r="M110" s="22">
        <f>IF(OR($A110="",$B110="",$C110=""),"",'OddsRatio_working_3-way'!J109)</f>
        <v>3.5418369004101331</v>
      </c>
      <c r="N110" s="23">
        <f t="shared" si="5"/>
        <v>42.67334130304841</v>
      </c>
      <c r="O110" s="24">
        <f t="shared" si="6"/>
        <v>29.002540346682604</v>
      </c>
      <c r="P110" s="24">
        <f t="shared" si="7"/>
        <v>28.324118350268972</v>
      </c>
      <c r="Q110" t="s">
        <v>563</v>
      </c>
      <c r="R110" t="s">
        <v>631</v>
      </c>
      <c r="S110" t="s">
        <v>767</v>
      </c>
      <c r="AD110" s="39"/>
      <c r="AE110" s="39"/>
      <c r="AH110" s="39"/>
      <c r="AI110" s="39"/>
      <c r="AJ110" t="s">
        <v>706</v>
      </c>
    </row>
    <row r="111" spans="1:36" s="38" customFormat="1" ht="15" x14ac:dyDescent="0.25">
      <c r="A111">
        <v>3.23</v>
      </c>
      <c r="B111">
        <v>3.1</v>
      </c>
      <c r="C111">
        <v>2.46</v>
      </c>
      <c r="D111" s="20">
        <f t="shared" si="4"/>
        <v>3.8682233421754919E-2</v>
      </c>
      <c r="E111" s="17">
        <f>IF(OR($A111="",$B111="",$C111=""),"",A111*'MPTO_working_3-way'!$I110)</f>
        <v>3.3549436139522686</v>
      </c>
      <c r="F111" s="21">
        <f>IF(OR($A111="",$B111="",$C111=""),"",B111*'MPTO_working_3-way'!$I110)</f>
        <v>3.2199149236074405</v>
      </c>
      <c r="G111" s="22">
        <f>IF(OR($A111="",$B111="",$C111=""),"",C111*'MPTO_working_3-way'!$I110)</f>
        <v>2.5551582942175171</v>
      </c>
      <c r="H111" s="17">
        <f>IF(OR($A111="",$B111="",$C111=""),"",'MPTO_working_3-way'!E110)</f>
        <v>3.3703686811237126</v>
      </c>
      <c r="I111" s="21">
        <f>IF(OR($A111="",$B111="",$C111=""),"",'MPTO_working_3-way'!F110)</f>
        <v>3.2290712785639939</v>
      </c>
      <c r="J111" s="22">
        <f>IF(OR($A111="",$B111="",$C111=""),"",'MPTO_working_3-way'!G110)</f>
        <v>2.5405859415021155</v>
      </c>
      <c r="K111" s="17">
        <f>IF(OR($A111="",$B111="",$C111=""),"",'OddsRatio_working_3-way'!H110)</f>
        <v>3.3630513723948705</v>
      </c>
      <c r="L111" s="21">
        <f>IF(OR($A111="",$B111="",$C111=""),"",'OddsRatio_working_3-way'!I110)</f>
        <v>3.2252950143628829</v>
      </c>
      <c r="M111" s="22">
        <f>IF(OR($A111="",$B111="",$C111=""),"",'OddsRatio_working_3-way'!J110)</f>
        <v>2.5471098671284804</v>
      </c>
      <c r="N111" s="23">
        <f t="shared" si="5"/>
        <v>29.806760263906696</v>
      </c>
      <c r="O111" s="24">
        <f t="shared" si="6"/>
        <v>31.056721178199552</v>
      </c>
      <c r="P111" s="24">
        <f t="shared" si="7"/>
        <v>39.136518557893751</v>
      </c>
      <c r="Q111" t="s">
        <v>633</v>
      </c>
      <c r="R111" t="s">
        <v>568</v>
      </c>
      <c r="S111" t="s">
        <v>767</v>
      </c>
      <c r="AD111" s="39"/>
      <c r="AE111" s="39"/>
      <c r="AH111" s="39"/>
      <c r="AI111" s="39"/>
      <c r="AJ111" t="s">
        <v>707</v>
      </c>
    </row>
    <row r="112" spans="1:36" s="38" customFormat="1" ht="15" x14ac:dyDescent="0.25">
      <c r="A112">
        <v>2.3199999999999998</v>
      </c>
      <c r="B112">
        <v>3.28</v>
      </c>
      <c r="C112">
        <v>3.29</v>
      </c>
      <c r="D112" s="20">
        <f t="shared" si="4"/>
        <v>3.9863899320263574E-2</v>
      </c>
      <c r="E112" s="17">
        <f>IF(OR($A112="",$B112="",$C112=""),"",A112*'MPTO_working_3-way'!$I111)</f>
        <v>2.4124842464230114</v>
      </c>
      <c r="F112" s="21">
        <f>IF(OR($A112="",$B112="",$C112=""),"",B112*'MPTO_working_3-way'!$I111)</f>
        <v>3.4107535897704642</v>
      </c>
      <c r="G112" s="22">
        <f>IF(OR($A112="",$B112="",$C112=""),"",C112*'MPTO_working_3-way'!$I111)</f>
        <v>3.4211522287636673</v>
      </c>
      <c r="H112" s="17">
        <f>IF(OR($A112="",$B112="",$C112=""),"",'MPTO_working_3-way'!E111)</f>
        <v>2.3937961441610138</v>
      </c>
      <c r="I112" s="21">
        <f>IF(OR($A112="",$B112="",$C112=""),"",'MPTO_working_3-way'!F111)</f>
        <v>3.4294719215882243</v>
      </c>
      <c r="J112" s="22">
        <f>IF(OR($A112="",$B112="",$C112=""),"",'MPTO_working_3-way'!G111)</f>
        <v>3.4404056217128995</v>
      </c>
      <c r="K112" s="17">
        <f>IF(OR($A112="",$B112="",$C112=""),"",'OddsRatio_working_3-way'!H111)</f>
        <v>2.4018525766477543</v>
      </c>
      <c r="L112" s="21">
        <f>IF(OR($A112="",$B112="",$C112=""),"",'OddsRatio_working_3-way'!I111)</f>
        <v>3.4213817233006671</v>
      </c>
      <c r="M112" s="22">
        <f>IF(OR($A112="",$B112="",$C112=""),"",'OddsRatio_working_3-way'!J111)</f>
        <v>3.4320018185783017</v>
      </c>
      <c r="N112" s="23">
        <f t="shared" si="5"/>
        <v>41.451047876590252</v>
      </c>
      <c r="O112" s="24">
        <f t="shared" si="6"/>
        <v>29.319033863929693</v>
      </c>
      <c r="P112" s="24">
        <f t="shared" si="7"/>
        <v>29.229918259480055</v>
      </c>
      <c r="Q112" t="s">
        <v>682</v>
      </c>
      <c r="R112" t="s">
        <v>525</v>
      </c>
      <c r="S112" t="s">
        <v>767</v>
      </c>
      <c r="AD112" s="39"/>
      <c r="AE112" s="39"/>
      <c r="AH112" s="39"/>
      <c r="AI112" s="39"/>
      <c r="AJ112" t="s">
        <v>707</v>
      </c>
    </row>
    <row r="113" spans="1:36" s="38" customFormat="1" ht="15" x14ac:dyDescent="0.25">
      <c r="A113">
        <v>1.83</v>
      </c>
      <c r="B113">
        <v>3.57</v>
      </c>
      <c r="C113">
        <v>4.8099999999999996</v>
      </c>
      <c r="D113" s="20">
        <f t="shared" si="4"/>
        <v>3.4460340149828905E-2</v>
      </c>
      <c r="E113" s="17">
        <f>IF(OR($A113="",$B113="",$C113=""),"",A113*'MPTO_working_3-way'!$I112)</f>
        <v>1.893062422474187</v>
      </c>
      <c r="F113" s="21">
        <f>IF(OR($A113="",$B113="",$C113=""),"",B113*'MPTO_working_3-way'!$I112)</f>
        <v>3.6930234143348892</v>
      </c>
      <c r="G113" s="22">
        <f>IF(OR($A113="",$B113="",$C113=""),"",C113*'MPTO_working_3-way'!$I112)</f>
        <v>4.975754236120677</v>
      </c>
      <c r="H113" s="17">
        <f>IF(OR($A113="",$B113="",$C113=""),"",'MPTO_working_3-way'!E112)</f>
        <v>1.8692940708072463</v>
      </c>
      <c r="I113" s="21">
        <f>IF(OR($A113="",$B113="",$C113=""),"",'MPTO_working_3-way'!F112)</f>
        <v>3.722658033910978</v>
      </c>
      <c r="J113" s="22">
        <f>IF(OR($A113="",$B113="",$C113=""),"",'MPTO_working_3-way'!G112)</f>
        <v>5.0913016026701916</v>
      </c>
      <c r="K113" s="17">
        <f>IF(OR($A113="",$B113="",$C113=""),"",'OddsRatio_working_3-way'!H112)</f>
        <v>1.8782783142156896</v>
      </c>
      <c r="L113" s="21">
        <f>IF(OR($A113="",$B113="",$C113=""),"",'OddsRatio_working_3-way'!I112)</f>
        <v>3.7194882741377371</v>
      </c>
      <c r="M113" s="22">
        <f>IF(OR($A113="",$B113="",$C113=""),"",'OddsRatio_working_3-way'!J112)</f>
        <v>5.0316149122431035</v>
      </c>
      <c r="N113" s="23">
        <f t="shared" si="5"/>
        <v>52.824459887224641</v>
      </c>
      <c r="O113" s="24">
        <f t="shared" si="6"/>
        <v>27.078084480005909</v>
      </c>
      <c r="P113" s="24">
        <f t="shared" si="7"/>
        <v>20.09745563276946</v>
      </c>
      <c r="Q113" t="s">
        <v>684</v>
      </c>
      <c r="R113" t="s">
        <v>571</v>
      </c>
      <c r="S113" t="s">
        <v>767</v>
      </c>
      <c r="AD113" s="39"/>
      <c r="AE113" s="39"/>
      <c r="AH113" s="39"/>
      <c r="AI113" s="39"/>
      <c r="AJ113" t="s">
        <v>708</v>
      </c>
    </row>
    <row r="114" spans="1:36" s="38" customFormat="1" ht="15" x14ac:dyDescent="0.25">
      <c r="A114">
        <v>4.58</v>
      </c>
      <c r="B114">
        <v>3.6</v>
      </c>
      <c r="C114">
        <v>1.85</v>
      </c>
      <c r="D114" s="20">
        <f t="shared" si="4"/>
        <v>3.6658929672030105E-2</v>
      </c>
      <c r="E114" s="17">
        <f>IF(OR($A114="",$B114="",$C114=""),"",A114*'MPTO_working_3-way'!$I113)</f>
        <v>4.7478978978978983</v>
      </c>
      <c r="F114" s="21">
        <f>IF(OR($A114="",$B114="",$C114=""),"",B114*'MPTO_working_3-way'!$I113)</f>
        <v>3.7319721468193086</v>
      </c>
      <c r="G114" s="22">
        <f>IF(OR($A114="",$B114="",$C114=""),"",C114*'MPTO_working_3-way'!$I113)</f>
        <v>1.9178190198932559</v>
      </c>
      <c r="H114" s="17">
        <f>IF(OR($A114="",$B114="",$C114=""),"",'MPTO_working_3-way'!E113)</f>
        <v>4.8515200033931016</v>
      </c>
      <c r="I114" s="21">
        <f>IF(OR($A114="",$B114="",$C114=""),"",'MPTO_working_3-way'!F113)</f>
        <v>3.7656538056360289</v>
      </c>
      <c r="J114" s="22">
        <f>IF(OR($A114="",$B114="",$C114=""),"",'MPTO_working_3-way'!G113)</f>
        <v>1.8927890323461398</v>
      </c>
      <c r="K114" s="17">
        <f>IF(OR($A114="",$B114="",$C114=""),"",'OddsRatio_working_3-way'!H113)</f>
        <v>4.8000255064292263</v>
      </c>
      <c r="L114" s="21">
        <f>IF(OR($A114="",$B114="",$C114=""),"",'OddsRatio_working_3-way'!I113)</f>
        <v>3.7597950605351915</v>
      </c>
      <c r="M114" s="22">
        <f>IF(OR($A114="",$B114="",$C114=""),"",'OddsRatio_working_3-way'!J113)</f>
        <v>1.9022406928672746</v>
      </c>
      <c r="N114" s="23">
        <f t="shared" si="5"/>
        <v>21.061952499920935</v>
      </c>
      <c r="O114" s="24">
        <f t="shared" si="6"/>
        <v>26.795484013788307</v>
      </c>
      <c r="P114" s="24">
        <f t="shared" si="7"/>
        <v>52.142563486290747</v>
      </c>
      <c r="Q114" t="s">
        <v>579</v>
      </c>
      <c r="R114" t="s">
        <v>686</v>
      </c>
      <c r="S114" t="s">
        <v>767</v>
      </c>
      <c r="AD114" s="39"/>
      <c r="AE114" s="39"/>
      <c r="AH114" s="39"/>
      <c r="AI114" s="39"/>
      <c r="AJ114" t="s">
        <v>714</v>
      </c>
    </row>
    <row r="115" spans="1:36" s="38" customFormat="1" ht="15" x14ac:dyDescent="0.25">
      <c r="A115">
        <v>2</v>
      </c>
      <c r="B115">
        <v>3.48</v>
      </c>
      <c r="C115">
        <v>4.04</v>
      </c>
      <c r="D115" s="20">
        <f t="shared" si="4"/>
        <v>3.4881074314327964E-2</v>
      </c>
      <c r="E115" s="17">
        <f>IF(OR($A115="",$B115="",$C115=""),"",A115*'MPTO_working_3-way'!$I114)</f>
        <v>2.0697621486286559</v>
      </c>
      <c r="F115" s="21">
        <f>IF(OR($A115="",$B115="",$C115=""),"",B115*'MPTO_working_3-way'!$I114)</f>
        <v>3.6013861386138615</v>
      </c>
      <c r="G115" s="22">
        <f>IF(OR($A115="",$B115="",$C115=""),"",C115*'MPTO_working_3-way'!$I114)</f>
        <v>4.1809195402298851</v>
      </c>
      <c r="H115" s="17">
        <f>IF(OR($A115="",$B115="",$C115=""),"",'MPTO_working_3-way'!E114)</f>
        <v>2.0476153487649524</v>
      </c>
      <c r="I115" s="21">
        <f>IF(OR($A115="",$B115="",$C115=""),"",'MPTO_working_3-way'!F114)</f>
        <v>3.6267455458485243</v>
      </c>
      <c r="J115" s="22">
        <f>IF(OR($A115="",$B115="",$C115=""),"",'MPTO_working_3-way'!G114)</f>
        <v>4.2391251909624508</v>
      </c>
      <c r="K115" s="17">
        <f>IF(OR($A115="",$B115="",$C115=""),"",'OddsRatio_working_3-way'!H114)</f>
        <v>2.0563784779214451</v>
      </c>
      <c r="L115" s="21">
        <f>IF(OR($A115="",$B115="",$C115=""),"",'OddsRatio_working_3-way'!I114)</f>
        <v>3.6198186252451841</v>
      </c>
      <c r="M115" s="22">
        <f>IF(OR($A115="",$B115="",$C115=""),"",'OddsRatio_working_3-way'!J114)</f>
        <v>4.2113905728811938</v>
      </c>
      <c r="N115" s="23">
        <f t="shared" si="5"/>
        <v>48.314730301863968</v>
      </c>
      <c r="O115" s="24">
        <f t="shared" si="6"/>
        <v>27.767086380381588</v>
      </c>
      <c r="P115" s="24">
        <f t="shared" si="7"/>
        <v>23.918183317754441</v>
      </c>
      <c r="Q115" t="s">
        <v>689</v>
      </c>
      <c r="R115" t="s">
        <v>685</v>
      </c>
      <c r="S115" t="s">
        <v>767</v>
      </c>
      <c r="AD115" s="39"/>
      <c r="AE115" s="39"/>
      <c r="AH115" s="39"/>
      <c r="AI115" s="39"/>
      <c r="AJ115" t="s">
        <v>714</v>
      </c>
    </row>
    <row r="116" spans="1:36" s="38" customFormat="1" ht="15" x14ac:dyDescent="0.25">
      <c r="A116">
        <v>2</v>
      </c>
      <c r="B116">
        <v>3.46</v>
      </c>
      <c r="C116">
        <v>4.07</v>
      </c>
      <c r="D116" s="20">
        <f t="shared" si="4"/>
        <v>3.4717586740708128E-2</v>
      </c>
      <c r="E116" s="17">
        <f>IF(OR($A116="",$B116="",$C116=""),"",A116*'MPTO_working_3-way'!$I115)</f>
        <v>2.0694351734814163</v>
      </c>
      <c r="F116" s="21">
        <f>IF(OR($A116="",$B116="",$C116=""),"",B116*'MPTO_working_3-way'!$I115)</f>
        <v>3.5801228501228501</v>
      </c>
      <c r="G116" s="22">
        <f>IF(OR($A116="",$B116="",$C116=""),"",C116*'MPTO_working_3-way'!$I115)</f>
        <v>4.2113005780346819</v>
      </c>
      <c r="H116" s="17">
        <f>IF(OR($A116="",$B116="",$C116=""),"",'MPTO_working_3-way'!E115)</f>
        <v>2.0473868879153261</v>
      </c>
      <c r="I116" s="21">
        <f>IF(OR($A116="",$B116="",$C116=""),"",'MPTO_working_3-way'!F115)</f>
        <v>3.6043204136130567</v>
      </c>
      <c r="J116" s="22">
        <f>IF(OR($A116="",$B116="",$C116=""),"",'MPTO_working_3-way'!G115)</f>
        <v>4.2711730747844028</v>
      </c>
      <c r="K116" s="17">
        <f>IF(OR($A116="",$B116="",$C116=""),"",'OddsRatio_working_3-way'!H115)</f>
        <v>2.0561245060395961</v>
      </c>
      <c r="L116" s="21">
        <f>IF(OR($A116="",$B116="",$C116=""),"",'OddsRatio_working_3-way'!I115)</f>
        <v>3.5980662848574059</v>
      </c>
      <c r="M116" s="22">
        <f>IF(OR($A116="",$B116="",$C116=""),"",'OddsRatio_working_3-way'!J115)</f>
        <v>4.2423022335415608</v>
      </c>
      <c r="N116" s="23">
        <f t="shared" si="5"/>
        <v>48.322364131740223</v>
      </c>
      <c r="O116" s="24">
        <f t="shared" si="6"/>
        <v>27.932002388289146</v>
      </c>
      <c r="P116" s="24">
        <f t="shared" si="7"/>
        <v>23.745633479970625</v>
      </c>
      <c r="Q116" t="s">
        <v>653</v>
      </c>
      <c r="R116" t="s">
        <v>692</v>
      </c>
      <c r="S116" t="s">
        <v>767</v>
      </c>
      <c r="AD116" s="39"/>
      <c r="AE116" s="39"/>
      <c r="AH116" s="39"/>
      <c r="AI116" s="39"/>
      <c r="AJ116" t="s">
        <v>715</v>
      </c>
    </row>
    <row r="117" spans="1:36" s="38" customFormat="1" ht="15" x14ac:dyDescent="0.25">
      <c r="A117">
        <v>2.57</v>
      </c>
      <c r="B117">
        <v>3.37</v>
      </c>
      <c r="C117">
        <v>2.89</v>
      </c>
      <c r="D117" s="20">
        <f t="shared" si="4"/>
        <v>3.1861724655943835E-2</v>
      </c>
      <c r="E117" s="17">
        <f>IF(OR($A117="",$B117="",$C117=""),"",A117*'MPTO_working_3-way'!$I116)</f>
        <v>2.6518846323657757</v>
      </c>
      <c r="F117" s="21">
        <f>IF(OR($A117="",$B117="",$C117=""),"",B117*'MPTO_working_3-way'!$I116)</f>
        <v>3.477374012090531</v>
      </c>
      <c r="G117" s="22">
        <f>IF(OR($A117="",$B117="",$C117=""),"",C117*'MPTO_working_3-way'!$I116)</f>
        <v>2.9820803842556778</v>
      </c>
      <c r="H117" s="17">
        <f>IF(OR($A117="",$B117="",$C117=""),"",'MPTO_working_3-way'!E116)</f>
        <v>2.6421162389651007</v>
      </c>
      <c r="I117" s="21">
        <f>IF(OR($A117="",$B117="",$C117=""),"",'MPTO_working_3-way'!F116)</f>
        <v>3.4950940917552225</v>
      </c>
      <c r="J117" s="22">
        <f>IF(OR($A117="",$B117="",$C117=""),"",'MPTO_working_3-way'!G116)</f>
        <v>2.9815129527852484</v>
      </c>
      <c r="K117" s="17">
        <f>IF(OR($A117="",$B117="",$C117=""),"",'OddsRatio_working_3-way'!H116)</f>
        <v>2.6467411346579319</v>
      </c>
      <c r="L117" s="21">
        <f>IF(OR($A117="",$B117="",$C117=""),"",'OddsRatio_working_3-way'!I116)</f>
        <v>3.4858448975409555</v>
      </c>
      <c r="M117" s="22">
        <f>IF(OR($A117="",$B117="",$C117=""),"",'OddsRatio_working_3-way'!J116)</f>
        <v>2.9823826398111417</v>
      </c>
      <c r="N117" s="23">
        <f t="shared" si="5"/>
        <v>37.709031071532287</v>
      </c>
      <c r="O117" s="24">
        <f t="shared" si="6"/>
        <v>28.757332300842126</v>
      </c>
      <c r="P117" s="24">
        <f t="shared" si="7"/>
        <v>33.533636627625597</v>
      </c>
      <c r="Q117" t="s">
        <v>650</v>
      </c>
      <c r="R117" t="s">
        <v>694</v>
      </c>
      <c r="S117" t="s">
        <v>767</v>
      </c>
      <c r="AD117" s="39"/>
      <c r="AE117" s="39"/>
      <c r="AH117" s="39"/>
      <c r="AI117" s="39"/>
      <c r="AJ117" t="s">
        <v>715</v>
      </c>
    </row>
    <row r="118" spans="1:36" s="38" customFormat="1" ht="15" x14ac:dyDescent="0.25">
      <c r="A118">
        <v>1.93</v>
      </c>
      <c r="B118">
        <v>3.32</v>
      </c>
      <c r="C118">
        <v>4.38</v>
      </c>
      <c r="D118" s="20">
        <f t="shared" si="4"/>
        <v>4.7650036586120326E-2</v>
      </c>
      <c r="E118" s="17">
        <f>IF(OR($A118="",$B118="",$C118=""),"",A118*'MPTO_working_3-way'!$I117)</f>
        <v>2.0219645706112122</v>
      </c>
      <c r="F118" s="21">
        <f>IF(OR($A118="",$B118="",$C118=""),"",B118*'MPTO_working_3-way'!$I117)</f>
        <v>3.4781981214659194</v>
      </c>
      <c r="G118" s="22">
        <f>IF(OR($A118="",$B118="",$C118=""),"",C118*'MPTO_working_3-way'!$I117)</f>
        <v>4.5887071602472069</v>
      </c>
      <c r="H118" s="17">
        <f>IF(OR($A118="",$B118="",$C118=""),"",'MPTO_working_3-way'!E117)</f>
        <v>1.9910348895635517</v>
      </c>
      <c r="I118" s="21">
        <f>IF(OR($A118="",$B118="",$C118=""),"",'MPTO_working_3-way'!F117)</f>
        <v>3.5048185713557842</v>
      </c>
      <c r="J118" s="22">
        <f>IF(OR($A118="",$B118="",$C118=""),"",'MPTO_working_3-way'!G117)</f>
        <v>4.7074960437199156</v>
      </c>
      <c r="K118" s="17">
        <f>IF(OR($A118="",$B118="",$C118=""),"",'OddsRatio_working_3-way'!H117)</f>
        <v>2.0031034905938734</v>
      </c>
      <c r="L118" s="21">
        <f>IF(OR($A118="",$B118="",$C118=""),"",'OddsRatio_working_3-way'!I117)</f>
        <v>3.5023656969653629</v>
      </c>
      <c r="M118" s="22">
        <f>IF(OR($A118="",$B118="",$C118=""),"",'OddsRatio_working_3-way'!J117)</f>
        <v>4.6456879550616064</v>
      </c>
      <c r="N118" s="23">
        <f t="shared" si="5"/>
        <v>49.456850754695161</v>
      </c>
      <c r="O118" s="24">
        <f t="shared" si="6"/>
        <v>28.750518661614954</v>
      </c>
      <c r="P118" s="24">
        <f t="shared" si="7"/>
        <v>21.792630583689878</v>
      </c>
      <c r="Q118" t="s">
        <v>585</v>
      </c>
      <c r="R118" t="s">
        <v>588</v>
      </c>
      <c r="S118" t="s">
        <v>768</v>
      </c>
      <c r="AD118" s="39"/>
      <c r="AE118" s="39"/>
      <c r="AH118" s="39"/>
      <c r="AI118" s="39"/>
      <c r="AJ118" t="s">
        <v>703</v>
      </c>
    </row>
    <row r="119" spans="1:36" s="38" customFormat="1" ht="15" x14ac:dyDescent="0.25">
      <c r="A119">
        <v>2.0299999999999998</v>
      </c>
      <c r="B119">
        <v>3.13</v>
      </c>
      <c r="C119">
        <v>4.38</v>
      </c>
      <c r="D119" s="20">
        <f t="shared" si="4"/>
        <v>4.0410157612902564E-2</v>
      </c>
      <c r="E119" s="17">
        <f>IF(OR($A119="",$B119="",$C119=""),"",A119*'MPTO_working_3-way'!$I118)</f>
        <v>2.1120326199541921</v>
      </c>
      <c r="F119" s="21">
        <f>IF(OR($A119="",$B119="",$C119=""),"",B119*'MPTO_working_3-way'!$I118)</f>
        <v>3.256483793328385</v>
      </c>
      <c r="G119" s="22">
        <f>IF(OR($A119="",$B119="",$C119=""),"",C119*'MPTO_working_3-way'!$I118)</f>
        <v>4.5569964903445133</v>
      </c>
      <c r="H119" s="17">
        <f>IF(OR($A119="",$B119="",$C119=""),"",'MPTO_working_3-way'!E118)</f>
        <v>2.0870692529483987</v>
      </c>
      <c r="I119" s="21">
        <f>IF(OR($A119="",$B119="",$C119=""),"",'MPTO_working_3-way'!F118)</f>
        <v>3.2677734610296176</v>
      </c>
      <c r="J119" s="22">
        <f>IF(OR($A119="",$B119="",$C119=""),"",'MPTO_working_3-way'!G118)</f>
        <v>4.6546169549762899</v>
      </c>
      <c r="K119" s="17">
        <f>IF(OR($A119="",$B119="",$C119=""),"",'OddsRatio_working_3-way'!H118)</f>
        <v>2.0973736395671456</v>
      </c>
      <c r="L119" s="21">
        <f>IF(OR($A119="",$B119="",$C119=""),"",'OddsRatio_working_3-way'!I118)</f>
        <v>3.2693260701728364</v>
      </c>
      <c r="M119" s="22">
        <f>IF(OR($A119="",$B119="",$C119=""),"",'OddsRatio_working_3-way'!J118)</f>
        <v>4.6010901958611203</v>
      </c>
      <c r="N119" s="23">
        <f t="shared" si="5"/>
        <v>47.347753559871109</v>
      </c>
      <c r="O119" s="24">
        <f t="shared" si="6"/>
        <v>30.707967963750271</v>
      </c>
      <c r="P119" s="24">
        <f t="shared" si="7"/>
        <v>21.944278476378617</v>
      </c>
      <c r="Q119" t="s">
        <v>532</v>
      </c>
      <c r="R119" t="s">
        <v>586</v>
      </c>
      <c r="S119" t="s">
        <v>768</v>
      </c>
      <c r="AD119" s="39"/>
      <c r="AE119" s="39"/>
      <c r="AH119" s="39"/>
      <c r="AI119" s="39"/>
      <c r="AJ119" t="s">
        <v>703</v>
      </c>
    </row>
    <row r="120" spans="1:36" s="38" customFormat="1" ht="15" x14ac:dyDescent="0.25">
      <c r="A120">
        <v>3.23</v>
      </c>
      <c r="B120">
        <v>3.39</v>
      </c>
      <c r="C120">
        <v>2.2999999999999998</v>
      </c>
      <c r="D120" s="20">
        <f t="shared" si="4"/>
        <v>3.9365382652929437E-2</v>
      </c>
      <c r="E120" s="17">
        <f>IF(OR($A120="",$B120="",$C120=""),"",A120*'MPTO_working_3-way'!$I119)</f>
        <v>3.3571501859689619</v>
      </c>
      <c r="F120" s="21">
        <f>IF(OR($A120="",$B120="",$C120=""),"",B120*'MPTO_working_3-way'!$I119)</f>
        <v>3.523448647193431</v>
      </c>
      <c r="G120" s="22">
        <f>IF(OR($A120="",$B120="",$C120=""),"",C120*'MPTO_working_3-way'!$I119)</f>
        <v>2.3905403801017373</v>
      </c>
      <c r="H120" s="17">
        <f>IF(OR($A120="",$B120="",$C120=""),"",'MPTO_working_3-way'!E119)</f>
        <v>3.372957386311636</v>
      </c>
      <c r="I120" s="21">
        <f>IF(OR($A120="",$B120="",$C120=""),"",'MPTO_working_3-way'!F119)</f>
        <v>3.5478171322634098</v>
      </c>
      <c r="J120" s="22">
        <f>IF(OR($A120="",$B120="",$C120=""),"",'MPTO_working_3-way'!G119)</f>
        <v>2.371574416365771</v>
      </c>
      <c r="K120" s="17">
        <f>IF(OR($A120="",$B120="",$C120=""),"",'OddsRatio_working_3-way'!H119)</f>
        <v>3.3667515139124147</v>
      </c>
      <c r="L120" s="21">
        <f>IF(OR($A120="",$B120="",$C120=""),"",'OddsRatio_working_3-way'!I119)</f>
        <v>3.5365632817267585</v>
      </c>
      <c r="M120" s="22">
        <f>IF(OR($A120="",$B120="",$C120=""),"",'OddsRatio_working_3-way'!J119)</f>
        <v>2.3797206134915423</v>
      </c>
      <c r="N120" s="23">
        <f t="shared" si="5"/>
        <v>29.787169015537319</v>
      </c>
      <c r="O120" s="24">
        <f t="shared" si="6"/>
        <v>28.381284932208118</v>
      </c>
      <c r="P120" s="24">
        <f t="shared" si="7"/>
        <v>41.831546052254581</v>
      </c>
      <c r="Q120" t="s">
        <v>670</v>
      </c>
      <c r="R120" t="s">
        <v>544</v>
      </c>
      <c r="S120" t="s">
        <v>768</v>
      </c>
      <c r="AD120" s="39"/>
      <c r="AE120" s="39"/>
      <c r="AH120" s="39"/>
      <c r="AI120" s="39"/>
      <c r="AJ120" t="s">
        <v>709</v>
      </c>
    </row>
    <row r="121" spans="1:36" s="38" customFormat="1" ht="15" x14ac:dyDescent="0.25">
      <c r="A121" s="31"/>
      <c r="B121" s="31"/>
      <c r="C121" s="31"/>
      <c r="D121" s="32"/>
      <c r="E121" s="33"/>
      <c r="F121" s="34"/>
      <c r="G121" s="35"/>
      <c r="H121" s="33"/>
      <c r="I121" s="34"/>
      <c r="J121" s="35"/>
      <c r="K121" s="33"/>
      <c r="L121" s="34"/>
      <c r="M121" s="35"/>
      <c r="N121" s="36"/>
      <c r="O121" s="37"/>
      <c r="P121" s="37"/>
      <c r="Q121" s="31"/>
      <c r="R121" s="31"/>
      <c r="S121" s="40"/>
      <c r="AD121" s="39"/>
      <c r="AE121" s="39"/>
      <c r="AH121" s="39"/>
      <c r="AI121" s="39"/>
      <c r="AJ121" s="31"/>
    </row>
    <row r="122" spans="1:36" s="38" customFormat="1" ht="15" x14ac:dyDescent="0.25">
      <c r="A122" s="31"/>
      <c r="B122" s="31"/>
      <c r="C122" s="31"/>
      <c r="D122" s="32"/>
      <c r="E122" s="33"/>
      <c r="F122" s="34"/>
      <c r="G122" s="35"/>
      <c r="H122" s="33"/>
      <c r="I122" s="34"/>
      <c r="J122" s="35"/>
      <c r="K122" s="33"/>
      <c r="L122" s="34"/>
      <c r="M122" s="35"/>
      <c r="N122" s="36"/>
      <c r="O122" s="37"/>
      <c r="P122" s="37"/>
      <c r="Q122" s="31"/>
      <c r="R122" s="31"/>
      <c r="S122" s="40"/>
      <c r="AD122" s="39"/>
      <c r="AE122" s="39"/>
      <c r="AH122" s="39"/>
      <c r="AI122" s="39"/>
      <c r="AJ122" s="31"/>
    </row>
    <row r="123" spans="1:36" s="38" customFormat="1" ht="15" x14ac:dyDescent="0.25">
      <c r="A123" s="31"/>
      <c r="B123" s="31"/>
      <c r="C123" s="31"/>
      <c r="D123" s="32"/>
      <c r="E123" s="33"/>
      <c r="F123" s="34"/>
      <c r="G123" s="35"/>
      <c r="H123" s="33"/>
      <c r="I123" s="34"/>
      <c r="J123" s="35"/>
      <c r="K123" s="33"/>
      <c r="L123" s="34"/>
      <c r="M123" s="35"/>
      <c r="N123" s="36"/>
      <c r="O123" s="37"/>
      <c r="P123" s="37"/>
      <c r="Q123" s="31"/>
      <c r="R123" s="31"/>
      <c r="S123" s="40"/>
      <c r="AD123" s="39"/>
      <c r="AE123" s="39"/>
      <c r="AH123" s="39"/>
      <c r="AI123" s="39"/>
      <c r="AJ123" s="31"/>
    </row>
    <row r="124" spans="1:36" s="38" customFormat="1" ht="15" x14ac:dyDescent="0.25">
      <c r="A124" s="31"/>
      <c r="B124" s="31"/>
      <c r="C124" s="31"/>
      <c r="D124" s="32"/>
      <c r="E124" s="33"/>
      <c r="F124" s="34"/>
      <c r="G124" s="35"/>
      <c r="H124" s="33"/>
      <c r="I124" s="34"/>
      <c r="J124" s="35"/>
      <c r="K124" s="33"/>
      <c r="L124" s="34"/>
      <c r="M124" s="35"/>
      <c r="N124" s="36"/>
      <c r="O124" s="37"/>
      <c r="P124" s="37"/>
      <c r="Q124" s="31"/>
      <c r="R124" s="31"/>
      <c r="S124" s="40"/>
      <c r="AD124" s="39"/>
      <c r="AE124" s="39"/>
      <c r="AH124" s="39"/>
      <c r="AI124" s="39"/>
      <c r="AJ124" s="31"/>
    </row>
    <row r="125" spans="1:36" s="38" customFormat="1" ht="15" x14ac:dyDescent="0.25">
      <c r="A125" s="31"/>
      <c r="B125" s="31"/>
      <c r="C125" s="31"/>
      <c r="D125" s="32"/>
      <c r="E125" s="33"/>
      <c r="F125" s="34"/>
      <c r="G125" s="35"/>
      <c r="H125" s="33"/>
      <c r="I125" s="34"/>
      <c r="J125" s="35"/>
      <c r="K125" s="33"/>
      <c r="L125" s="34"/>
      <c r="M125" s="35"/>
      <c r="N125" s="36"/>
      <c r="O125" s="37"/>
      <c r="P125" s="37"/>
      <c r="Q125" s="31"/>
      <c r="R125" s="31"/>
      <c r="S125" s="40"/>
      <c r="AD125" s="39"/>
      <c r="AE125" s="39"/>
      <c r="AH125" s="39"/>
      <c r="AI125" s="39"/>
      <c r="AJ125" s="31"/>
    </row>
    <row r="126" spans="1:36" s="38" customFormat="1" ht="15" x14ac:dyDescent="0.25">
      <c r="A126" s="31"/>
      <c r="B126" s="31"/>
      <c r="C126" s="31"/>
      <c r="D126" s="32"/>
      <c r="E126" s="33"/>
      <c r="F126" s="34"/>
      <c r="G126" s="35"/>
      <c r="H126" s="33"/>
      <c r="I126" s="34"/>
      <c r="J126" s="35"/>
      <c r="K126" s="33"/>
      <c r="L126" s="34"/>
      <c r="M126" s="35"/>
      <c r="N126" s="36"/>
      <c r="O126" s="37"/>
      <c r="P126" s="37"/>
      <c r="Q126" s="31"/>
      <c r="R126" s="31"/>
      <c r="S126" s="40"/>
      <c r="AD126" s="39"/>
      <c r="AE126" s="39"/>
      <c r="AH126" s="39"/>
      <c r="AI126" s="39"/>
      <c r="AJ126" s="31"/>
    </row>
    <row r="127" spans="1:36" s="38" customFormat="1" ht="15" x14ac:dyDescent="0.25">
      <c r="A127" s="31"/>
      <c r="B127" s="31"/>
      <c r="C127" s="31"/>
      <c r="D127" s="32"/>
      <c r="E127" s="33"/>
      <c r="F127" s="34"/>
      <c r="G127" s="35"/>
      <c r="H127" s="33"/>
      <c r="I127" s="34"/>
      <c r="J127" s="35"/>
      <c r="K127" s="33"/>
      <c r="L127" s="34"/>
      <c r="M127" s="35"/>
      <c r="N127" s="36"/>
      <c r="O127" s="37"/>
      <c r="P127" s="37"/>
      <c r="Q127" s="31"/>
      <c r="R127" s="31"/>
      <c r="S127" s="40"/>
      <c r="AD127" s="39"/>
      <c r="AE127" s="39"/>
      <c r="AH127" s="39"/>
      <c r="AI127" s="39"/>
      <c r="AJ127" s="31"/>
    </row>
    <row r="128" spans="1:36" s="38" customFormat="1" ht="15" x14ac:dyDescent="0.25">
      <c r="A128" s="31"/>
      <c r="B128" s="31"/>
      <c r="C128" s="31"/>
      <c r="D128" s="32"/>
      <c r="E128" s="33"/>
      <c r="F128" s="34"/>
      <c r="G128" s="35"/>
      <c r="H128" s="33"/>
      <c r="I128" s="34"/>
      <c r="J128" s="35"/>
      <c r="K128" s="33"/>
      <c r="L128" s="34"/>
      <c r="M128" s="35"/>
      <c r="N128" s="36"/>
      <c r="O128" s="37"/>
      <c r="P128" s="37"/>
      <c r="Q128" s="31"/>
      <c r="R128" s="31"/>
      <c r="S128" s="40"/>
      <c r="AD128" s="39"/>
      <c r="AE128" s="39"/>
      <c r="AH128" s="39"/>
      <c r="AI128" s="39"/>
      <c r="AJ128" s="31"/>
    </row>
    <row r="129" spans="1:36" s="38" customFormat="1" ht="15" x14ac:dyDescent="0.25">
      <c r="A129" s="31"/>
      <c r="B129" s="31"/>
      <c r="C129" s="31"/>
      <c r="D129" s="32"/>
      <c r="E129" s="33"/>
      <c r="F129" s="34"/>
      <c r="G129" s="35"/>
      <c r="H129" s="33"/>
      <c r="I129" s="34"/>
      <c r="J129" s="35"/>
      <c r="K129" s="33"/>
      <c r="L129" s="34"/>
      <c r="M129" s="35"/>
      <c r="N129" s="36"/>
      <c r="O129" s="37"/>
      <c r="P129" s="37"/>
      <c r="Q129" s="31"/>
      <c r="R129" s="31"/>
      <c r="S129" s="40"/>
      <c r="AD129" s="39"/>
      <c r="AE129" s="39"/>
      <c r="AH129" s="39"/>
      <c r="AI129" s="39"/>
      <c r="AJ129" s="31"/>
    </row>
    <row r="130" spans="1:36" s="38" customFormat="1" ht="15" x14ac:dyDescent="0.25">
      <c r="A130" s="31"/>
      <c r="B130" s="31"/>
      <c r="C130" s="31"/>
      <c r="D130" s="32"/>
      <c r="E130" s="33"/>
      <c r="F130" s="34"/>
      <c r="G130" s="35"/>
      <c r="H130" s="33"/>
      <c r="I130" s="34"/>
      <c r="J130" s="35"/>
      <c r="K130" s="33"/>
      <c r="L130" s="34"/>
      <c r="M130" s="35"/>
      <c r="N130" s="36"/>
      <c r="O130" s="37"/>
      <c r="P130" s="37"/>
      <c r="Q130" s="31"/>
      <c r="R130" s="31"/>
      <c r="S130" s="40"/>
      <c r="AD130" s="39"/>
      <c r="AE130" s="39"/>
      <c r="AH130" s="39"/>
      <c r="AI130" s="39"/>
      <c r="AJ130" s="31"/>
    </row>
    <row r="131" spans="1:36" s="38" customFormat="1" ht="15" x14ac:dyDescent="0.25">
      <c r="A131" s="31"/>
      <c r="B131" s="31"/>
      <c r="C131" s="31"/>
      <c r="D131" s="32"/>
      <c r="E131" s="33"/>
      <c r="F131" s="34"/>
      <c r="G131" s="35"/>
      <c r="H131" s="33"/>
      <c r="I131" s="34"/>
      <c r="J131" s="35"/>
      <c r="K131" s="33"/>
      <c r="L131" s="34"/>
      <c r="M131" s="35"/>
      <c r="N131" s="36"/>
      <c r="O131" s="37"/>
      <c r="P131" s="37"/>
      <c r="Q131" s="31"/>
      <c r="R131" s="31"/>
      <c r="S131" s="40"/>
      <c r="AD131" s="39"/>
      <c r="AE131" s="39"/>
      <c r="AH131" s="39"/>
      <c r="AI131" s="39"/>
      <c r="AJ131" s="31"/>
    </row>
    <row r="132" spans="1:36" s="38" customFormat="1" ht="15" x14ac:dyDescent="0.25">
      <c r="A132" s="31"/>
      <c r="B132" s="31"/>
      <c r="C132" s="31"/>
      <c r="D132" s="32"/>
      <c r="E132" s="33"/>
      <c r="F132" s="34"/>
      <c r="G132" s="35"/>
      <c r="H132" s="33"/>
      <c r="I132" s="34"/>
      <c r="J132" s="35"/>
      <c r="K132" s="33"/>
      <c r="L132" s="34"/>
      <c r="M132" s="35"/>
      <c r="N132" s="36"/>
      <c r="O132" s="37"/>
      <c r="P132" s="37"/>
      <c r="Q132" s="31"/>
      <c r="R132" s="31"/>
      <c r="S132" s="40"/>
      <c r="AD132" s="39"/>
      <c r="AE132" s="39"/>
      <c r="AH132" s="39"/>
      <c r="AI132" s="39"/>
      <c r="AJ132" s="31"/>
    </row>
    <row r="133" spans="1:36" s="38" customFormat="1" ht="15" x14ac:dyDescent="0.25">
      <c r="A133" s="31"/>
      <c r="B133" s="31"/>
      <c r="C133" s="31"/>
      <c r="D133" s="32"/>
      <c r="E133" s="33"/>
      <c r="F133" s="34"/>
      <c r="G133" s="35"/>
      <c r="H133" s="33"/>
      <c r="I133" s="34"/>
      <c r="J133" s="35"/>
      <c r="K133" s="33"/>
      <c r="L133" s="34"/>
      <c r="M133" s="35"/>
      <c r="N133" s="36"/>
      <c r="O133" s="37"/>
      <c r="P133" s="37"/>
      <c r="Q133" s="31"/>
      <c r="R133" s="31"/>
      <c r="S133" s="40"/>
      <c r="AD133" s="39"/>
      <c r="AE133" s="39"/>
      <c r="AH133" s="39"/>
      <c r="AI133" s="39"/>
      <c r="AJ133" s="31"/>
    </row>
    <row r="134" spans="1:36" s="38" customFormat="1" ht="15" x14ac:dyDescent="0.25">
      <c r="A134" s="31"/>
      <c r="B134" s="31"/>
      <c r="C134" s="31"/>
      <c r="D134" s="32"/>
      <c r="E134" s="33"/>
      <c r="F134" s="34"/>
      <c r="G134" s="35"/>
      <c r="H134" s="33"/>
      <c r="I134" s="34"/>
      <c r="J134" s="35"/>
      <c r="K134" s="33"/>
      <c r="L134" s="34"/>
      <c r="M134" s="35"/>
      <c r="N134" s="36"/>
      <c r="O134" s="37"/>
      <c r="P134" s="37"/>
      <c r="Q134" s="31"/>
      <c r="R134" s="31"/>
      <c r="S134" s="40"/>
      <c r="AD134" s="39"/>
      <c r="AE134" s="39"/>
      <c r="AH134" s="39"/>
      <c r="AI134" s="39"/>
      <c r="AJ134" s="31"/>
    </row>
    <row r="135" spans="1:36" s="38" customFormat="1" ht="15" x14ac:dyDescent="0.25">
      <c r="A135" s="31"/>
      <c r="B135" s="31"/>
      <c r="C135" s="31"/>
      <c r="D135" s="32"/>
      <c r="E135" s="33"/>
      <c r="F135" s="34"/>
      <c r="G135" s="35"/>
      <c r="H135" s="33"/>
      <c r="I135" s="34"/>
      <c r="J135" s="35"/>
      <c r="K135" s="33"/>
      <c r="L135" s="34"/>
      <c r="M135" s="35"/>
      <c r="N135" s="36"/>
      <c r="O135" s="37"/>
      <c r="P135" s="37"/>
      <c r="Q135" s="31"/>
      <c r="R135" s="31"/>
      <c r="S135" s="40"/>
      <c r="AD135" s="39"/>
      <c r="AE135" s="39"/>
      <c r="AH135" s="39"/>
      <c r="AI135" s="39"/>
      <c r="AJ135" s="31"/>
    </row>
    <row r="136" spans="1:36" s="38" customFormat="1" ht="15" x14ac:dyDescent="0.25">
      <c r="A136" s="31"/>
      <c r="B136" s="31"/>
      <c r="C136" s="31"/>
      <c r="D136" s="32"/>
      <c r="E136" s="33"/>
      <c r="F136" s="34"/>
      <c r="G136" s="35"/>
      <c r="H136" s="33"/>
      <c r="I136" s="34"/>
      <c r="J136" s="35"/>
      <c r="K136" s="33"/>
      <c r="L136" s="34"/>
      <c r="M136" s="35"/>
      <c r="N136" s="36"/>
      <c r="O136" s="37"/>
      <c r="P136" s="37"/>
      <c r="Q136" s="31"/>
      <c r="R136" s="31"/>
      <c r="S136" s="40"/>
      <c r="AD136" s="39"/>
      <c r="AE136" s="39"/>
      <c r="AH136" s="39"/>
      <c r="AI136" s="39"/>
      <c r="AJ136" s="31"/>
    </row>
    <row r="137" spans="1:36" s="38" customFormat="1" ht="15" x14ac:dyDescent="0.25">
      <c r="A137" s="31"/>
      <c r="B137" s="31"/>
      <c r="C137" s="31"/>
      <c r="D137" s="32"/>
      <c r="E137" s="33"/>
      <c r="F137" s="34"/>
      <c r="G137" s="35"/>
      <c r="H137" s="33"/>
      <c r="I137" s="34"/>
      <c r="J137" s="35"/>
      <c r="K137" s="33"/>
      <c r="L137" s="34"/>
      <c r="M137" s="35"/>
      <c r="N137" s="36"/>
      <c r="O137" s="37"/>
      <c r="P137" s="37"/>
      <c r="Q137" s="31"/>
      <c r="R137" s="31"/>
      <c r="S137" s="40"/>
      <c r="AD137" s="39"/>
      <c r="AE137" s="39"/>
      <c r="AH137" s="39"/>
      <c r="AI137" s="39"/>
      <c r="AJ137" s="31"/>
    </row>
    <row r="138" spans="1:36" s="38" customFormat="1" ht="15" x14ac:dyDescent="0.25">
      <c r="A138" s="31"/>
      <c r="B138" s="31"/>
      <c r="C138" s="31"/>
      <c r="D138" s="32"/>
      <c r="E138" s="33"/>
      <c r="F138" s="34"/>
      <c r="G138" s="35"/>
      <c r="H138" s="33"/>
      <c r="I138" s="34"/>
      <c r="J138" s="35"/>
      <c r="K138" s="33"/>
      <c r="L138" s="34"/>
      <c r="M138" s="35"/>
      <c r="N138" s="36"/>
      <c r="O138" s="37"/>
      <c r="P138" s="37"/>
      <c r="Q138" s="31"/>
      <c r="R138" s="31"/>
      <c r="S138" s="40"/>
      <c r="AD138" s="39"/>
      <c r="AE138" s="39"/>
      <c r="AH138" s="39"/>
      <c r="AI138" s="39"/>
      <c r="AJ138" s="31"/>
    </row>
    <row r="139" spans="1:36" s="38" customFormat="1" ht="15" x14ac:dyDescent="0.25">
      <c r="A139" s="31"/>
      <c r="B139" s="31"/>
      <c r="C139" s="31"/>
      <c r="D139" s="32"/>
      <c r="E139" s="33"/>
      <c r="F139" s="34"/>
      <c r="G139" s="35"/>
      <c r="H139" s="33"/>
      <c r="I139" s="34"/>
      <c r="J139" s="35"/>
      <c r="K139" s="33"/>
      <c r="L139" s="34"/>
      <c r="M139" s="35"/>
      <c r="N139" s="36"/>
      <c r="O139" s="37"/>
      <c r="P139" s="37"/>
      <c r="Q139" s="31"/>
      <c r="R139" s="31"/>
      <c r="S139" s="40"/>
      <c r="AD139" s="39"/>
      <c r="AE139" s="39"/>
      <c r="AH139" s="39"/>
      <c r="AI139" s="39"/>
      <c r="AJ139" s="31"/>
    </row>
    <row r="140" spans="1:36" s="38" customFormat="1" ht="15" x14ac:dyDescent="0.25">
      <c r="A140" s="31"/>
      <c r="B140" s="31"/>
      <c r="C140" s="31"/>
      <c r="D140" s="32"/>
      <c r="E140" s="33"/>
      <c r="F140" s="34"/>
      <c r="G140" s="35"/>
      <c r="H140" s="33"/>
      <c r="I140" s="34"/>
      <c r="J140" s="35"/>
      <c r="K140" s="33"/>
      <c r="L140" s="34"/>
      <c r="M140" s="35"/>
      <c r="N140" s="36"/>
      <c r="O140" s="37"/>
      <c r="P140" s="37"/>
      <c r="Q140" s="31"/>
      <c r="R140" s="31"/>
      <c r="S140" s="40"/>
      <c r="AD140" s="39"/>
      <c r="AE140" s="39"/>
      <c r="AH140" s="39"/>
      <c r="AI140" s="39"/>
      <c r="AJ140" s="31"/>
    </row>
    <row r="141" spans="1:36" s="38" customFormat="1" ht="15" x14ac:dyDescent="0.25">
      <c r="A141" s="31"/>
      <c r="B141" s="31"/>
      <c r="C141" s="31"/>
      <c r="D141" s="32"/>
      <c r="E141" s="33"/>
      <c r="F141" s="34"/>
      <c r="G141" s="35"/>
      <c r="H141" s="33"/>
      <c r="I141" s="34"/>
      <c r="J141" s="35"/>
      <c r="K141" s="33"/>
      <c r="L141" s="34"/>
      <c r="M141" s="35"/>
      <c r="N141" s="36"/>
      <c r="O141" s="37"/>
      <c r="P141" s="37"/>
      <c r="Q141" s="31"/>
      <c r="R141" s="31"/>
      <c r="S141" s="40"/>
      <c r="AD141" s="39"/>
      <c r="AE141" s="39"/>
      <c r="AH141" s="39"/>
      <c r="AI141" s="39"/>
      <c r="AJ141" s="31"/>
    </row>
    <row r="142" spans="1:36" s="38" customFormat="1" ht="15" x14ac:dyDescent="0.25">
      <c r="A142" s="31"/>
      <c r="B142" s="31"/>
      <c r="C142" s="31"/>
      <c r="D142" s="32"/>
      <c r="E142" s="33"/>
      <c r="F142" s="34"/>
      <c r="G142" s="35"/>
      <c r="H142" s="33"/>
      <c r="I142" s="34"/>
      <c r="J142" s="35"/>
      <c r="K142" s="33"/>
      <c r="L142" s="34"/>
      <c r="M142" s="35"/>
      <c r="N142" s="36"/>
      <c r="O142" s="37"/>
      <c r="P142" s="37"/>
      <c r="Q142" s="31"/>
      <c r="R142" s="31"/>
      <c r="S142" s="40"/>
      <c r="AD142" s="39"/>
      <c r="AE142" s="39"/>
      <c r="AH142" s="39"/>
      <c r="AI142" s="39"/>
      <c r="AJ142" s="31"/>
    </row>
    <row r="143" spans="1:36" s="38" customFormat="1" ht="15" x14ac:dyDescent="0.25">
      <c r="A143" s="31"/>
      <c r="B143" s="31"/>
      <c r="C143" s="31"/>
      <c r="D143" s="32"/>
      <c r="E143" s="33"/>
      <c r="F143" s="34"/>
      <c r="G143" s="35"/>
      <c r="H143" s="33"/>
      <c r="I143" s="34"/>
      <c r="J143" s="35"/>
      <c r="K143" s="33"/>
      <c r="L143" s="34"/>
      <c r="M143" s="35"/>
      <c r="N143" s="36"/>
      <c r="O143" s="37"/>
      <c r="P143" s="37"/>
      <c r="Q143" s="31"/>
      <c r="R143" s="31"/>
      <c r="S143" s="40"/>
      <c r="AD143" s="39"/>
      <c r="AE143" s="39"/>
      <c r="AH143" s="39"/>
      <c r="AI143" s="39"/>
      <c r="AJ143" s="31"/>
    </row>
    <row r="144" spans="1:36" s="38" customFormat="1" ht="15" x14ac:dyDescent="0.25">
      <c r="A144" s="31"/>
      <c r="B144" s="31"/>
      <c r="C144" s="31"/>
      <c r="D144" s="32"/>
      <c r="E144" s="33"/>
      <c r="F144" s="34"/>
      <c r="G144" s="35"/>
      <c r="H144" s="33"/>
      <c r="I144" s="34"/>
      <c r="J144" s="35"/>
      <c r="K144" s="33"/>
      <c r="L144" s="34"/>
      <c r="M144" s="35"/>
      <c r="N144" s="36"/>
      <c r="O144" s="37"/>
      <c r="P144" s="37"/>
      <c r="Q144" s="31"/>
      <c r="R144" s="31"/>
      <c r="S144" s="40"/>
      <c r="AD144" s="39"/>
      <c r="AE144" s="39"/>
      <c r="AH144" s="39"/>
      <c r="AI144" s="39"/>
      <c r="AJ144" s="31"/>
    </row>
    <row r="145" spans="1:36" s="38" customFormat="1" ht="15" x14ac:dyDescent="0.25">
      <c r="A145" s="31"/>
      <c r="B145" s="31"/>
      <c r="C145" s="31"/>
      <c r="D145" s="32"/>
      <c r="E145" s="33"/>
      <c r="F145" s="34"/>
      <c r="G145" s="35"/>
      <c r="H145" s="33"/>
      <c r="I145" s="34"/>
      <c r="J145" s="35"/>
      <c r="K145" s="33"/>
      <c r="L145" s="34"/>
      <c r="M145" s="35"/>
      <c r="N145" s="36"/>
      <c r="O145" s="37"/>
      <c r="P145" s="37"/>
      <c r="Q145" s="31"/>
      <c r="R145" s="31"/>
      <c r="S145" s="40"/>
      <c r="AD145" s="39"/>
      <c r="AE145" s="39"/>
      <c r="AH145" s="39"/>
      <c r="AI145" s="39"/>
      <c r="AJ145" s="31"/>
    </row>
    <row r="146" spans="1:36" s="38" customFormat="1" ht="15" x14ac:dyDescent="0.25">
      <c r="A146" s="31"/>
      <c r="B146" s="31"/>
      <c r="C146" s="31"/>
      <c r="D146" s="32"/>
      <c r="E146" s="33"/>
      <c r="F146" s="34"/>
      <c r="G146" s="35"/>
      <c r="H146" s="33"/>
      <c r="I146" s="34"/>
      <c r="J146" s="35"/>
      <c r="K146" s="33"/>
      <c r="L146" s="34"/>
      <c r="M146" s="35"/>
      <c r="N146" s="36"/>
      <c r="O146" s="37"/>
      <c r="P146" s="37"/>
      <c r="Q146" s="31"/>
      <c r="R146" s="31"/>
      <c r="S146" s="40"/>
      <c r="AD146" s="39"/>
      <c r="AE146" s="39"/>
      <c r="AH146" s="39"/>
      <c r="AI146" s="39"/>
      <c r="AJ146" s="31"/>
    </row>
    <row r="147" spans="1:36" s="38" customFormat="1" ht="15" x14ac:dyDescent="0.25">
      <c r="A147" s="31"/>
      <c r="B147" s="31"/>
      <c r="C147" s="31"/>
      <c r="D147" s="32"/>
      <c r="E147" s="33"/>
      <c r="F147" s="34"/>
      <c r="G147" s="35"/>
      <c r="H147" s="33"/>
      <c r="I147" s="34"/>
      <c r="J147" s="35"/>
      <c r="K147" s="33"/>
      <c r="L147" s="34"/>
      <c r="M147" s="35"/>
      <c r="N147" s="36"/>
      <c r="O147" s="37"/>
      <c r="P147" s="37"/>
      <c r="Q147" s="31"/>
      <c r="R147" s="31"/>
      <c r="S147" s="40"/>
      <c r="AD147" s="39"/>
      <c r="AE147" s="39"/>
      <c r="AH147" s="39"/>
      <c r="AI147" s="39"/>
      <c r="AJ147" s="31"/>
    </row>
    <row r="148" spans="1:36" s="38" customFormat="1" ht="15" x14ac:dyDescent="0.25">
      <c r="A148" s="31"/>
      <c r="B148" s="31"/>
      <c r="C148" s="31"/>
      <c r="D148" s="32"/>
      <c r="E148" s="33"/>
      <c r="F148" s="34"/>
      <c r="G148" s="35"/>
      <c r="H148" s="33"/>
      <c r="I148" s="34"/>
      <c r="J148" s="35"/>
      <c r="K148" s="33"/>
      <c r="L148" s="34"/>
      <c r="M148" s="35"/>
      <c r="N148" s="36"/>
      <c r="O148" s="37"/>
      <c r="P148" s="37"/>
      <c r="Q148" s="31"/>
      <c r="R148" s="31"/>
      <c r="S148" s="40"/>
      <c r="AD148" s="39"/>
      <c r="AE148" s="39"/>
      <c r="AH148" s="39"/>
      <c r="AI148" s="39"/>
      <c r="AJ148" s="31"/>
    </row>
    <row r="149" spans="1:36" s="38" customFormat="1" ht="15" x14ac:dyDescent="0.25">
      <c r="A149" s="31"/>
      <c r="B149" s="31"/>
      <c r="C149" s="31"/>
      <c r="D149" s="32"/>
      <c r="E149" s="33"/>
      <c r="F149" s="34"/>
      <c r="G149" s="35"/>
      <c r="H149" s="33"/>
      <c r="I149" s="34"/>
      <c r="J149" s="35"/>
      <c r="K149" s="33"/>
      <c r="L149" s="34"/>
      <c r="M149" s="35"/>
      <c r="N149" s="36"/>
      <c r="O149" s="37"/>
      <c r="P149" s="37"/>
      <c r="Q149" s="31"/>
      <c r="R149" s="31"/>
      <c r="S149" s="40"/>
      <c r="AD149" s="39"/>
      <c r="AE149" s="39"/>
      <c r="AH149" s="39"/>
      <c r="AI149" s="39"/>
      <c r="AJ149" s="31"/>
    </row>
    <row r="150" spans="1:36" s="38" customFormat="1" ht="15" x14ac:dyDescent="0.25">
      <c r="A150" s="31"/>
      <c r="B150" s="31"/>
      <c r="C150" s="31"/>
      <c r="D150" s="32"/>
      <c r="E150" s="33"/>
      <c r="F150" s="34"/>
      <c r="G150" s="35"/>
      <c r="H150" s="33"/>
      <c r="I150" s="34"/>
      <c r="J150" s="35"/>
      <c r="K150" s="33"/>
      <c r="L150" s="34"/>
      <c r="M150" s="35"/>
      <c r="N150" s="36"/>
      <c r="O150" s="37"/>
      <c r="P150" s="37"/>
      <c r="Q150" s="31"/>
      <c r="R150" s="31"/>
      <c r="S150" s="40"/>
      <c r="AD150" s="39"/>
      <c r="AE150" s="39"/>
      <c r="AH150" s="39"/>
      <c r="AI150" s="39"/>
      <c r="AJ150" s="31"/>
    </row>
    <row r="151" spans="1:36" s="38" customFormat="1" ht="15" x14ac:dyDescent="0.25">
      <c r="A151" s="31"/>
      <c r="B151" s="31"/>
      <c r="C151" s="31"/>
      <c r="D151" s="32"/>
      <c r="E151" s="33"/>
      <c r="F151" s="34"/>
      <c r="G151" s="35"/>
      <c r="H151" s="33"/>
      <c r="I151" s="34"/>
      <c r="J151" s="35"/>
      <c r="K151" s="33"/>
      <c r="L151" s="34"/>
      <c r="M151" s="35"/>
      <c r="N151" s="36"/>
      <c r="O151" s="37"/>
      <c r="P151" s="37"/>
      <c r="Q151" s="31"/>
      <c r="R151" s="31"/>
      <c r="S151" s="40"/>
      <c r="AD151" s="39"/>
      <c r="AE151" s="39"/>
      <c r="AH151" s="39"/>
      <c r="AI151" s="39"/>
      <c r="AJ151" s="31"/>
    </row>
    <row r="152" spans="1:36" s="38" customFormat="1" ht="15" x14ac:dyDescent="0.25">
      <c r="A152" s="31"/>
      <c r="B152" s="31"/>
      <c r="C152" s="31"/>
      <c r="D152" s="32"/>
      <c r="E152" s="33"/>
      <c r="F152" s="34"/>
      <c r="G152" s="35"/>
      <c r="H152" s="33"/>
      <c r="I152" s="34"/>
      <c r="J152" s="35"/>
      <c r="K152" s="33"/>
      <c r="L152" s="34"/>
      <c r="M152" s="35"/>
      <c r="N152" s="36"/>
      <c r="O152" s="37"/>
      <c r="P152" s="37"/>
      <c r="Q152" s="31"/>
      <c r="R152" s="31"/>
      <c r="S152" s="40"/>
      <c r="AD152" s="39"/>
      <c r="AE152" s="39"/>
      <c r="AH152" s="39"/>
      <c r="AI152" s="39"/>
      <c r="AJ152" s="31"/>
    </row>
    <row r="153" spans="1:36" s="38" customFormat="1" ht="15" x14ac:dyDescent="0.25">
      <c r="A153" s="31"/>
      <c r="B153" s="31"/>
      <c r="C153" s="31"/>
      <c r="D153" s="32"/>
      <c r="E153" s="33"/>
      <c r="F153" s="34"/>
      <c r="G153" s="35"/>
      <c r="H153" s="33"/>
      <c r="I153" s="34"/>
      <c r="J153" s="35"/>
      <c r="K153" s="33"/>
      <c r="L153" s="34"/>
      <c r="M153" s="35"/>
      <c r="N153" s="36"/>
      <c r="O153" s="37"/>
      <c r="P153" s="37"/>
      <c r="Q153" s="31"/>
      <c r="R153" s="31"/>
      <c r="S153" s="40"/>
      <c r="AD153" s="39"/>
      <c r="AE153" s="39"/>
      <c r="AH153" s="39"/>
      <c r="AI153" s="39"/>
      <c r="AJ153" s="31"/>
    </row>
    <row r="154" spans="1:36" s="38" customFormat="1" ht="15" x14ac:dyDescent="0.25">
      <c r="A154" s="31"/>
      <c r="B154" s="31"/>
      <c r="C154" s="31"/>
      <c r="D154" s="32"/>
      <c r="E154" s="33"/>
      <c r="F154" s="34"/>
      <c r="G154" s="35"/>
      <c r="H154" s="33"/>
      <c r="I154" s="34"/>
      <c r="J154" s="35"/>
      <c r="K154" s="33"/>
      <c r="L154" s="34"/>
      <c r="M154" s="35"/>
      <c r="N154" s="36"/>
      <c r="O154" s="37"/>
      <c r="P154" s="37"/>
      <c r="Q154" s="31"/>
      <c r="R154" s="31"/>
      <c r="S154" s="40"/>
      <c r="AD154" s="39"/>
      <c r="AE154" s="39"/>
      <c r="AH154" s="39"/>
      <c r="AI154" s="39"/>
      <c r="AJ154" s="31"/>
    </row>
    <row r="155" spans="1:36" s="38" customFormat="1" ht="15" x14ac:dyDescent="0.25">
      <c r="A155" s="31"/>
      <c r="B155" s="31"/>
      <c r="C155" s="31"/>
      <c r="D155" s="32"/>
      <c r="E155" s="33"/>
      <c r="F155" s="34"/>
      <c r="G155" s="35"/>
      <c r="H155" s="33"/>
      <c r="I155" s="34"/>
      <c r="J155" s="35"/>
      <c r="K155" s="33"/>
      <c r="L155" s="34"/>
      <c r="M155" s="35"/>
      <c r="N155" s="36"/>
      <c r="O155" s="37"/>
      <c r="P155" s="37"/>
      <c r="Q155" s="31"/>
      <c r="R155" s="31"/>
      <c r="S155" s="40"/>
      <c r="AD155" s="39"/>
      <c r="AE155" s="39"/>
      <c r="AH155" s="39"/>
      <c r="AI155" s="39"/>
      <c r="AJ155" s="31"/>
    </row>
    <row r="156" spans="1:36" s="38" customFormat="1" ht="15" x14ac:dyDescent="0.25">
      <c r="A156" s="31"/>
      <c r="B156" s="31"/>
      <c r="C156" s="31"/>
      <c r="D156" s="32"/>
      <c r="E156" s="33"/>
      <c r="F156" s="34"/>
      <c r="G156" s="35"/>
      <c r="H156" s="33"/>
      <c r="I156" s="34"/>
      <c r="J156" s="35"/>
      <c r="K156" s="33"/>
      <c r="L156" s="34"/>
      <c r="M156" s="35"/>
      <c r="N156" s="36"/>
      <c r="O156" s="37"/>
      <c r="P156" s="37"/>
      <c r="Q156" s="31"/>
      <c r="R156" s="31"/>
      <c r="S156" s="40"/>
      <c r="AD156" s="39"/>
      <c r="AE156" s="39"/>
      <c r="AH156" s="39"/>
      <c r="AI156" s="39"/>
      <c r="AJ156" s="31"/>
    </row>
    <row r="157" spans="1:36" s="38" customFormat="1" ht="15" x14ac:dyDescent="0.25">
      <c r="A157" s="31"/>
      <c r="B157" s="31"/>
      <c r="C157" s="31"/>
      <c r="D157" s="32"/>
      <c r="E157" s="33"/>
      <c r="F157" s="34"/>
      <c r="G157" s="35"/>
      <c r="H157" s="33"/>
      <c r="I157" s="34"/>
      <c r="J157" s="35"/>
      <c r="K157" s="33"/>
      <c r="L157" s="34"/>
      <c r="M157" s="35"/>
      <c r="N157" s="36"/>
      <c r="O157" s="37"/>
      <c r="P157" s="37"/>
      <c r="Q157" s="31"/>
      <c r="R157" s="31"/>
      <c r="S157" s="40"/>
      <c r="AD157" s="39"/>
      <c r="AE157" s="39"/>
      <c r="AH157" s="39"/>
      <c r="AI157" s="39"/>
      <c r="AJ157" s="31"/>
    </row>
    <row r="158" spans="1:36" s="38" customFormat="1" ht="15" x14ac:dyDescent="0.25">
      <c r="A158" s="31"/>
      <c r="B158" s="31"/>
      <c r="C158" s="31"/>
      <c r="D158" s="32"/>
      <c r="E158" s="33"/>
      <c r="F158" s="34"/>
      <c r="G158" s="35"/>
      <c r="H158" s="33"/>
      <c r="I158" s="34"/>
      <c r="J158" s="35"/>
      <c r="K158" s="33"/>
      <c r="L158" s="34"/>
      <c r="M158" s="35"/>
      <c r="N158" s="36"/>
      <c r="O158" s="37"/>
      <c r="P158" s="37"/>
      <c r="Q158" s="31"/>
      <c r="R158" s="31"/>
      <c r="S158" s="40"/>
      <c r="AD158" s="39"/>
      <c r="AE158" s="39"/>
      <c r="AH158" s="39"/>
      <c r="AI158" s="39"/>
      <c r="AJ158" s="31"/>
    </row>
    <row r="159" spans="1:36" s="38" customFormat="1" ht="15" x14ac:dyDescent="0.25">
      <c r="A159" s="31"/>
      <c r="B159" s="31"/>
      <c r="C159" s="31"/>
      <c r="D159" s="32"/>
      <c r="E159" s="33"/>
      <c r="F159" s="34"/>
      <c r="G159" s="35"/>
      <c r="H159" s="33"/>
      <c r="I159" s="34"/>
      <c r="J159" s="35"/>
      <c r="K159" s="33"/>
      <c r="L159" s="34"/>
      <c r="M159" s="35"/>
      <c r="N159" s="36"/>
      <c r="O159" s="37"/>
      <c r="P159" s="37"/>
      <c r="Q159" s="31"/>
      <c r="R159" s="31"/>
      <c r="S159" s="40"/>
      <c r="AD159" s="39"/>
      <c r="AE159" s="39"/>
      <c r="AH159" s="39"/>
      <c r="AI159" s="39"/>
      <c r="AJ159" s="31"/>
    </row>
    <row r="160" spans="1:36" s="38" customFormat="1" ht="15" x14ac:dyDescent="0.25">
      <c r="A160" s="31"/>
      <c r="B160" s="31"/>
      <c r="C160" s="31"/>
      <c r="D160" s="32"/>
      <c r="E160" s="33"/>
      <c r="F160" s="34"/>
      <c r="G160" s="35"/>
      <c r="H160" s="33"/>
      <c r="I160" s="34"/>
      <c r="J160" s="35"/>
      <c r="K160" s="33"/>
      <c r="L160" s="34"/>
      <c r="M160" s="35"/>
      <c r="N160" s="36"/>
      <c r="O160" s="37"/>
      <c r="P160" s="37"/>
      <c r="Q160" s="31"/>
      <c r="R160" s="31"/>
      <c r="S160" s="40"/>
      <c r="AD160" s="39"/>
      <c r="AE160" s="39"/>
      <c r="AH160" s="39"/>
      <c r="AI160" s="39"/>
      <c r="AJ160" s="31"/>
    </row>
    <row r="161" spans="1:36" s="38" customFormat="1" ht="15" x14ac:dyDescent="0.25">
      <c r="A161" s="31"/>
      <c r="B161" s="31"/>
      <c r="C161" s="31"/>
      <c r="D161" s="32"/>
      <c r="E161" s="33"/>
      <c r="F161" s="34"/>
      <c r="G161" s="35"/>
      <c r="H161" s="33"/>
      <c r="I161" s="34"/>
      <c r="J161" s="35"/>
      <c r="K161" s="33"/>
      <c r="L161" s="34"/>
      <c r="M161" s="35"/>
      <c r="N161" s="36"/>
      <c r="O161" s="37"/>
      <c r="P161" s="37"/>
      <c r="Q161" s="31"/>
      <c r="R161" s="31"/>
      <c r="S161" s="40"/>
      <c r="AD161" s="39"/>
      <c r="AE161" s="39"/>
      <c r="AH161" s="39"/>
      <c r="AI161" s="39"/>
      <c r="AJ161" s="31"/>
    </row>
    <row r="162" spans="1:36" s="38" customFormat="1" ht="15" x14ac:dyDescent="0.25">
      <c r="A162" s="31"/>
      <c r="B162" s="31"/>
      <c r="C162" s="31"/>
      <c r="D162" s="32"/>
      <c r="E162" s="33"/>
      <c r="F162" s="34"/>
      <c r="G162" s="35"/>
      <c r="H162" s="33"/>
      <c r="I162" s="34"/>
      <c r="J162" s="35"/>
      <c r="K162" s="33"/>
      <c r="L162" s="34"/>
      <c r="M162" s="35"/>
      <c r="N162" s="36"/>
      <c r="O162" s="37"/>
      <c r="P162" s="37"/>
      <c r="Q162" s="31"/>
      <c r="R162" s="31"/>
      <c r="S162" s="40"/>
      <c r="AD162" s="39"/>
      <c r="AE162" s="39"/>
      <c r="AH162" s="39"/>
      <c r="AI162" s="39"/>
      <c r="AJ162" s="31"/>
    </row>
    <row r="163" spans="1:36" s="38" customFormat="1" ht="15" x14ac:dyDescent="0.25">
      <c r="A163" s="31"/>
      <c r="B163" s="31"/>
      <c r="C163" s="31"/>
      <c r="D163" s="32"/>
      <c r="E163" s="33"/>
      <c r="F163" s="34"/>
      <c r="G163" s="35"/>
      <c r="H163" s="33"/>
      <c r="I163" s="34"/>
      <c r="J163" s="35"/>
      <c r="K163" s="33"/>
      <c r="L163" s="34"/>
      <c r="M163" s="35"/>
      <c r="N163" s="36"/>
      <c r="O163" s="37"/>
      <c r="P163" s="37"/>
      <c r="Q163" s="31"/>
      <c r="R163" s="31"/>
      <c r="S163" s="40"/>
      <c r="AD163" s="39"/>
      <c r="AE163" s="39"/>
      <c r="AH163" s="39"/>
      <c r="AI163" s="39"/>
      <c r="AJ163" s="31"/>
    </row>
    <row r="164" spans="1:36" s="38" customFormat="1" ht="15" x14ac:dyDescent="0.25">
      <c r="A164" s="31"/>
      <c r="B164" s="31"/>
      <c r="C164" s="31"/>
      <c r="D164" s="32"/>
      <c r="E164" s="33"/>
      <c r="F164" s="34"/>
      <c r="G164" s="35"/>
      <c r="H164" s="33"/>
      <c r="I164" s="34"/>
      <c r="J164" s="35"/>
      <c r="K164" s="33"/>
      <c r="L164" s="34"/>
      <c r="M164" s="35"/>
      <c r="N164" s="36"/>
      <c r="O164" s="37"/>
      <c r="P164" s="37"/>
      <c r="Q164" s="31"/>
      <c r="R164" s="31"/>
      <c r="S164" s="40"/>
      <c r="AD164" s="39"/>
      <c r="AE164" s="39"/>
      <c r="AH164" s="39"/>
      <c r="AI164" s="39"/>
      <c r="AJ164" s="31"/>
    </row>
    <row r="165" spans="1:36" s="38" customFormat="1" ht="15" x14ac:dyDescent="0.25">
      <c r="A165" s="31"/>
      <c r="B165" s="31"/>
      <c r="C165" s="31"/>
      <c r="D165" s="32"/>
      <c r="E165" s="33"/>
      <c r="F165" s="34"/>
      <c r="G165" s="35"/>
      <c r="H165" s="33"/>
      <c r="I165" s="34"/>
      <c r="J165" s="35"/>
      <c r="K165" s="33"/>
      <c r="L165" s="34"/>
      <c r="M165" s="35"/>
      <c r="N165" s="36"/>
      <c r="O165" s="37"/>
      <c r="P165" s="37"/>
      <c r="Q165" s="31"/>
      <c r="R165" s="31"/>
      <c r="S165" s="40"/>
      <c r="AD165" s="39"/>
      <c r="AE165" s="39"/>
      <c r="AH165" s="39"/>
      <c r="AI165" s="39"/>
      <c r="AJ165" s="31"/>
    </row>
    <row r="166" spans="1:36" s="38" customFormat="1" ht="15" x14ac:dyDescent="0.25">
      <c r="A166" s="31"/>
      <c r="B166" s="31"/>
      <c r="C166" s="31"/>
      <c r="D166" s="32"/>
      <c r="E166" s="33"/>
      <c r="F166" s="34"/>
      <c r="G166" s="35"/>
      <c r="H166" s="33"/>
      <c r="I166" s="34"/>
      <c r="J166" s="35"/>
      <c r="K166" s="33"/>
      <c r="L166" s="34"/>
      <c r="M166" s="35"/>
      <c r="N166" s="36"/>
      <c r="O166" s="37"/>
      <c r="P166" s="37"/>
      <c r="Q166" s="31"/>
      <c r="R166" s="31"/>
      <c r="S166" s="40"/>
      <c r="AD166" s="39"/>
      <c r="AE166" s="39"/>
      <c r="AH166" s="39"/>
      <c r="AI166" s="39"/>
      <c r="AJ166" s="31"/>
    </row>
    <row r="167" spans="1:36" s="38" customFormat="1" ht="15" x14ac:dyDescent="0.25">
      <c r="A167" s="31"/>
      <c r="B167" s="31"/>
      <c r="C167" s="31"/>
      <c r="D167" s="32"/>
      <c r="E167" s="33"/>
      <c r="F167" s="34"/>
      <c r="G167" s="35"/>
      <c r="H167" s="33"/>
      <c r="I167" s="34"/>
      <c r="J167" s="35"/>
      <c r="K167" s="33"/>
      <c r="L167" s="34"/>
      <c r="M167" s="35"/>
      <c r="N167" s="36"/>
      <c r="O167" s="37"/>
      <c r="P167" s="37"/>
      <c r="Q167" s="31"/>
      <c r="R167" s="31"/>
      <c r="S167" s="40"/>
      <c r="AD167" s="39"/>
      <c r="AE167" s="39"/>
      <c r="AH167" s="39"/>
      <c r="AI167" s="39"/>
      <c r="AJ167" s="31"/>
    </row>
    <row r="168" spans="1:36" s="38" customFormat="1" ht="15" x14ac:dyDescent="0.25">
      <c r="A168" s="31"/>
      <c r="B168" s="31"/>
      <c r="C168" s="31"/>
      <c r="D168" s="32"/>
      <c r="E168" s="33"/>
      <c r="F168" s="34"/>
      <c r="G168" s="35"/>
      <c r="H168" s="33"/>
      <c r="I168" s="34"/>
      <c r="J168" s="35"/>
      <c r="K168" s="33"/>
      <c r="L168" s="34"/>
      <c r="M168" s="35"/>
      <c r="N168" s="36"/>
      <c r="O168" s="37"/>
      <c r="P168" s="37"/>
      <c r="Q168" s="31"/>
      <c r="R168" s="31"/>
      <c r="S168" s="40"/>
      <c r="AD168" s="39"/>
      <c r="AE168" s="39"/>
      <c r="AH168" s="39"/>
      <c r="AI168" s="39"/>
      <c r="AJ168" s="31"/>
    </row>
    <row r="169" spans="1:36" s="38" customFormat="1" ht="15" x14ac:dyDescent="0.25">
      <c r="A169" s="31"/>
      <c r="B169" s="31"/>
      <c r="C169" s="31"/>
      <c r="D169" s="32"/>
      <c r="E169" s="33"/>
      <c r="F169" s="34"/>
      <c r="G169" s="35"/>
      <c r="H169" s="33"/>
      <c r="I169" s="34"/>
      <c r="J169" s="35"/>
      <c r="K169" s="33"/>
      <c r="L169" s="34"/>
      <c r="M169" s="35"/>
      <c r="N169" s="36"/>
      <c r="O169" s="37"/>
      <c r="P169" s="37"/>
      <c r="Q169" s="31"/>
      <c r="R169" s="31"/>
      <c r="S169" s="40"/>
      <c r="AD169" s="39"/>
      <c r="AE169" s="39"/>
      <c r="AH169" s="39"/>
      <c r="AI169" s="39"/>
      <c r="AJ169" s="31"/>
    </row>
    <row r="170" spans="1:36" s="38" customFormat="1" ht="15" x14ac:dyDescent="0.25">
      <c r="A170" s="31"/>
      <c r="B170" s="31"/>
      <c r="C170" s="31"/>
      <c r="D170" s="32"/>
      <c r="E170" s="33"/>
      <c r="F170" s="34"/>
      <c r="G170" s="35"/>
      <c r="H170" s="33"/>
      <c r="I170" s="34"/>
      <c r="J170" s="35"/>
      <c r="K170" s="33"/>
      <c r="L170" s="34"/>
      <c r="M170" s="35"/>
      <c r="N170" s="36"/>
      <c r="O170" s="37"/>
      <c r="P170" s="37"/>
      <c r="Q170" s="31"/>
      <c r="R170" s="31"/>
      <c r="S170" s="40"/>
      <c r="AD170" s="39"/>
      <c r="AE170" s="39"/>
      <c r="AH170" s="39"/>
      <c r="AI170" s="39"/>
      <c r="AJ170" s="31"/>
    </row>
    <row r="171" spans="1:36" s="38" customFormat="1" ht="15" x14ac:dyDescent="0.25">
      <c r="A171" s="31"/>
      <c r="B171" s="31"/>
      <c r="C171" s="31"/>
      <c r="D171" s="32"/>
      <c r="E171" s="33"/>
      <c r="F171" s="34"/>
      <c r="G171" s="35"/>
      <c r="H171" s="33"/>
      <c r="I171" s="34"/>
      <c r="J171" s="35"/>
      <c r="K171" s="33"/>
      <c r="L171" s="34"/>
      <c r="M171" s="35"/>
      <c r="N171" s="36"/>
      <c r="O171" s="37"/>
      <c r="P171" s="37"/>
      <c r="Q171" s="31"/>
      <c r="R171" s="31"/>
      <c r="S171" s="40"/>
      <c r="AD171" s="39"/>
      <c r="AE171" s="39"/>
      <c r="AH171" s="39"/>
      <c r="AI171" s="39"/>
      <c r="AJ171" s="31"/>
    </row>
    <row r="172" spans="1:36" s="38" customFormat="1" ht="15" x14ac:dyDescent="0.25">
      <c r="A172" s="31"/>
      <c r="B172" s="31"/>
      <c r="C172" s="31"/>
      <c r="D172" s="32"/>
      <c r="E172" s="33"/>
      <c r="F172" s="34"/>
      <c r="G172" s="35"/>
      <c r="H172" s="33"/>
      <c r="I172" s="34"/>
      <c r="J172" s="35"/>
      <c r="K172" s="33"/>
      <c r="L172" s="34"/>
      <c r="M172" s="35"/>
      <c r="N172" s="36"/>
      <c r="O172" s="37"/>
      <c r="P172" s="37"/>
      <c r="Q172" s="31"/>
      <c r="R172" s="31"/>
      <c r="S172" s="31"/>
      <c r="AD172" s="39"/>
      <c r="AE172" s="39"/>
      <c r="AH172" s="39"/>
      <c r="AI172" s="39"/>
      <c r="AJ172" s="31"/>
    </row>
    <row r="173" spans="1:36" s="38" customFormat="1" ht="15" x14ac:dyDescent="0.25">
      <c r="A173" s="31"/>
      <c r="B173" s="31"/>
      <c r="C173" s="31"/>
      <c r="D173" s="32"/>
      <c r="E173" s="33"/>
      <c r="F173" s="34"/>
      <c r="G173" s="35"/>
      <c r="H173" s="33"/>
      <c r="I173" s="34"/>
      <c r="J173" s="35"/>
      <c r="K173" s="33"/>
      <c r="L173" s="34"/>
      <c r="M173" s="35"/>
      <c r="N173" s="36"/>
      <c r="O173" s="37"/>
      <c r="P173" s="37"/>
      <c r="Q173" s="31"/>
      <c r="R173" s="31"/>
      <c r="S173" s="31"/>
      <c r="AD173" s="39"/>
      <c r="AE173" s="39"/>
      <c r="AH173" s="39"/>
      <c r="AI173" s="39"/>
      <c r="AJ173" s="31"/>
    </row>
    <row r="174" spans="1:36" s="38" customFormat="1" ht="15" x14ac:dyDescent="0.25">
      <c r="A174" s="31"/>
      <c r="B174" s="31"/>
      <c r="C174" s="31"/>
      <c r="D174" s="32"/>
      <c r="E174" s="33"/>
      <c r="F174" s="34"/>
      <c r="G174" s="35"/>
      <c r="H174" s="33"/>
      <c r="I174" s="34"/>
      <c r="J174" s="35"/>
      <c r="K174" s="33"/>
      <c r="L174" s="34"/>
      <c r="M174" s="35"/>
      <c r="N174" s="36"/>
      <c r="O174" s="37"/>
      <c r="P174" s="37"/>
      <c r="Q174" s="31"/>
      <c r="R174" s="31"/>
      <c r="S174" s="31"/>
      <c r="AD174" s="39"/>
      <c r="AE174" s="39"/>
      <c r="AH174" s="39"/>
      <c r="AI174" s="39"/>
      <c r="AJ174" s="31"/>
    </row>
    <row r="175" spans="1:36" s="38" customFormat="1" ht="15" x14ac:dyDescent="0.25">
      <c r="A175" s="31"/>
      <c r="B175" s="31"/>
      <c r="C175" s="31"/>
      <c r="D175" s="32"/>
      <c r="E175" s="33"/>
      <c r="F175" s="34"/>
      <c r="G175" s="35"/>
      <c r="H175" s="33"/>
      <c r="I175" s="34"/>
      <c r="J175" s="35"/>
      <c r="K175" s="33"/>
      <c r="L175" s="34"/>
      <c r="M175" s="35"/>
      <c r="N175" s="36"/>
      <c r="O175" s="37"/>
      <c r="P175" s="37"/>
      <c r="Q175" s="31"/>
      <c r="R175" s="31"/>
      <c r="S175" s="31"/>
      <c r="AD175" s="39"/>
      <c r="AE175" s="39"/>
      <c r="AH175" s="39"/>
      <c r="AI175" s="39"/>
      <c r="AJ175" s="31"/>
    </row>
    <row r="176" spans="1:36" s="38" customFormat="1" ht="15" x14ac:dyDescent="0.25">
      <c r="A176" s="31"/>
      <c r="B176" s="31"/>
      <c r="C176" s="31"/>
      <c r="D176" s="32"/>
      <c r="E176" s="33"/>
      <c r="F176" s="34"/>
      <c r="G176" s="35"/>
      <c r="H176" s="33"/>
      <c r="I176" s="34"/>
      <c r="J176" s="35"/>
      <c r="K176" s="33"/>
      <c r="L176" s="34"/>
      <c r="M176" s="35"/>
      <c r="N176" s="36"/>
      <c r="O176" s="37"/>
      <c r="P176" s="37"/>
      <c r="Q176" s="31"/>
      <c r="R176" s="31"/>
      <c r="S176" s="31"/>
      <c r="AD176" s="39"/>
      <c r="AE176" s="39"/>
      <c r="AH176" s="39"/>
      <c r="AI176" s="39"/>
      <c r="AJ176" s="31"/>
    </row>
    <row r="177" spans="1:36" s="38" customFormat="1" ht="15" x14ac:dyDescent="0.25">
      <c r="A177" s="31"/>
      <c r="B177" s="31"/>
      <c r="C177" s="31"/>
      <c r="D177" s="32"/>
      <c r="E177" s="33"/>
      <c r="F177" s="34"/>
      <c r="G177" s="35"/>
      <c r="H177" s="33"/>
      <c r="I177" s="34"/>
      <c r="J177" s="35"/>
      <c r="K177" s="33"/>
      <c r="L177" s="34"/>
      <c r="M177" s="35"/>
      <c r="N177" s="36"/>
      <c r="O177" s="37"/>
      <c r="P177" s="37"/>
      <c r="Q177" s="31"/>
      <c r="R177" s="31"/>
      <c r="S177" s="31"/>
      <c r="AD177" s="39"/>
      <c r="AE177" s="39"/>
      <c r="AH177" s="39"/>
      <c r="AI177" s="39"/>
      <c r="AJ177" s="31"/>
    </row>
    <row r="178" spans="1:36" s="38" customFormat="1" ht="15" x14ac:dyDescent="0.25">
      <c r="A178" s="31"/>
      <c r="B178" s="31"/>
      <c r="C178" s="31"/>
      <c r="D178" s="32"/>
      <c r="E178" s="33"/>
      <c r="F178" s="34"/>
      <c r="G178" s="35"/>
      <c r="H178" s="33"/>
      <c r="I178" s="34"/>
      <c r="J178" s="35"/>
      <c r="K178" s="33"/>
      <c r="L178" s="34"/>
      <c r="M178" s="35"/>
      <c r="N178" s="36"/>
      <c r="O178" s="37"/>
      <c r="P178" s="37"/>
      <c r="Q178" s="31"/>
      <c r="R178" s="31"/>
      <c r="S178" s="31"/>
      <c r="AD178" s="39"/>
      <c r="AE178" s="39"/>
      <c r="AH178" s="39"/>
      <c r="AI178" s="39"/>
      <c r="AJ178" s="31"/>
    </row>
    <row r="179" spans="1:36" s="38" customFormat="1" ht="15" x14ac:dyDescent="0.25">
      <c r="A179" s="31"/>
      <c r="B179" s="31"/>
      <c r="C179" s="31"/>
      <c r="D179" s="32"/>
      <c r="E179" s="33"/>
      <c r="F179" s="34"/>
      <c r="G179" s="35"/>
      <c r="H179" s="33"/>
      <c r="I179" s="34"/>
      <c r="J179" s="35"/>
      <c r="K179" s="33"/>
      <c r="L179" s="34"/>
      <c r="M179" s="35"/>
      <c r="N179" s="36"/>
      <c r="O179" s="37"/>
      <c r="P179" s="37"/>
      <c r="Q179" s="31"/>
      <c r="R179" s="31"/>
      <c r="S179" s="31"/>
      <c r="AD179" s="39"/>
      <c r="AE179" s="39"/>
      <c r="AH179" s="39"/>
      <c r="AI179" s="39"/>
      <c r="AJ179" s="31"/>
    </row>
    <row r="180" spans="1:36" s="38" customFormat="1" ht="15" x14ac:dyDescent="0.25">
      <c r="A180" s="31"/>
      <c r="B180" s="31"/>
      <c r="C180" s="31"/>
      <c r="D180" s="32"/>
      <c r="E180" s="33"/>
      <c r="F180" s="34"/>
      <c r="G180" s="35"/>
      <c r="H180" s="33"/>
      <c r="I180" s="34"/>
      <c r="J180" s="35"/>
      <c r="K180" s="33"/>
      <c r="L180" s="34"/>
      <c r="M180" s="35"/>
      <c r="N180" s="36"/>
      <c r="O180" s="37"/>
      <c r="P180" s="37"/>
      <c r="Q180" s="31"/>
      <c r="R180" s="31"/>
      <c r="S180" s="31"/>
      <c r="AD180" s="39"/>
      <c r="AE180" s="39"/>
      <c r="AH180" s="39"/>
      <c r="AI180" s="39"/>
      <c r="AJ180" s="31"/>
    </row>
    <row r="181" spans="1:36" s="38" customFormat="1" ht="15" x14ac:dyDescent="0.25">
      <c r="A181" s="31"/>
      <c r="B181" s="31"/>
      <c r="C181" s="31"/>
      <c r="D181" s="32"/>
      <c r="E181" s="33"/>
      <c r="F181" s="34"/>
      <c r="G181" s="35"/>
      <c r="H181" s="33"/>
      <c r="I181" s="34"/>
      <c r="J181" s="35"/>
      <c r="K181" s="33"/>
      <c r="L181" s="34"/>
      <c r="M181" s="35"/>
      <c r="N181" s="36"/>
      <c r="O181" s="37"/>
      <c r="P181" s="37"/>
      <c r="Q181" s="31"/>
      <c r="R181" s="31"/>
      <c r="S181" s="31"/>
      <c r="AD181" s="39"/>
      <c r="AE181" s="39"/>
      <c r="AH181" s="39"/>
      <c r="AI181" s="39"/>
      <c r="AJ181" s="31"/>
    </row>
    <row r="182" spans="1:36" s="38" customFormat="1" ht="15" x14ac:dyDescent="0.25">
      <c r="A182" s="31"/>
      <c r="B182" s="31"/>
      <c r="C182" s="31"/>
      <c r="D182" s="32"/>
      <c r="E182" s="33"/>
      <c r="F182" s="34"/>
      <c r="G182" s="35"/>
      <c r="H182" s="33"/>
      <c r="I182" s="34"/>
      <c r="J182" s="35"/>
      <c r="K182" s="33"/>
      <c r="L182" s="34"/>
      <c r="M182" s="35"/>
      <c r="N182" s="36"/>
      <c r="O182" s="37"/>
      <c r="P182" s="37"/>
      <c r="Q182" s="31"/>
      <c r="R182" s="31"/>
      <c r="S182" s="31"/>
      <c r="AD182" s="39"/>
      <c r="AE182" s="39"/>
      <c r="AH182" s="39"/>
      <c r="AI182" s="39"/>
      <c r="AJ182" s="31"/>
    </row>
    <row r="183" spans="1:36" s="38" customFormat="1" ht="15" x14ac:dyDescent="0.25">
      <c r="A183" s="31"/>
      <c r="B183" s="31"/>
      <c r="C183" s="31"/>
      <c r="D183" s="32"/>
      <c r="E183" s="33"/>
      <c r="F183" s="34"/>
      <c r="G183" s="35"/>
      <c r="H183" s="33"/>
      <c r="I183" s="34"/>
      <c r="J183" s="35"/>
      <c r="K183" s="33"/>
      <c r="L183" s="34"/>
      <c r="M183" s="35"/>
      <c r="N183" s="36"/>
      <c r="O183" s="37"/>
      <c r="P183" s="37"/>
      <c r="Q183" s="31"/>
      <c r="R183" s="31"/>
      <c r="S183" s="31"/>
      <c r="AD183" s="39"/>
      <c r="AE183" s="39"/>
      <c r="AH183" s="39"/>
      <c r="AI183" s="39"/>
      <c r="AJ183" s="31"/>
    </row>
    <row r="184" spans="1:36" s="38" customFormat="1" ht="15" x14ac:dyDescent="0.25">
      <c r="A184" s="31"/>
      <c r="B184" s="31"/>
      <c r="C184" s="31"/>
      <c r="D184" s="32"/>
      <c r="E184" s="33"/>
      <c r="F184" s="34"/>
      <c r="G184" s="35"/>
      <c r="H184" s="33"/>
      <c r="I184" s="34"/>
      <c r="J184" s="35"/>
      <c r="K184" s="33"/>
      <c r="L184" s="34"/>
      <c r="M184" s="35"/>
      <c r="N184" s="36"/>
      <c r="O184" s="37"/>
      <c r="P184" s="37"/>
      <c r="Q184" s="31"/>
      <c r="R184" s="31"/>
      <c r="S184" s="31"/>
      <c r="AD184" s="39"/>
      <c r="AE184" s="39"/>
      <c r="AH184" s="39"/>
      <c r="AI184" s="39"/>
      <c r="AJ184" s="31"/>
    </row>
    <row r="185" spans="1:36" s="38" customFormat="1" ht="17.25" customHeight="1" x14ac:dyDescent="0.25">
      <c r="A185" s="31"/>
      <c r="B185" s="31"/>
      <c r="C185" s="31"/>
      <c r="D185" s="32"/>
      <c r="E185" s="33"/>
      <c r="F185" s="34"/>
      <c r="G185" s="35"/>
      <c r="H185" s="33"/>
      <c r="I185" s="34"/>
      <c r="J185" s="35"/>
      <c r="K185" s="33"/>
      <c r="L185" s="34"/>
      <c r="M185" s="35"/>
      <c r="N185" s="36"/>
      <c r="O185" s="37"/>
      <c r="P185" s="37"/>
      <c r="Q185" s="31"/>
      <c r="R185" s="31"/>
      <c r="S185" s="31"/>
      <c r="AD185" s="39"/>
      <c r="AE185" s="39"/>
      <c r="AH185" s="39"/>
      <c r="AI185" s="39"/>
      <c r="AJ185" s="31"/>
    </row>
    <row r="186" spans="1:36" s="38" customFormat="1" ht="15" x14ac:dyDescent="0.25">
      <c r="A186" s="31"/>
      <c r="B186" s="31"/>
      <c r="C186" s="31"/>
      <c r="D186" s="32"/>
      <c r="E186" s="33"/>
      <c r="F186" s="34"/>
      <c r="G186" s="35"/>
      <c r="H186" s="33"/>
      <c r="I186" s="34"/>
      <c r="J186" s="35"/>
      <c r="K186" s="33"/>
      <c r="L186" s="34"/>
      <c r="M186" s="35"/>
      <c r="N186" s="36"/>
      <c r="O186" s="37"/>
      <c r="P186" s="37"/>
      <c r="Q186" s="31"/>
      <c r="R186" s="31"/>
      <c r="S186" s="31"/>
      <c r="AD186" s="39"/>
      <c r="AE186" s="39"/>
      <c r="AF186" s="31"/>
      <c r="AG186" s="31"/>
      <c r="AH186" s="39"/>
      <c r="AI186" s="39"/>
      <c r="AJ186" s="31"/>
    </row>
    <row r="187" spans="1:36" s="38" customFormat="1" ht="15" x14ac:dyDescent="0.25">
      <c r="A187" s="31"/>
      <c r="B187" s="31"/>
      <c r="C187" s="31"/>
      <c r="D187" s="32"/>
      <c r="E187" s="33"/>
      <c r="F187" s="34"/>
      <c r="G187" s="35"/>
      <c r="H187" s="33"/>
      <c r="I187" s="34"/>
      <c r="J187" s="35"/>
      <c r="K187" s="33"/>
      <c r="L187" s="34"/>
      <c r="M187" s="35"/>
      <c r="N187" s="36"/>
      <c r="O187" s="37"/>
      <c r="P187" s="37"/>
      <c r="Q187" s="31"/>
      <c r="R187" s="31"/>
      <c r="S187" s="31"/>
      <c r="AD187" s="39"/>
      <c r="AE187" s="39"/>
      <c r="AF187" s="31"/>
      <c r="AG187" s="31"/>
      <c r="AH187" s="50"/>
      <c r="AI187" s="39"/>
      <c r="AJ187" s="31"/>
    </row>
    <row r="188" spans="1:36" s="38" customFormat="1" ht="15" x14ac:dyDescent="0.25">
      <c r="A188" s="31"/>
      <c r="B188" s="31"/>
      <c r="C188" s="31"/>
      <c r="D188" s="32"/>
      <c r="E188" s="33"/>
      <c r="F188" s="34"/>
      <c r="G188" s="35"/>
      <c r="H188" s="33"/>
      <c r="I188" s="34"/>
      <c r="J188" s="35"/>
      <c r="K188" s="33"/>
      <c r="L188" s="34"/>
      <c r="M188" s="35"/>
      <c r="N188" s="36"/>
      <c r="O188" s="37"/>
      <c r="P188" s="37"/>
      <c r="Q188" s="31"/>
      <c r="R188" s="31"/>
      <c r="S188" s="31"/>
      <c r="AD188" s="39"/>
      <c r="AE188" s="39"/>
      <c r="AF188" s="31"/>
      <c r="AG188" s="31"/>
      <c r="AH188" s="50"/>
      <c r="AI188" s="39"/>
      <c r="AJ188" s="31"/>
    </row>
    <row r="189" spans="1:36" s="38" customFormat="1" ht="15" x14ac:dyDescent="0.25">
      <c r="A189" s="31"/>
      <c r="B189" s="31"/>
      <c r="C189" s="31"/>
      <c r="D189" s="32"/>
      <c r="E189" s="33"/>
      <c r="F189" s="34"/>
      <c r="G189" s="35"/>
      <c r="H189" s="33"/>
      <c r="I189" s="34"/>
      <c r="J189" s="35"/>
      <c r="K189" s="33"/>
      <c r="L189" s="34"/>
      <c r="M189" s="35"/>
      <c r="N189" s="36"/>
      <c r="O189" s="37"/>
      <c r="P189" s="37"/>
      <c r="Q189" s="31"/>
      <c r="R189" s="31"/>
      <c r="S189" s="31"/>
      <c r="AD189" s="39"/>
      <c r="AE189" s="39"/>
      <c r="AF189" s="31"/>
      <c r="AG189" s="31"/>
      <c r="AH189" s="50"/>
      <c r="AI189" s="39"/>
      <c r="AJ189" s="31"/>
    </row>
    <row r="190" spans="1:36" s="38" customFormat="1" ht="15" x14ac:dyDescent="0.25">
      <c r="A190" s="31"/>
      <c r="B190" s="31"/>
      <c r="C190" s="31"/>
      <c r="D190" s="32"/>
      <c r="E190" s="33"/>
      <c r="F190" s="34"/>
      <c r="G190" s="35"/>
      <c r="H190" s="33"/>
      <c r="I190" s="34"/>
      <c r="J190" s="35"/>
      <c r="K190" s="33"/>
      <c r="L190" s="34"/>
      <c r="M190" s="35"/>
      <c r="N190" s="36"/>
      <c r="O190" s="37"/>
      <c r="P190" s="37"/>
      <c r="Q190" s="31"/>
      <c r="R190" s="31"/>
      <c r="S190" s="31"/>
      <c r="AD190" s="39"/>
      <c r="AE190" s="39"/>
      <c r="AF190" s="31"/>
      <c r="AG190" s="31"/>
      <c r="AH190" s="50"/>
      <c r="AI190" s="39"/>
      <c r="AJ190" s="31"/>
    </row>
    <row r="191" spans="1:36" s="38" customFormat="1" ht="15" x14ac:dyDescent="0.25">
      <c r="A191" s="31"/>
      <c r="B191" s="31"/>
      <c r="C191" s="31"/>
      <c r="D191" s="32"/>
      <c r="E191" s="33"/>
      <c r="F191" s="34"/>
      <c r="G191" s="35"/>
      <c r="H191" s="33"/>
      <c r="I191" s="34"/>
      <c r="J191" s="35"/>
      <c r="K191" s="33"/>
      <c r="L191" s="34"/>
      <c r="M191" s="35"/>
      <c r="N191" s="36"/>
      <c r="O191" s="37"/>
      <c r="P191" s="37"/>
      <c r="Q191" s="31"/>
      <c r="R191" s="31"/>
      <c r="S191" s="31"/>
      <c r="AD191" s="39"/>
      <c r="AE191" s="39"/>
      <c r="AF191" s="31"/>
      <c r="AG191" s="31"/>
      <c r="AH191" s="50"/>
      <c r="AI191" s="39"/>
      <c r="AJ191" s="31"/>
    </row>
    <row r="192" spans="1:36" s="38" customFormat="1" ht="15" x14ac:dyDescent="0.25">
      <c r="A192" s="31"/>
      <c r="B192" s="31"/>
      <c r="C192" s="31"/>
      <c r="D192" s="32"/>
      <c r="E192" s="33"/>
      <c r="F192" s="34"/>
      <c r="G192" s="35"/>
      <c r="H192" s="33"/>
      <c r="I192" s="34"/>
      <c r="J192" s="35"/>
      <c r="K192" s="33"/>
      <c r="L192" s="34"/>
      <c r="M192" s="35"/>
      <c r="N192" s="36"/>
      <c r="O192" s="37"/>
      <c r="P192" s="37"/>
      <c r="Q192" s="31"/>
      <c r="R192" s="31"/>
      <c r="S192" s="31"/>
      <c r="AD192" s="39"/>
      <c r="AE192" s="39"/>
      <c r="AF192" s="31"/>
      <c r="AG192" s="31"/>
      <c r="AH192" s="50"/>
      <c r="AI192" s="39"/>
      <c r="AJ192" s="31"/>
    </row>
    <row r="193" spans="1:36" s="38" customFormat="1" ht="15" x14ac:dyDescent="0.25">
      <c r="A193" s="31"/>
      <c r="B193" s="31"/>
      <c r="C193" s="31"/>
      <c r="D193" s="32"/>
      <c r="E193" s="33"/>
      <c r="F193" s="34"/>
      <c r="G193" s="35"/>
      <c r="H193" s="33"/>
      <c r="I193" s="34"/>
      <c r="J193" s="35"/>
      <c r="K193" s="33"/>
      <c r="L193" s="34"/>
      <c r="M193" s="35"/>
      <c r="N193" s="36"/>
      <c r="O193" s="37"/>
      <c r="P193" s="37"/>
      <c r="Q193" s="31"/>
      <c r="R193" s="31"/>
      <c r="S193" s="31"/>
      <c r="AD193" s="39"/>
      <c r="AE193" s="39"/>
      <c r="AF193" s="31"/>
      <c r="AG193" s="31"/>
      <c r="AH193" s="50"/>
      <c r="AI193" s="39"/>
      <c r="AJ193" s="31"/>
    </row>
    <row r="194" spans="1:36" s="38" customFormat="1" ht="15" x14ac:dyDescent="0.25">
      <c r="A194" s="31"/>
      <c r="B194" s="31"/>
      <c r="C194" s="31"/>
      <c r="D194" s="32"/>
      <c r="E194" s="33"/>
      <c r="F194" s="34"/>
      <c r="G194" s="35"/>
      <c r="H194" s="33"/>
      <c r="I194" s="34"/>
      <c r="J194" s="35"/>
      <c r="K194" s="33"/>
      <c r="L194" s="34"/>
      <c r="M194" s="35"/>
      <c r="N194" s="36"/>
      <c r="O194" s="37"/>
      <c r="P194" s="37"/>
      <c r="Q194" s="31"/>
      <c r="R194" s="31"/>
      <c r="S194" s="31"/>
      <c r="AD194" s="39"/>
      <c r="AE194" s="39"/>
      <c r="AF194" s="31"/>
      <c r="AG194" s="31"/>
      <c r="AH194" s="50"/>
      <c r="AI194" s="39"/>
      <c r="AJ194" s="31"/>
    </row>
    <row r="195" spans="1:36" s="38" customFormat="1" ht="15" x14ac:dyDescent="0.25">
      <c r="A195" s="31"/>
      <c r="B195" s="31"/>
      <c r="C195" s="31"/>
      <c r="D195" s="32"/>
      <c r="E195" s="33"/>
      <c r="F195" s="34"/>
      <c r="G195" s="35"/>
      <c r="H195" s="33"/>
      <c r="I195" s="34"/>
      <c r="J195" s="35"/>
      <c r="K195" s="33"/>
      <c r="L195" s="34"/>
      <c r="M195" s="35"/>
      <c r="N195" s="36"/>
      <c r="O195" s="37"/>
      <c r="P195" s="37"/>
      <c r="Q195" s="31"/>
      <c r="R195" s="31"/>
      <c r="S195" s="31"/>
      <c r="AD195" s="39"/>
      <c r="AE195" s="39"/>
      <c r="AF195" s="31"/>
      <c r="AG195" s="31"/>
      <c r="AH195" s="50"/>
      <c r="AI195" s="39"/>
      <c r="AJ195" s="31"/>
    </row>
    <row r="196" spans="1:36" s="38" customFormat="1" ht="15" x14ac:dyDescent="0.25">
      <c r="A196" s="31"/>
      <c r="B196" s="31"/>
      <c r="C196" s="31"/>
      <c r="D196" s="32"/>
      <c r="E196" s="33"/>
      <c r="F196" s="34"/>
      <c r="G196" s="35"/>
      <c r="H196" s="33"/>
      <c r="I196" s="34"/>
      <c r="J196" s="35"/>
      <c r="K196" s="33"/>
      <c r="L196" s="34"/>
      <c r="M196" s="35"/>
      <c r="N196" s="36"/>
      <c r="O196" s="37"/>
      <c r="P196" s="37"/>
      <c r="Q196" s="31"/>
      <c r="R196" s="31"/>
      <c r="S196" s="31"/>
      <c r="AD196" s="39"/>
      <c r="AE196" s="39"/>
      <c r="AF196" s="31"/>
      <c r="AG196" s="31"/>
      <c r="AH196" s="50"/>
      <c r="AI196" s="39"/>
      <c r="AJ196" s="31"/>
    </row>
    <row r="197" spans="1:36" s="38" customFormat="1" ht="15" x14ac:dyDescent="0.25">
      <c r="A197" s="31"/>
      <c r="B197" s="31"/>
      <c r="C197" s="31"/>
      <c r="D197" s="32"/>
      <c r="E197" s="33"/>
      <c r="F197" s="34"/>
      <c r="G197" s="35"/>
      <c r="H197" s="33"/>
      <c r="I197" s="34"/>
      <c r="J197" s="35"/>
      <c r="K197" s="33"/>
      <c r="L197" s="34"/>
      <c r="M197" s="35"/>
      <c r="N197" s="36"/>
      <c r="O197" s="37"/>
      <c r="P197" s="37"/>
      <c r="Q197" s="31"/>
      <c r="R197" s="31"/>
      <c r="S197" s="31"/>
      <c r="AD197" s="39"/>
      <c r="AE197" s="39"/>
      <c r="AF197" s="31"/>
      <c r="AG197" s="31"/>
      <c r="AH197" s="50"/>
      <c r="AI197" s="39"/>
      <c r="AJ197" s="31"/>
    </row>
    <row r="198" spans="1:36" s="38" customFormat="1" ht="15" x14ac:dyDescent="0.25">
      <c r="A198" s="31"/>
      <c r="B198" s="31"/>
      <c r="C198" s="31"/>
      <c r="D198" s="32"/>
      <c r="E198" s="33"/>
      <c r="F198" s="34"/>
      <c r="G198" s="35"/>
      <c r="H198" s="33"/>
      <c r="I198" s="34"/>
      <c r="J198" s="35"/>
      <c r="K198" s="33"/>
      <c r="L198" s="34"/>
      <c r="M198" s="35"/>
      <c r="N198" s="36"/>
      <c r="O198" s="37"/>
      <c r="P198" s="37"/>
      <c r="Q198" s="31"/>
      <c r="R198" s="31"/>
      <c r="S198" s="31"/>
      <c r="AD198" s="39"/>
      <c r="AF198" s="31"/>
      <c r="AG198" s="31"/>
      <c r="AH198" s="50"/>
      <c r="AI198" s="39"/>
      <c r="AJ198" s="31"/>
    </row>
    <row r="199" spans="1:36" s="38" customFormat="1" ht="15" x14ac:dyDescent="0.25">
      <c r="A199" s="31"/>
      <c r="B199" s="31"/>
      <c r="C199" s="31"/>
      <c r="D199" s="32"/>
      <c r="E199" s="33"/>
      <c r="F199" s="34"/>
      <c r="G199" s="35"/>
      <c r="H199" s="33"/>
      <c r="I199" s="34"/>
      <c r="J199" s="35"/>
      <c r="K199" s="33"/>
      <c r="L199" s="34"/>
      <c r="M199" s="35"/>
      <c r="N199" s="36"/>
      <c r="O199" s="37"/>
      <c r="P199" s="37"/>
      <c r="Q199" s="31"/>
      <c r="R199" s="31"/>
      <c r="S199" s="31"/>
      <c r="AD199" s="39"/>
      <c r="AE199" s="39"/>
      <c r="AF199" s="31"/>
      <c r="AG199" s="31"/>
      <c r="AH199" s="50"/>
      <c r="AI199" s="39"/>
      <c r="AJ199" s="31"/>
    </row>
    <row r="200" spans="1:36" s="38" customFormat="1" ht="15" x14ac:dyDescent="0.25">
      <c r="A200" s="31"/>
      <c r="B200" s="31"/>
      <c r="C200" s="31"/>
      <c r="D200" s="32"/>
      <c r="E200" s="33"/>
      <c r="F200" s="34"/>
      <c r="G200" s="35"/>
      <c r="H200" s="33"/>
      <c r="I200" s="34"/>
      <c r="J200" s="35"/>
      <c r="K200" s="33"/>
      <c r="L200" s="34"/>
      <c r="M200" s="35"/>
      <c r="N200" s="36"/>
      <c r="O200" s="37"/>
      <c r="P200" s="37"/>
      <c r="Q200" s="31"/>
      <c r="R200" s="31"/>
      <c r="S200" s="31"/>
      <c r="AD200" s="39"/>
      <c r="AE200" s="39"/>
      <c r="AF200" s="31"/>
      <c r="AG200" s="31"/>
      <c r="AH200" s="50"/>
      <c r="AI200" s="39"/>
      <c r="AJ200" s="31"/>
    </row>
    <row r="201" spans="1:36" s="38" customFormat="1" ht="15" x14ac:dyDescent="0.25">
      <c r="A201" s="31"/>
      <c r="B201" s="31"/>
      <c r="C201" s="31"/>
      <c r="D201" s="32"/>
      <c r="E201" s="33"/>
      <c r="F201" s="34"/>
      <c r="G201" s="35"/>
      <c r="H201" s="33"/>
      <c r="I201" s="34"/>
      <c r="J201" s="35"/>
      <c r="K201" s="33"/>
      <c r="L201" s="34"/>
      <c r="M201" s="35"/>
      <c r="N201" s="36"/>
      <c r="O201" s="37"/>
      <c r="P201" s="37"/>
      <c r="Q201" s="31"/>
      <c r="R201" s="31"/>
      <c r="S201" s="31"/>
      <c r="AD201" s="39"/>
      <c r="AE201" s="39"/>
      <c r="AF201" s="31"/>
      <c r="AG201" s="31"/>
      <c r="AH201" s="50"/>
      <c r="AI201" s="39"/>
      <c r="AJ201" s="31"/>
    </row>
    <row r="202" spans="1:36" s="38" customFormat="1" ht="15" x14ac:dyDescent="0.25">
      <c r="A202" s="31"/>
      <c r="B202" s="31"/>
      <c r="C202" s="31"/>
      <c r="D202" s="32"/>
      <c r="E202" s="33"/>
      <c r="F202" s="34"/>
      <c r="G202" s="35"/>
      <c r="H202" s="33"/>
      <c r="I202" s="34"/>
      <c r="J202" s="35"/>
      <c r="K202" s="33"/>
      <c r="L202" s="34"/>
      <c r="M202" s="35"/>
      <c r="N202" s="36"/>
      <c r="O202" s="37"/>
      <c r="P202" s="37"/>
      <c r="Q202" s="31"/>
      <c r="R202" s="31"/>
      <c r="S202" s="31"/>
      <c r="AD202" s="39"/>
      <c r="AE202" s="39"/>
      <c r="AF202" s="31"/>
      <c r="AG202" s="31"/>
      <c r="AH202" s="50"/>
      <c r="AI202" s="39"/>
      <c r="AJ202" s="31"/>
    </row>
    <row r="203" spans="1:36" s="38" customFormat="1" ht="15" x14ac:dyDescent="0.25">
      <c r="A203" s="31"/>
      <c r="B203" s="31"/>
      <c r="C203" s="31"/>
      <c r="D203" s="32"/>
      <c r="E203" s="33"/>
      <c r="F203" s="34"/>
      <c r="G203" s="35"/>
      <c r="H203" s="33"/>
      <c r="I203" s="34"/>
      <c r="J203" s="35"/>
      <c r="K203" s="33"/>
      <c r="L203" s="34"/>
      <c r="M203" s="35"/>
      <c r="N203" s="36"/>
      <c r="O203" s="37"/>
      <c r="P203" s="37"/>
      <c r="Q203" s="31"/>
      <c r="R203" s="31"/>
      <c r="S203" s="31"/>
      <c r="AD203" s="39"/>
      <c r="AE203" s="39"/>
      <c r="AF203" s="31"/>
      <c r="AG203" s="31"/>
      <c r="AH203" s="50"/>
      <c r="AI203" s="39"/>
      <c r="AJ203" s="31"/>
    </row>
    <row r="204" spans="1:36" s="38" customFormat="1" ht="15" x14ac:dyDescent="0.25">
      <c r="A204" s="31"/>
      <c r="B204" s="31"/>
      <c r="C204" s="31"/>
      <c r="D204" s="32"/>
      <c r="E204" s="33"/>
      <c r="F204" s="34"/>
      <c r="G204" s="35"/>
      <c r="H204" s="33"/>
      <c r="I204" s="34"/>
      <c r="J204" s="35"/>
      <c r="K204" s="33"/>
      <c r="L204" s="34"/>
      <c r="M204" s="35"/>
      <c r="N204" s="36"/>
      <c r="O204" s="37"/>
      <c r="P204" s="37"/>
      <c r="Q204" s="31"/>
      <c r="R204" s="31"/>
      <c r="S204" s="31"/>
      <c r="AD204" s="39"/>
      <c r="AE204" s="39"/>
      <c r="AF204" s="31"/>
      <c r="AG204" s="31"/>
      <c r="AH204" s="50"/>
      <c r="AI204" s="39"/>
      <c r="AJ204" s="31"/>
    </row>
    <row r="205" spans="1:36" s="38" customFormat="1" ht="15" x14ac:dyDescent="0.25">
      <c r="A205" s="31"/>
      <c r="B205" s="31"/>
      <c r="C205" s="31"/>
      <c r="D205" s="32"/>
      <c r="E205" s="33"/>
      <c r="F205" s="34"/>
      <c r="G205" s="35"/>
      <c r="H205" s="33"/>
      <c r="I205" s="34"/>
      <c r="J205" s="35"/>
      <c r="K205" s="33"/>
      <c r="L205" s="34"/>
      <c r="M205" s="35"/>
      <c r="N205" s="36"/>
      <c r="O205" s="37"/>
      <c r="P205" s="37"/>
      <c r="Q205" s="31"/>
      <c r="R205" s="31"/>
      <c r="S205" s="31"/>
      <c r="AD205" s="39"/>
      <c r="AE205" s="39"/>
      <c r="AF205" s="31"/>
      <c r="AG205" s="31"/>
      <c r="AH205" s="50"/>
      <c r="AI205" s="39"/>
      <c r="AJ205" s="31"/>
    </row>
    <row r="206" spans="1:36" s="38" customFormat="1" ht="15" x14ac:dyDescent="0.25">
      <c r="A206" s="31"/>
      <c r="B206" s="31"/>
      <c r="C206" s="31"/>
      <c r="D206" s="32"/>
      <c r="E206" s="33"/>
      <c r="F206" s="34"/>
      <c r="G206" s="35"/>
      <c r="H206" s="33"/>
      <c r="I206" s="34"/>
      <c r="J206" s="35"/>
      <c r="K206" s="33"/>
      <c r="L206" s="34"/>
      <c r="M206" s="35"/>
      <c r="N206" s="36"/>
      <c r="O206" s="37"/>
      <c r="P206" s="37"/>
      <c r="Q206" s="31"/>
      <c r="R206" s="31"/>
      <c r="S206" s="31"/>
      <c r="AD206" s="39"/>
      <c r="AE206" s="39"/>
      <c r="AF206" s="31"/>
      <c r="AG206" s="31"/>
      <c r="AH206" s="50"/>
      <c r="AI206" s="39"/>
      <c r="AJ206" s="31"/>
    </row>
    <row r="207" spans="1:36" s="38" customFormat="1" ht="15" x14ac:dyDescent="0.25">
      <c r="A207" s="31"/>
      <c r="B207" s="31"/>
      <c r="C207" s="31"/>
      <c r="D207" s="32"/>
      <c r="E207" s="33"/>
      <c r="F207" s="34"/>
      <c r="G207" s="35"/>
      <c r="H207" s="33"/>
      <c r="I207" s="34"/>
      <c r="J207" s="35"/>
      <c r="K207" s="33"/>
      <c r="L207" s="34"/>
      <c r="M207" s="35"/>
      <c r="N207" s="36"/>
      <c r="O207" s="37"/>
      <c r="P207" s="37"/>
      <c r="Q207" s="31"/>
      <c r="R207" s="31"/>
      <c r="S207" s="31"/>
      <c r="AD207" s="39"/>
      <c r="AE207" s="39"/>
      <c r="AF207" s="31"/>
      <c r="AG207" s="31"/>
      <c r="AH207" s="50"/>
      <c r="AI207" s="39"/>
      <c r="AJ207" s="31"/>
    </row>
    <row r="208" spans="1:36" s="38" customFormat="1" ht="15" x14ac:dyDescent="0.25">
      <c r="A208" s="31"/>
      <c r="B208" s="31"/>
      <c r="C208" s="31"/>
      <c r="D208" s="32"/>
      <c r="E208" s="33"/>
      <c r="F208" s="34"/>
      <c r="G208" s="35"/>
      <c r="H208" s="33"/>
      <c r="I208" s="34"/>
      <c r="J208" s="35"/>
      <c r="K208" s="33"/>
      <c r="L208" s="34"/>
      <c r="M208" s="35"/>
      <c r="N208" s="36"/>
      <c r="O208" s="37"/>
      <c r="P208" s="37"/>
      <c r="Q208" s="31"/>
      <c r="R208" s="31"/>
      <c r="S208" s="31"/>
      <c r="AD208" s="39"/>
      <c r="AE208" s="39"/>
      <c r="AF208" s="31"/>
      <c r="AG208" s="31"/>
      <c r="AH208" s="50"/>
      <c r="AI208" s="39"/>
      <c r="AJ208" s="31"/>
    </row>
    <row r="209" spans="1:36" s="38" customFormat="1" ht="15" x14ac:dyDescent="0.25">
      <c r="A209" s="31"/>
      <c r="B209" s="31"/>
      <c r="C209" s="31"/>
      <c r="D209" s="32"/>
      <c r="E209" s="33"/>
      <c r="F209" s="34"/>
      <c r="G209" s="35"/>
      <c r="H209" s="33"/>
      <c r="I209" s="34"/>
      <c r="J209" s="35"/>
      <c r="K209" s="33"/>
      <c r="L209" s="34"/>
      <c r="M209" s="35"/>
      <c r="N209" s="36"/>
      <c r="O209" s="37"/>
      <c r="P209" s="37"/>
      <c r="Q209" s="31"/>
      <c r="R209" s="31"/>
      <c r="S209" s="31"/>
      <c r="AD209" s="39"/>
      <c r="AE209" s="39"/>
      <c r="AF209" s="31"/>
      <c r="AG209" s="31"/>
      <c r="AH209" s="50"/>
      <c r="AI209" s="39"/>
      <c r="AJ209" s="31"/>
    </row>
    <row r="210" spans="1:36" s="38" customFormat="1" ht="15" x14ac:dyDescent="0.25">
      <c r="A210" s="31"/>
      <c r="B210" s="31"/>
      <c r="C210" s="31"/>
      <c r="D210" s="32"/>
      <c r="E210" s="33"/>
      <c r="F210" s="34"/>
      <c r="G210" s="35"/>
      <c r="H210" s="33"/>
      <c r="I210" s="34"/>
      <c r="J210" s="35"/>
      <c r="K210" s="33"/>
      <c r="L210" s="34"/>
      <c r="M210" s="35"/>
      <c r="N210" s="36"/>
      <c r="O210" s="37"/>
      <c r="P210" s="37"/>
      <c r="Q210" s="31"/>
      <c r="R210" s="31"/>
      <c r="S210" s="31"/>
      <c r="AD210" s="39"/>
      <c r="AE210" s="39"/>
      <c r="AF210" s="31"/>
      <c r="AG210" s="31"/>
      <c r="AH210" s="50"/>
      <c r="AI210" s="39"/>
      <c r="AJ210" s="31"/>
    </row>
    <row r="211" spans="1:36" s="38" customFormat="1" ht="15" x14ac:dyDescent="0.25">
      <c r="A211" s="31"/>
      <c r="B211" s="31"/>
      <c r="C211" s="31"/>
      <c r="D211" s="32"/>
      <c r="E211" s="33"/>
      <c r="F211" s="34"/>
      <c r="G211" s="35"/>
      <c r="H211" s="33"/>
      <c r="I211" s="34"/>
      <c r="J211" s="35"/>
      <c r="K211" s="33"/>
      <c r="L211" s="34"/>
      <c r="M211" s="35"/>
      <c r="N211" s="36"/>
      <c r="O211" s="37"/>
      <c r="P211" s="37"/>
      <c r="Q211" s="31"/>
      <c r="R211" s="31"/>
      <c r="S211" s="31"/>
      <c r="AD211" s="39"/>
      <c r="AE211" s="39"/>
      <c r="AF211" s="31"/>
      <c r="AG211" s="31"/>
      <c r="AH211" s="50"/>
      <c r="AI211" s="39"/>
      <c r="AJ211" s="31"/>
    </row>
    <row r="212" spans="1:36" s="38" customFormat="1" ht="15" x14ac:dyDescent="0.25">
      <c r="A212" s="31"/>
      <c r="B212" s="31"/>
      <c r="C212" s="31"/>
      <c r="D212" s="32"/>
      <c r="E212" s="33"/>
      <c r="F212" s="34"/>
      <c r="G212" s="35"/>
      <c r="H212" s="33"/>
      <c r="I212" s="34"/>
      <c r="J212" s="35"/>
      <c r="K212" s="33"/>
      <c r="L212" s="34"/>
      <c r="M212" s="35"/>
      <c r="N212" s="36"/>
      <c r="O212" s="37"/>
      <c r="P212" s="37"/>
      <c r="Q212" s="31"/>
      <c r="R212" s="31"/>
      <c r="S212" s="31"/>
      <c r="AD212" s="39"/>
      <c r="AE212" s="39"/>
      <c r="AF212" s="31"/>
      <c r="AG212" s="31"/>
      <c r="AH212" s="50"/>
      <c r="AI212" s="39"/>
      <c r="AJ212" s="31"/>
    </row>
    <row r="213" spans="1:36" s="38" customFormat="1" ht="15" x14ac:dyDescent="0.25">
      <c r="A213" s="31"/>
      <c r="B213" s="31"/>
      <c r="C213" s="31"/>
      <c r="D213" s="32"/>
      <c r="E213" s="33"/>
      <c r="F213" s="34"/>
      <c r="G213" s="35"/>
      <c r="H213" s="33"/>
      <c r="I213" s="34"/>
      <c r="J213" s="35"/>
      <c r="K213" s="33"/>
      <c r="L213" s="34"/>
      <c r="M213" s="35"/>
      <c r="N213" s="36"/>
      <c r="O213" s="37"/>
      <c r="P213" s="37"/>
      <c r="Q213" s="31"/>
      <c r="R213" s="31"/>
      <c r="S213" s="31"/>
      <c r="AD213" s="39"/>
      <c r="AE213" s="39"/>
      <c r="AF213" s="31"/>
      <c r="AG213" s="31"/>
      <c r="AH213" s="50"/>
      <c r="AI213" s="39"/>
      <c r="AJ213" s="31"/>
    </row>
    <row r="214" spans="1:36" s="38" customFormat="1" ht="15" x14ac:dyDescent="0.25">
      <c r="A214" s="31"/>
      <c r="B214" s="31"/>
      <c r="C214" s="31"/>
      <c r="D214" s="32"/>
      <c r="E214" s="33"/>
      <c r="F214" s="34"/>
      <c r="G214" s="35"/>
      <c r="H214" s="33"/>
      <c r="I214" s="34"/>
      <c r="J214" s="35"/>
      <c r="K214" s="33"/>
      <c r="L214" s="34"/>
      <c r="M214" s="35"/>
      <c r="N214" s="36"/>
      <c r="O214" s="37"/>
      <c r="P214" s="37"/>
      <c r="Q214" s="31"/>
      <c r="R214" s="31"/>
      <c r="S214" s="31"/>
      <c r="AD214" s="39"/>
      <c r="AE214" s="39"/>
      <c r="AF214" s="31"/>
      <c r="AG214" s="31"/>
      <c r="AH214" s="50"/>
      <c r="AI214" s="39"/>
      <c r="AJ214" s="31"/>
    </row>
    <row r="215" spans="1:36" s="38" customFormat="1" ht="15" x14ac:dyDescent="0.25">
      <c r="A215" s="31"/>
      <c r="B215" s="31"/>
      <c r="C215" s="31"/>
      <c r="D215" s="32"/>
      <c r="E215" s="33"/>
      <c r="F215" s="34"/>
      <c r="G215" s="35"/>
      <c r="H215" s="33"/>
      <c r="I215" s="34"/>
      <c r="J215" s="35"/>
      <c r="K215" s="33"/>
      <c r="L215" s="34"/>
      <c r="M215" s="35"/>
      <c r="N215" s="36"/>
      <c r="O215" s="37"/>
      <c r="P215" s="37"/>
      <c r="Q215" s="31"/>
      <c r="R215" s="31"/>
      <c r="S215" s="31"/>
      <c r="AD215" s="39"/>
      <c r="AE215" s="39"/>
      <c r="AF215" s="31"/>
      <c r="AG215" s="31"/>
      <c r="AH215" s="50"/>
      <c r="AI215" s="39"/>
      <c r="AJ215" s="31"/>
    </row>
    <row r="216" spans="1:36" s="38" customFormat="1" ht="15" x14ac:dyDescent="0.25">
      <c r="A216" s="31"/>
      <c r="B216" s="31"/>
      <c r="C216" s="31"/>
      <c r="D216" s="32"/>
      <c r="E216" s="33"/>
      <c r="F216" s="34"/>
      <c r="G216" s="35"/>
      <c r="H216" s="33"/>
      <c r="I216" s="34"/>
      <c r="J216" s="35"/>
      <c r="K216" s="33"/>
      <c r="L216" s="34"/>
      <c r="M216" s="35"/>
      <c r="N216" s="36"/>
      <c r="O216" s="37"/>
      <c r="P216" s="37"/>
      <c r="Q216" s="31"/>
      <c r="R216" s="31"/>
      <c r="S216" s="31"/>
      <c r="AD216" s="39"/>
      <c r="AE216" s="39"/>
      <c r="AF216" s="31"/>
      <c r="AG216" s="31"/>
      <c r="AH216" s="50"/>
      <c r="AI216" s="39"/>
      <c r="AJ216" s="31"/>
    </row>
    <row r="217" spans="1:36" s="38" customFormat="1" ht="15" x14ac:dyDescent="0.25">
      <c r="A217" s="31"/>
      <c r="B217" s="31"/>
      <c r="C217" s="31"/>
      <c r="D217" s="32"/>
      <c r="E217" s="33"/>
      <c r="F217" s="34"/>
      <c r="G217" s="35"/>
      <c r="H217" s="33"/>
      <c r="I217" s="34"/>
      <c r="J217" s="35"/>
      <c r="K217" s="33"/>
      <c r="L217" s="34"/>
      <c r="M217" s="35"/>
      <c r="N217" s="36"/>
      <c r="O217" s="37"/>
      <c r="P217" s="37"/>
      <c r="Q217" s="31"/>
      <c r="R217" s="31"/>
      <c r="S217" s="31"/>
      <c r="AD217" s="39"/>
      <c r="AE217" s="39"/>
      <c r="AF217" s="31"/>
      <c r="AG217" s="31"/>
      <c r="AH217" s="50"/>
      <c r="AI217" s="39"/>
      <c r="AJ217" s="31"/>
    </row>
    <row r="218" spans="1:36" s="38" customFormat="1" ht="15" x14ac:dyDescent="0.25">
      <c r="A218" s="31"/>
      <c r="B218" s="31"/>
      <c r="C218" s="31"/>
      <c r="D218" s="32"/>
      <c r="E218" s="33"/>
      <c r="F218" s="34"/>
      <c r="G218" s="35"/>
      <c r="H218" s="33"/>
      <c r="I218" s="34"/>
      <c r="J218" s="35"/>
      <c r="K218" s="33"/>
      <c r="L218" s="34"/>
      <c r="M218" s="35"/>
      <c r="N218" s="36"/>
      <c r="O218" s="37"/>
      <c r="P218" s="37"/>
      <c r="Q218" s="31"/>
      <c r="R218" s="31"/>
      <c r="S218" s="31"/>
      <c r="AD218" s="39"/>
      <c r="AE218" s="39"/>
      <c r="AF218" s="31"/>
      <c r="AG218" s="31"/>
      <c r="AH218" s="50"/>
      <c r="AI218" s="39"/>
      <c r="AJ218" s="31"/>
    </row>
    <row r="219" spans="1:36" s="38" customFormat="1" ht="15" x14ac:dyDescent="0.25">
      <c r="A219" s="31"/>
      <c r="B219" s="31"/>
      <c r="C219" s="31"/>
      <c r="D219" s="32"/>
      <c r="E219" s="33"/>
      <c r="F219" s="34"/>
      <c r="G219" s="35"/>
      <c r="H219" s="33"/>
      <c r="I219" s="34"/>
      <c r="J219" s="35"/>
      <c r="K219" s="33"/>
      <c r="L219" s="34"/>
      <c r="M219" s="35"/>
      <c r="N219" s="36"/>
      <c r="O219" s="37"/>
      <c r="P219" s="37"/>
      <c r="Q219" s="31"/>
      <c r="R219" s="31"/>
      <c r="S219" s="31"/>
      <c r="AD219" s="39"/>
      <c r="AE219" s="39"/>
      <c r="AF219" s="31"/>
      <c r="AG219" s="31"/>
      <c r="AH219" s="50"/>
      <c r="AI219" s="39"/>
      <c r="AJ219" s="31"/>
    </row>
    <row r="220" spans="1:36" s="38" customFormat="1" ht="15" x14ac:dyDescent="0.25">
      <c r="A220" s="31"/>
      <c r="B220" s="31"/>
      <c r="C220" s="31"/>
      <c r="D220" s="32"/>
      <c r="E220" s="33"/>
      <c r="F220" s="34"/>
      <c r="G220" s="35"/>
      <c r="H220" s="33"/>
      <c r="I220" s="34"/>
      <c r="J220" s="35"/>
      <c r="K220" s="33"/>
      <c r="L220" s="34"/>
      <c r="M220" s="35"/>
      <c r="N220" s="36"/>
      <c r="O220" s="37"/>
      <c r="P220" s="37"/>
      <c r="Q220" s="31"/>
      <c r="R220" s="31"/>
      <c r="S220" s="40"/>
      <c r="AD220" s="39"/>
      <c r="AE220" s="39"/>
      <c r="AF220" s="31"/>
      <c r="AG220" s="31"/>
      <c r="AH220" s="50"/>
      <c r="AI220" s="39"/>
      <c r="AJ220" s="31"/>
    </row>
    <row r="221" spans="1:36" s="38" customFormat="1" ht="15" x14ac:dyDescent="0.25">
      <c r="A221" s="31"/>
      <c r="B221" s="31"/>
      <c r="C221" s="31"/>
      <c r="D221" s="32"/>
      <c r="E221" s="33"/>
      <c r="F221" s="34"/>
      <c r="G221" s="35"/>
      <c r="H221" s="33"/>
      <c r="I221" s="34"/>
      <c r="J221" s="35"/>
      <c r="K221" s="33"/>
      <c r="L221" s="34"/>
      <c r="M221" s="35"/>
      <c r="N221" s="36"/>
      <c r="O221" s="37"/>
      <c r="P221" s="37"/>
      <c r="Q221" s="31"/>
      <c r="R221" s="31"/>
      <c r="S221" s="40"/>
      <c r="AD221" s="39"/>
      <c r="AE221" s="39"/>
      <c r="AF221" s="31"/>
      <c r="AG221" s="31"/>
      <c r="AH221" s="50"/>
      <c r="AI221" s="39"/>
      <c r="AJ221" s="31"/>
    </row>
    <row r="222" spans="1:36" s="38" customFormat="1" ht="15" x14ac:dyDescent="0.25">
      <c r="A222" s="31"/>
      <c r="B222" s="31"/>
      <c r="C222" s="31"/>
      <c r="D222" s="32"/>
      <c r="E222" s="33"/>
      <c r="F222" s="34"/>
      <c r="G222" s="35"/>
      <c r="H222" s="33"/>
      <c r="I222" s="34"/>
      <c r="J222" s="35"/>
      <c r="K222" s="33"/>
      <c r="L222" s="34"/>
      <c r="M222" s="35"/>
      <c r="N222" s="36"/>
      <c r="O222" s="37"/>
      <c r="P222" s="37"/>
      <c r="Q222" s="31"/>
      <c r="R222" s="31"/>
      <c r="S222" s="40"/>
      <c r="AD222" s="39"/>
      <c r="AE222" s="39"/>
      <c r="AF222" s="31"/>
      <c r="AG222" s="31"/>
      <c r="AH222" s="50"/>
      <c r="AI222" s="39"/>
      <c r="AJ222" s="31"/>
    </row>
    <row r="223" spans="1:36" s="38" customFormat="1" ht="15" x14ac:dyDescent="0.25">
      <c r="A223" s="31"/>
      <c r="B223" s="31"/>
      <c r="C223" s="31"/>
      <c r="D223" s="32"/>
      <c r="E223" s="33"/>
      <c r="F223" s="34"/>
      <c r="G223" s="35"/>
      <c r="H223" s="33"/>
      <c r="I223" s="34"/>
      <c r="J223" s="35"/>
      <c r="K223" s="33"/>
      <c r="L223" s="34"/>
      <c r="M223" s="35"/>
      <c r="N223" s="36"/>
      <c r="O223" s="37"/>
      <c r="P223" s="37"/>
      <c r="Q223" s="31"/>
      <c r="R223" s="31"/>
      <c r="S223" s="40"/>
      <c r="AD223" s="39"/>
      <c r="AE223" s="39"/>
      <c r="AF223" s="31"/>
      <c r="AG223" s="31"/>
      <c r="AH223" s="50"/>
      <c r="AI223" s="39"/>
      <c r="AJ223" s="31"/>
    </row>
    <row r="224" spans="1:36" s="38" customFormat="1" ht="15" x14ac:dyDescent="0.25">
      <c r="A224" s="31"/>
      <c r="B224" s="31"/>
      <c r="C224" s="31"/>
      <c r="D224" s="32"/>
      <c r="E224" s="33"/>
      <c r="F224" s="34"/>
      <c r="G224" s="35"/>
      <c r="H224" s="33"/>
      <c r="I224" s="34"/>
      <c r="J224" s="35"/>
      <c r="K224" s="33"/>
      <c r="L224" s="34"/>
      <c r="M224" s="35"/>
      <c r="N224" s="36"/>
      <c r="O224" s="37"/>
      <c r="P224" s="37"/>
      <c r="Q224" s="31"/>
      <c r="R224" s="31"/>
      <c r="S224" s="40"/>
      <c r="AD224" s="39"/>
      <c r="AE224" s="39"/>
      <c r="AF224" s="31"/>
      <c r="AG224" s="31"/>
      <c r="AH224" s="50"/>
      <c r="AI224" s="39"/>
      <c r="AJ224" s="31"/>
    </row>
    <row r="225" spans="1:36" s="38" customFormat="1" ht="15" x14ac:dyDescent="0.25">
      <c r="A225" s="31"/>
      <c r="B225" s="31"/>
      <c r="C225" s="31"/>
      <c r="D225" s="32"/>
      <c r="E225" s="33"/>
      <c r="F225" s="34"/>
      <c r="G225" s="35"/>
      <c r="H225" s="33"/>
      <c r="I225" s="34"/>
      <c r="J225" s="35"/>
      <c r="K225" s="33"/>
      <c r="L225" s="34"/>
      <c r="M225" s="35"/>
      <c r="N225" s="36"/>
      <c r="O225" s="37"/>
      <c r="P225" s="37"/>
      <c r="Q225" s="31"/>
      <c r="R225" s="31"/>
      <c r="S225" s="40"/>
      <c r="AD225" s="39"/>
      <c r="AE225" s="39"/>
      <c r="AF225" s="31"/>
      <c r="AG225" s="31"/>
      <c r="AH225" s="50"/>
      <c r="AI225" s="39"/>
      <c r="AJ225" s="31"/>
    </row>
    <row r="226" spans="1:36" s="38" customFormat="1" ht="15" x14ac:dyDescent="0.25">
      <c r="A226" s="31"/>
      <c r="B226" s="31"/>
      <c r="C226" s="31"/>
      <c r="D226" s="32"/>
      <c r="E226" s="33"/>
      <c r="F226" s="34"/>
      <c r="G226" s="35"/>
      <c r="H226" s="33"/>
      <c r="I226" s="34"/>
      <c r="J226" s="35"/>
      <c r="K226" s="33"/>
      <c r="L226" s="34"/>
      <c r="M226" s="35"/>
      <c r="N226" s="36"/>
      <c r="O226" s="37"/>
      <c r="P226" s="37"/>
      <c r="Q226" s="31"/>
      <c r="R226" s="31"/>
      <c r="S226" s="40"/>
      <c r="AD226" s="39"/>
      <c r="AE226" s="39"/>
      <c r="AF226" s="31"/>
      <c r="AG226" s="31"/>
      <c r="AH226" s="50"/>
      <c r="AI226" s="39"/>
      <c r="AJ226" s="31"/>
    </row>
    <row r="227" spans="1:36" s="38" customFormat="1" ht="15" x14ac:dyDescent="0.25">
      <c r="A227" s="31"/>
      <c r="B227" s="31"/>
      <c r="C227" s="31"/>
      <c r="D227" s="32"/>
      <c r="E227" s="33"/>
      <c r="F227" s="34"/>
      <c r="G227" s="35"/>
      <c r="H227" s="33"/>
      <c r="I227" s="34"/>
      <c r="J227" s="35"/>
      <c r="K227" s="33"/>
      <c r="L227" s="34"/>
      <c r="M227" s="35"/>
      <c r="N227" s="36"/>
      <c r="O227" s="37"/>
      <c r="P227" s="37"/>
      <c r="Q227" s="31"/>
      <c r="R227" s="31"/>
      <c r="S227" s="40"/>
      <c r="AD227" s="39"/>
      <c r="AE227" s="39"/>
      <c r="AF227" s="31"/>
      <c r="AG227" s="31"/>
      <c r="AH227" s="50"/>
      <c r="AI227" s="39"/>
      <c r="AJ227" s="31"/>
    </row>
    <row r="228" spans="1:36" s="38" customFormat="1" ht="15" x14ac:dyDescent="0.25">
      <c r="A228" s="31"/>
      <c r="B228" s="31"/>
      <c r="C228" s="31"/>
      <c r="D228" s="32"/>
      <c r="E228" s="33"/>
      <c r="F228" s="34"/>
      <c r="G228" s="35"/>
      <c r="H228" s="33"/>
      <c r="I228" s="34"/>
      <c r="J228" s="35"/>
      <c r="K228" s="33"/>
      <c r="L228" s="34"/>
      <c r="M228" s="35"/>
      <c r="N228" s="36"/>
      <c r="O228" s="37"/>
      <c r="P228" s="37"/>
      <c r="Q228" s="31"/>
      <c r="R228" s="31"/>
      <c r="S228" s="40"/>
      <c r="AD228" s="39"/>
      <c r="AE228" s="39"/>
      <c r="AF228" s="31"/>
      <c r="AG228" s="31"/>
      <c r="AH228" s="50"/>
      <c r="AI228" s="39"/>
      <c r="AJ228" s="31"/>
    </row>
    <row r="229" spans="1:36" s="38" customFormat="1" ht="15" x14ac:dyDescent="0.25">
      <c r="A229" s="31"/>
      <c r="B229" s="31"/>
      <c r="C229" s="31"/>
      <c r="D229" s="32"/>
      <c r="E229" s="33"/>
      <c r="F229" s="34"/>
      <c r="G229" s="35"/>
      <c r="H229" s="33"/>
      <c r="I229" s="34"/>
      <c r="J229" s="35"/>
      <c r="K229" s="33"/>
      <c r="L229" s="34"/>
      <c r="M229" s="35"/>
      <c r="N229" s="36"/>
      <c r="O229" s="37"/>
      <c r="P229" s="37"/>
      <c r="Q229" s="31"/>
      <c r="R229" s="31"/>
      <c r="S229" s="40"/>
      <c r="AD229" s="39"/>
      <c r="AE229" s="39"/>
      <c r="AF229" s="31"/>
      <c r="AG229" s="31"/>
      <c r="AH229" s="50"/>
      <c r="AI229" s="39"/>
      <c r="AJ229" s="31"/>
    </row>
    <row r="230" spans="1:36" s="38" customFormat="1" ht="15" x14ac:dyDescent="0.25">
      <c r="A230" s="31"/>
      <c r="B230" s="31"/>
      <c r="C230" s="31"/>
      <c r="D230" s="32"/>
      <c r="E230" s="33"/>
      <c r="F230" s="34"/>
      <c r="G230" s="35"/>
      <c r="H230" s="33"/>
      <c r="I230" s="34"/>
      <c r="J230" s="35"/>
      <c r="K230" s="33"/>
      <c r="L230" s="34"/>
      <c r="M230" s="35"/>
      <c r="N230" s="36"/>
      <c r="O230" s="37"/>
      <c r="P230" s="37"/>
      <c r="Q230" s="31"/>
      <c r="R230" s="31"/>
      <c r="S230" s="40"/>
      <c r="AD230" s="39"/>
      <c r="AE230" s="39"/>
      <c r="AF230" s="31"/>
      <c r="AG230" s="31"/>
      <c r="AH230" s="50"/>
      <c r="AI230" s="39"/>
      <c r="AJ230" s="31"/>
    </row>
    <row r="231" spans="1:36" s="38" customFormat="1" ht="15" x14ac:dyDescent="0.25">
      <c r="A231" s="31"/>
      <c r="B231" s="31"/>
      <c r="C231" s="31"/>
      <c r="D231" s="32"/>
      <c r="E231" s="33"/>
      <c r="F231" s="34"/>
      <c r="G231" s="35"/>
      <c r="H231" s="33"/>
      <c r="I231" s="34"/>
      <c r="J231" s="35"/>
      <c r="K231" s="33"/>
      <c r="L231" s="34"/>
      <c r="M231" s="35"/>
      <c r="N231" s="36"/>
      <c r="O231" s="37"/>
      <c r="P231" s="37"/>
      <c r="Q231" s="31"/>
      <c r="R231" s="31"/>
      <c r="S231" s="40"/>
      <c r="AD231" s="39"/>
      <c r="AE231" s="39"/>
      <c r="AF231" s="31"/>
      <c r="AG231" s="31"/>
      <c r="AH231" s="50"/>
      <c r="AI231" s="39"/>
      <c r="AJ231" s="31"/>
    </row>
    <row r="232" spans="1:36" s="38" customFormat="1" ht="15" x14ac:dyDescent="0.25">
      <c r="A232" s="31"/>
      <c r="B232" s="31"/>
      <c r="C232" s="31"/>
      <c r="D232" s="32"/>
      <c r="E232" s="33"/>
      <c r="F232" s="34"/>
      <c r="G232" s="35"/>
      <c r="H232" s="33"/>
      <c r="I232" s="34"/>
      <c r="J232" s="35"/>
      <c r="K232" s="33"/>
      <c r="L232" s="34"/>
      <c r="M232" s="35"/>
      <c r="N232" s="36"/>
      <c r="O232" s="37"/>
      <c r="P232" s="37"/>
      <c r="Q232" s="31"/>
      <c r="R232" s="31"/>
      <c r="S232" s="40"/>
      <c r="AD232" s="39"/>
      <c r="AE232" s="39"/>
      <c r="AF232" s="31"/>
      <c r="AG232" s="31"/>
      <c r="AH232" s="50"/>
      <c r="AI232" s="39"/>
      <c r="AJ232" s="31"/>
    </row>
    <row r="233" spans="1:36" s="38" customFormat="1" ht="15" x14ac:dyDescent="0.25">
      <c r="A233" s="31"/>
      <c r="B233" s="31"/>
      <c r="C233" s="31"/>
      <c r="D233" s="32"/>
      <c r="E233" s="33"/>
      <c r="F233" s="34"/>
      <c r="G233" s="35"/>
      <c r="H233" s="33"/>
      <c r="I233" s="34"/>
      <c r="J233" s="35"/>
      <c r="K233" s="33"/>
      <c r="L233" s="34"/>
      <c r="M233" s="35"/>
      <c r="N233" s="36"/>
      <c r="O233" s="37"/>
      <c r="P233" s="37"/>
      <c r="Q233" s="31"/>
      <c r="R233" s="31"/>
      <c r="S233" s="40"/>
      <c r="AD233" s="39"/>
      <c r="AE233" s="39"/>
      <c r="AF233" s="31"/>
      <c r="AG233" s="31"/>
      <c r="AH233" s="50"/>
      <c r="AI233" s="39"/>
      <c r="AJ233" s="31"/>
    </row>
    <row r="234" spans="1:36" s="38" customFormat="1" ht="15" x14ac:dyDescent="0.25">
      <c r="A234" s="31"/>
      <c r="B234" s="31"/>
      <c r="C234" s="31"/>
      <c r="D234" s="32"/>
      <c r="E234" s="33"/>
      <c r="F234" s="34"/>
      <c r="G234" s="35"/>
      <c r="H234" s="33"/>
      <c r="I234" s="34"/>
      <c r="J234" s="35"/>
      <c r="K234" s="33"/>
      <c r="L234" s="34"/>
      <c r="M234" s="35"/>
      <c r="N234" s="36"/>
      <c r="O234" s="37"/>
      <c r="P234" s="37"/>
      <c r="Q234" s="31"/>
      <c r="R234" s="31"/>
      <c r="S234" s="40"/>
      <c r="AD234" s="39"/>
      <c r="AE234" s="39"/>
      <c r="AF234" s="31"/>
      <c r="AG234" s="31"/>
      <c r="AH234" s="50"/>
      <c r="AI234" s="39"/>
      <c r="AJ234" s="31"/>
    </row>
    <row r="235" spans="1:36" s="38" customFormat="1" ht="15" x14ac:dyDescent="0.25">
      <c r="A235" s="31"/>
      <c r="B235" s="31"/>
      <c r="C235" s="31"/>
      <c r="D235" s="32"/>
      <c r="E235" s="33"/>
      <c r="F235" s="34"/>
      <c r="G235" s="35"/>
      <c r="H235" s="33"/>
      <c r="I235" s="34"/>
      <c r="J235" s="35"/>
      <c r="K235" s="33"/>
      <c r="L235" s="34"/>
      <c r="M235" s="35"/>
      <c r="N235" s="36"/>
      <c r="O235" s="37"/>
      <c r="P235" s="37"/>
      <c r="Q235" s="31"/>
      <c r="R235" s="31"/>
      <c r="S235" s="40"/>
      <c r="AD235" s="39"/>
      <c r="AE235" s="39"/>
      <c r="AF235" s="31"/>
      <c r="AG235" s="31"/>
      <c r="AH235" s="50"/>
      <c r="AI235" s="39"/>
      <c r="AJ235" s="31"/>
    </row>
    <row r="236" spans="1:36" s="38" customFormat="1" ht="15" x14ac:dyDescent="0.25">
      <c r="A236" s="31"/>
      <c r="B236" s="31"/>
      <c r="C236" s="31"/>
      <c r="D236" s="32"/>
      <c r="E236" s="33"/>
      <c r="F236" s="34"/>
      <c r="G236" s="35"/>
      <c r="H236" s="33"/>
      <c r="I236" s="34"/>
      <c r="J236" s="35"/>
      <c r="K236" s="33"/>
      <c r="L236" s="34"/>
      <c r="M236" s="35"/>
      <c r="N236" s="36"/>
      <c r="O236" s="37"/>
      <c r="P236" s="37"/>
      <c r="Q236" s="31"/>
      <c r="R236" s="31"/>
      <c r="S236" s="40"/>
      <c r="AD236" s="39"/>
      <c r="AE236" s="39"/>
      <c r="AF236" s="31"/>
      <c r="AG236" s="31"/>
      <c r="AH236" s="50"/>
      <c r="AI236" s="39"/>
      <c r="AJ236" s="31"/>
    </row>
    <row r="237" spans="1:36" s="38" customFormat="1" ht="15" x14ac:dyDescent="0.25">
      <c r="A237" s="31"/>
      <c r="B237" s="31"/>
      <c r="C237" s="31"/>
      <c r="D237" s="32"/>
      <c r="E237" s="33"/>
      <c r="F237" s="34"/>
      <c r="G237" s="35"/>
      <c r="H237" s="33"/>
      <c r="I237" s="34"/>
      <c r="J237" s="35"/>
      <c r="K237" s="33"/>
      <c r="L237" s="34"/>
      <c r="M237" s="35"/>
      <c r="N237" s="36"/>
      <c r="O237" s="37"/>
      <c r="P237" s="37"/>
      <c r="Q237" s="31"/>
      <c r="R237" s="31"/>
      <c r="S237" s="40"/>
      <c r="AD237" s="39"/>
      <c r="AE237" s="39"/>
      <c r="AF237" s="31"/>
      <c r="AG237" s="31"/>
      <c r="AH237" s="50"/>
      <c r="AI237" s="39"/>
      <c r="AJ237" s="31"/>
    </row>
    <row r="238" spans="1:36" s="38" customFormat="1" ht="15" x14ac:dyDescent="0.25">
      <c r="A238" s="31"/>
      <c r="B238" s="31"/>
      <c r="C238" s="31"/>
      <c r="D238" s="32"/>
      <c r="E238" s="33"/>
      <c r="F238" s="34"/>
      <c r="G238" s="35"/>
      <c r="H238" s="33"/>
      <c r="I238" s="34"/>
      <c r="J238" s="35"/>
      <c r="K238" s="33"/>
      <c r="L238" s="34"/>
      <c r="M238" s="35"/>
      <c r="N238" s="36"/>
      <c r="O238" s="37"/>
      <c r="P238" s="37"/>
      <c r="Q238" s="31"/>
      <c r="R238" s="31"/>
      <c r="S238" s="40"/>
      <c r="AD238" s="39"/>
      <c r="AE238" s="39"/>
      <c r="AF238" s="31"/>
      <c r="AG238" s="31"/>
      <c r="AH238" s="50"/>
      <c r="AI238" s="39"/>
      <c r="AJ238" s="31"/>
    </row>
    <row r="239" spans="1:36" s="38" customFormat="1" ht="15" x14ac:dyDescent="0.25">
      <c r="A239" s="31"/>
      <c r="B239" s="31"/>
      <c r="C239" s="31"/>
      <c r="D239" s="32"/>
      <c r="E239" s="33"/>
      <c r="F239" s="34"/>
      <c r="G239" s="35"/>
      <c r="H239" s="33"/>
      <c r="I239" s="34"/>
      <c r="J239" s="35"/>
      <c r="K239" s="33"/>
      <c r="L239" s="34"/>
      <c r="M239" s="35"/>
      <c r="N239" s="36"/>
      <c r="O239" s="37"/>
      <c r="P239" s="37"/>
      <c r="Q239" s="31"/>
      <c r="R239" s="31"/>
      <c r="S239" s="40"/>
      <c r="AD239" s="39"/>
      <c r="AE239" s="39"/>
      <c r="AF239" s="31"/>
      <c r="AG239" s="31"/>
      <c r="AH239" s="50"/>
      <c r="AI239" s="39"/>
      <c r="AJ239" s="31"/>
    </row>
    <row r="240" spans="1:36" s="38" customFormat="1" ht="15" x14ac:dyDescent="0.25">
      <c r="A240" s="31"/>
      <c r="B240" s="31"/>
      <c r="C240" s="31"/>
      <c r="D240" s="32"/>
      <c r="E240" s="33"/>
      <c r="F240" s="34"/>
      <c r="G240" s="35"/>
      <c r="H240" s="33"/>
      <c r="I240" s="34"/>
      <c r="J240" s="35"/>
      <c r="K240" s="33"/>
      <c r="L240" s="34"/>
      <c r="M240" s="35"/>
      <c r="N240" s="36"/>
      <c r="O240" s="37"/>
      <c r="P240" s="37"/>
      <c r="Q240" s="31"/>
      <c r="R240" s="31"/>
      <c r="S240" s="40"/>
      <c r="AD240" s="39"/>
      <c r="AE240" s="39"/>
      <c r="AF240" s="31"/>
      <c r="AG240" s="31"/>
      <c r="AH240" s="50"/>
      <c r="AI240" s="39"/>
      <c r="AJ240" s="31"/>
    </row>
    <row r="241" spans="1:36" s="38" customFormat="1" ht="15" x14ac:dyDescent="0.25">
      <c r="A241" s="31"/>
      <c r="B241" s="31"/>
      <c r="C241" s="31"/>
      <c r="D241" s="32"/>
      <c r="E241" s="33"/>
      <c r="F241" s="34"/>
      <c r="G241" s="35"/>
      <c r="H241" s="33"/>
      <c r="I241" s="34"/>
      <c r="J241" s="35"/>
      <c r="K241" s="33"/>
      <c r="L241" s="34"/>
      <c r="M241" s="35"/>
      <c r="N241" s="36"/>
      <c r="O241" s="37"/>
      <c r="P241" s="37"/>
      <c r="Q241" s="31"/>
      <c r="R241" s="31"/>
      <c r="S241" s="40"/>
      <c r="AD241" s="39"/>
      <c r="AE241" s="39"/>
      <c r="AF241" s="31"/>
      <c r="AG241" s="31"/>
      <c r="AH241" s="50"/>
      <c r="AI241" s="39"/>
      <c r="AJ241" s="31"/>
    </row>
    <row r="242" spans="1:36" s="38" customFormat="1" ht="15" x14ac:dyDescent="0.25">
      <c r="A242" s="31"/>
      <c r="B242" s="31"/>
      <c r="C242" s="31"/>
      <c r="D242" s="32"/>
      <c r="E242" s="33"/>
      <c r="F242" s="34"/>
      <c r="G242" s="35"/>
      <c r="H242" s="33"/>
      <c r="I242" s="34"/>
      <c r="J242" s="35"/>
      <c r="K242" s="33"/>
      <c r="L242" s="34"/>
      <c r="M242" s="35"/>
      <c r="N242" s="36"/>
      <c r="O242" s="37"/>
      <c r="P242" s="37"/>
      <c r="Q242" s="31"/>
      <c r="R242" s="31"/>
      <c r="S242" s="40"/>
      <c r="AD242" s="39"/>
      <c r="AE242" s="39"/>
      <c r="AF242" s="31"/>
      <c r="AG242" s="31"/>
      <c r="AH242" s="50"/>
      <c r="AI242" s="39"/>
      <c r="AJ242" s="31"/>
    </row>
    <row r="243" spans="1:36" s="38" customFormat="1" ht="15" x14ac:dyDescent="0.25">
      <c r="A243" s="31"/>
      <c r="B243" s="31"/>
      <c r="C243" s="31"/>
      <c r="D243" s="32"/>
      <c r="E243" s="33"/>
      <c r="F243" s="34"/>
      <c r="G243" s="35"/>
      <c r="H243" s="33"/>
      <c r="I243" s="34"/>
      <c r="J243" s="35"/>
      <c r="K243" s="33"/>
      <c r="L243" s="34"/>
      <c r="M243" s="35"/>
      <c r="N243" s="36"/>
      <c r="O243" s="37"/>
      <c r="P243" s="37"/>
      <c r="Q243" s="31"/>
      <c r="R243" s="31"/>
      <c r="S243" s="40"/>
      <c r="AD243" s="39"/>
      <c r="AE243" s="39"/>
      <c r="AF243" s="31"/>
      <c r="AG243" s="31"/>
      <c r="AH243" s="50"/>
      <c r="AI243" s="39"/>
      <c r="AJ243" s="31"/>
    </row>
    <row r="244" spans="1:36" s="38" customFormat="1" ht="15" x14ac:dyDescent="0.25">
      <c r="A244" s="31"/>
      <c r="B244" s="31"/>
      <c r="C244" s="31"/>
      <c r="D244" s="32"/>
      <c r="E244" s="33"/>
      <c r="F244" s="34"/>
      <c r="G244" s="35"/>
      <c r="H244" s="33"/>
      <c r="I244" s="34"/>
      <c r="J244" s="35"/>
      <c r="K244" s="33"/>
      <c r="L244" s="34"/>
      <c r="M244" s="35"/>
      <c r="N244" s="36"/>
      <c r="O244" s="37"/>
      <c r="P244" s="37"/>
      <c r="Q244" s="31"/>
      <c r="R244" s="31"/>
      <c r="S244" s="40"/>
      <c r="AD244" s="39"/>
      <c r="AE244" s="39"/>
      <c r="AF244" s="31"/>
      <c r="AG244" s="31"/>
      <c r="AH244" s="50"/>
      <c r="AI244" s="39"/>
      <c r="AJ244" s="31"/>
    </row>
    <row r="245" spans="1:36" s="38" customFormat="1" ht="15" x14ac:dyDescent="0.25">
      <c r="A245" s="31"/>
      <c r="B245" s="31"/>
      <c r="C245" s="31"/>
      <c r="D245" s="32"/>
      <c r="E245" s="33"/>
      <c r="F245" s="34"/>
      <c r="G245" s="35"/>
      <c r="H245" s="33"/>
      <c r="I245" s="34"/>
      <c r="J245" s="35"/>
      <c r="K245" s="33"/>
      <c r="L245" s="34"/>
      <c r="M245" s="35"/>
      <c r="N245" s="36"/>
      <c r="O245" s="37"/>
      <c r="P245" s="37"/>
      <c r="Q245" s="31"/>
      <c r="R245" s="31"/>
      <c r="S245" s="40"/>
      <c r="AD245" s="39"/>
      <c r="AE245" s="39"/>
      <c r="AF245" s="31"/>
      <c r="AG245" s="31"/>
      <c r="AH245" s="50"/>
      <c r="AI245" s="39"/>
      <c r="AJ245" s="31"/>
    </row>
    <row r="246" spans="1:36" s="38" customFormat="1" ht="15" x14ac:dyDescent="0.25">
      <c r="A246" s="31"/>
      <c r="B246" s="31"/>
      <c r="C246" s="31"/>
      <c r="D246" s="32"/>
      <c r="E246" s="33"/>
      <c r="F246" s="34"/>
      <c r="G246" s="35"/>
      <c r="H246" s="33"/>
      <c r="I246" s="34"/>
      <c r="J246" s="35"/>
      <c r="K246" s="33"/>
      <c r="L246" s="34"/>
      <c r="M246" s="35"/>
      <c r="N246" s="36"/>
      <c r="O246" s="37"/>
      <c r="P246" s="37"/>
      <c r="Q246" s="31"/>
      <c r="R246" s="31"/>
      <c r="S246" s="40"/>
      <c r="AD246" s="39"/>
      <c r="AE246" s="39"/>
      <c r="AF246" s="31"/>
      <c r="AG246" s="31"/>
      <c r="AH246" s="50"/>
      <c r="AI246" s="39"/>
      <c r="AJ246" s="31"/>
    </row>
    <row r="247" spans="1:36" s="38" customFormat="1" ht="15" x14ac:dyDescent="0.25">
      <c r="A247" s="31"/>
      <c r="B247" s="31"/>
      <c r="C247" s="31"/>
      <c r="D247" s="32"/>
      <c r="E247" s="33"/>
      <c r="F247" s="34"/>
      <c r="G247" s="35"/>
      <c r="H247" s="33"/>
      <c r="I247" s="34"/>
      <c r="J247" s="35"/>
      <c r="K247" s="33"/>
      <c r="L247" s="34"/>
      <c r="M247" s="35"/>
      <c r="N247" s="36"/>
      <c r="O247" s="37"/>
      <c r="P247" s="37"/>
      <c r="Q247" s="31"/>
      <c r="R247" s="31"/>
      <c r="S247" s="40"/>
      <c r="AD247" s="39"/>
      <c r="AE247" s="39"/>
      <c r="AF247" s="31"/>
      <c r="AG247" s="31"/>
      <c r="AH247" s="50"/>
      <c r="AI247" s="39"/>
      <c r="AJ247" s="31"/>
    </row>
    <row r="248" spans="1:36" s="38" customFormat="1" ht="15" x14ac:dyDescent="0.25">
      <c r="A248" s="31"/>
      <c r="B248" s="31"/>
      <c r="C248" s="31"/>
      <c r="D248" s="32"/>
      <c r="E248" s="33"/>
      <c r="F248" s="34"/>
      <c r="G248" s="35"/>
      <c r="H248" s="33"/>
      <c r="I248" s="34"/>
      <c r="J248" s="35"/>
      <c r="K248" s="33"/>
      <c r="L248" s="34"/>
      <c r="M248" s="35"/>
      <c r="N248" s="36"/>
      <c r="O248" s="37"/>
      <c r="P248" s="37"/>
      <c r="Q248" s="31"/>
      <c r="R248" s="31"/>
      <c r="S248" s="40"/>
      <c r="AD248" s="39"/>
      <c r="AE248" s="39"/>
      <c r="AF248" s="31"/>
      <c r="AG248" s="31"/>
      <c r="AH248" s="50"/>
      <c r="AI248" s="39"/>
      <c r="AJ248" s="31"/>
    </row>
    <row r="249" spans="1:36" s="38" customFormat="1" ht="15" x14ac:dyDescent="0.25">
      <c r="A249" s="31"/>
      <c r="B249" s="31"/>
      <c r="C249" s="31"/>
      <c r="D249" s="32"/>
      <c r="E249" s="33"/>
      <c r="F249" s="34"/>
      <c r="G249" s="35"/>
      <c r="H249" s="33"/>
      <c r="I249" s="34"/>
      <c r="J249" s="35"/>
      <c r="K249" s="33"/>
      <c r="L249" s="34"/>
      <c r="M249" s="35"/>
      <c r="N249" s="36"/>
      <c r="O249" s="37"/>
      <c r="P249" s="37"/>
      <c r="Q249" s="31"/>
      <c r="R249" s="31"/>
      <c r="S249" s="40"/>
      <c r="AD249" s="39"/>
      <c r="AE249" s="39"/>
      <c r="AF249" s="31"/>
      <c r="AG249" s="31"/>
      <c r="AH249" s="50"/>
      <c r="AI249" s="39"/>
      <c r="AJ249" s="31"/>
    </row>
    <row r="250" spans="1:36" s="38" customFormat="1" ht="15" x14ac:dyDescent="0.25">
      <c r="A250" s="31"/>
      <c r="B250" s="31"/>
      <c r="C250" s="31"/>
      <c r="D250" s="32"/>
      <c r="E250" s="33"/>
      <c r="F250" s="34"/>
      <c r="G250" s="35"/>
      <c r="H250" s="33"/>
      <c r="I250" s="34"/>
      <c r="J250" s="35"/>
      <c r="K250" s="33"/>
      <c r="L250" s="34"/>
      <c r="M250" s="35"/>
      <c r="N250" s="36"/>
      <c r="O250" s="37"/>
      <c r="P250" s="37"/>
      <c r="Q250" s="31"/>
      <c r="R250" s="31"/>
      <c r="S250" s="40"/>
      <c r="AD250" s="39"/>
      <c r="AE250" s="39"/>
      <c r="AF250" s="31"/>
      <c r="AG250" s="31"/>
      <c r="AH250" s="50"/>
      <c r="AI250" s="39"/>
      <c r="AJ250" s="31"/>
    </row>
    <row r="251" spans="1:36" s="38" customFormat="1" ht="15" x14ac:dyDescent="0.25">
      <c r="A251" s="31"/>
      <c r="B251" s="31"/>
      <c r="C251" s="31"/>
      <c r="D251" s="32"/>
      <c r="E251" s="33"/>
      <c r="F251" s="34"/>
      <c r="G251" s="35"/>
      <c r="H251" s="33"/>
      <c r="I251" s="34"/>
      <c r="J251" s="35"/>
      <c r="K251" s="33"/>
      <c r="L251" s="34"/>
      <c r="M251" s="35"/>
      <c r="N251" s="36"/>
      <c r="O251" s="37"/>
      <c r="P251" s="37"/>
      <c r="Q251" s="31"/>
      <c r="R251" s="31"/>
      <c r="S251" s="40"/>
      <c r="AD251" s="39"/>
      <c r="AE251" s="39"/>
      <c r="AF251" s="31"/>
      <c r="AG251" s="31"/>
      <c r="AH251" s="50"/>
      <c r="AI251" s="39"/>
      <c r="AJ251" s="31"/>
    </row>
    <row r="252" spans="1:36" s="38" customFormat="1" ht="15" x14ac:dyDescent="0.25">
      <c r="A252" s="31"/>
      <c r="B252" s="31"/>
      <c r="C252" s="31"/>
      <c r="D252" s="32"/>
      <c r="E252" s="33"/>
      <c r="F252" s="34"/>
      <c r="G252" s="35"/>
      <c r="H252" s="33"/>
      <c r="I252" s="34"/>
      <c r="J252" s="35"/>
      <c r="K252" s="33"/>
      <c r="L252" s="34"/>
      <c r="M252" s="35"/>
      <c r="N252" s="36"/>
      <c r="O252" s="37"/>
      <c r="P252" s="37"/>
      <c r="Q252" s="31"/>
      <c r="R252" s="31"/>
      <c r="S252" s="40"/>
      <c r="AD252" s="39"/>
      <c r="AE252" s="39"/>
      <c r="AF252" s="31"/>
      <c r="AG252" s="31"/>
      <c r="AH252" s="50"/>
      <c r="AI252" s="39"/>
      <c r="AJ252" s="31"/>
    </row>
    <row r="253" spans="1:36" s="38" customFormat="1" ht="15" x14ac:dyDescent="0.25">
      <c r="A253" s="31"/>
      <c r="B253" s="31"/>
      <c r="C253" s="31"/>
      <c r="D253" s="32"/>
      <c r="E253" s="33"/>
      <c r="F253" s="34"/>
      <c r="G253" s="35"/>
      <c r="H253" s="33"/>
      <c r="I253" s="34"/>
      <c r="J253" s="35"/>
      <c r="K253" s="33"/>
      <c r="L253" s="34"/>
      <c r="M253" s="35"/>
      <c r="N253" s="36"/>
      <c r="O253" s="37"/>
      <c r="P253" s="37"/>
      <c r="Q253" s="31"/>
      <c r="R253" s="31"/>
      <c r="S253" s="40"/>
      <c r="AD253" s="39"/>
      <c r="AE253" s="39"/>
      <c r="AF253" s="31"/>
      <c r="AG253" s="31"/>
      <c r="AH253" s="50"/>
      <c r="AI253" s="39"/>
      <c r="AJ253" s="31"/>
    </row>
    <row r="254" spans="1:36" s="38" customFormat="1" ht="15" x14ac:dyDescent="0.25">
      <c r="A254" s="31"/>
      <c r="B254" s="31"/>
      <c r="C254" s="31"/>
      <c r="D254" s="32"/>
      <c r="E254" s="33"/>
      <c r="F254" s="34"/>
      <c r="G254" s="35"/>
      <c r="H254" s="33"/>
      <c r="I254" s="34"/>
      <c r="J254" s="35"/>
      <c r="K254" s="33"/>
      <c r="L254" s="34"/>
      <c r="M254" s="35"/>
      <c r="N254" s="36"/>
      <c r="O254" s="37"/>
      <c r="P254" s="37"/>
      <c r="Q254" s="31"/>
      <c r="R254" s="31"/>
      <c r="S254" s="40"/>
      <c r="AD254" s="39"/>
      <c r="AE254" s="39"/>
      <c r="AF254" s="31"/>
      <c r="AG254" s="31"/>
      <c r="AH254" s="50"/>
      <c r="AI254" s="39"/>
      <c r="AJ254" s="31"/>
    </row>
    <row r="255" spans="1:36" s="38" customFormat="1" ht="15" x14ac:dyDescent="0.25">
      <c r="A255" s="31"/>
      <c r="B255" s="31"/>
      <c r="C255" s="31"/>
      <c r="D255" s="32"/>
      <c r="E255" s="33"/>
      <c r="F255" s="34"/>
      <c r="G255" s="35"/>
      <c r="H255" s="33"/>
      <c r="I255" s="34"/>
      <c r="J255" s="35"/>
      <c r="K255" s="33"/>
      <c r="L255" s="34"/>
      <c r="M255" s="35"/>
      <c r="N255" s="36"/>
      <c r="O255" s="37"/>
      <c r="P255" s="37"/>
      <c r="Q255" s="31"/>
      <c r="R255" s="31"/>
      <c r="S255" s="40"/>
      <c r="AD255" s="39"/>
      <c r="AE255" s="39"/>
      <c r="AF255" s="31"/>
      <c r="AG255" s="31"/>
      <c r="AH255" s="50"/>
      <c r="AI255" s="39"/>
      <c r="AJ255" s="31"/>
    </row>
    <row r="256" spans="1:36" s="38" customFormat="1" ht="15" x14ac:dyDescent="0.25">
      <c r="A256" s="31"/>
      <c r="B256" s="31"/>
      <c r="C256" s="31"/>
      <c r="D256" s="32"/>
      <c r="E256" s="33"/>
      <c r="F256" s="34"/>
      <c r="G256" s="35"/>
      <c r="H256" s="33"/>
      <c r="I256" s="34"/>
      <c r="J256" s="35"/>
      <c r="K256" s="33"/>
      <c r="L256" s="34"/>
      <c r="M256" s="35"/>
      <c r="N256" s="36"/>
      <c r="O256" s="37"/>
      <c r="P256" s="37"/>
      <c r="Q256" s="31"/>
      <c r="R256" s="31"/>
      <c r="S256" s="40"/>
      <c r="AD256" s="39"/>
      <c r="AE256" s="39"/>
      <c r="AF256" s="31"/>
      <c r="AG256" s="31"/>
      <c r="AH256" s="50"/>
      <c r="AI256" s="39"/>
      <c r="AJ256" s="31"/>
    </row>
    <row r="257" spans="1:36" s="38" customFormat="1" ht="15" x14ac:dyDescent="0.25">
      <c r="A257" s="31"/>
      <c r="B257" s="31"/>
      <c r="C257" s="31"/>
      <c r="D257" s="32"/>
      <c r="E257" s="33"/>
      <c r="F257" s="34"/>
      <c r="G257" s="35"/>
      <c r="H257" s="33"/>
      <c r="I257" s="34"/>
      <c r="J257" s="35"/>
      <c r="K257" s="33"/>
      <c r="L257" s="34"/>
      <c r="M257" s="35"/>
      <c r="N257" s="36"/>
      <c r="O257" s="37"/>
      <c r="P257" s="37"/>
      <c r="Q257" s="31"/>
      <c r="R257" s="31"/>
      <c r="S257" s="40"/>
      <c r="AD257" s="39"/>
      <c r="AE257" s="39"/>
      <c r="AF257" s="31"/>
      <c r="AG257" s="31"/>
      <c r="AH257" s="50"/>
      <c r="AI257" s="39"/>
      <c r="AJ257" s="31"/>
    </row>
    <row r="258" spans="1:36" s="38" customFormat="1" ht="15" x14ac:dyDescent="0.25">
      <c r="A258" s="31"/>
      <c r="B258" s="31"/>
      <c r="C258" s="31"/>
      <c r="D258" s="32"/>
      <c r="E258" s="33"/>
      <c r="F258" s="34"/>
      <c r="G258" s="35"/>
      <c r="H258" s="33"/>
      <c r="I258" s="34"/>
      <c r="J258" s="35"/>
      <c r="K258" s="33"/>
      <c r="L258" s="34"/>
      <c r="M258" s="35"/>
      <c r="N258" s="36"/>
      <c r="O258" s="37"/>
      <c r="P258" s="37"/>
      <c r="Q258" s="31"/>
      <c r="R258" s="31"/>
      <c r="S258" s="40"/>
      <c r="AD258" s="39"/>
      <c r="AE258" s="39"/>
      <c r="AF258" s="31"/>
      <c r="AG258" s="31"/>
      <c r="AH258" s="50"/>
      <c r="AI258" s="39"/>
      <c r="AJ258" s="31"/>
    </row>
    <row r="259" spans="1:36" s="38" customFormat="1" ht="15" x14ac:dyDescent="0.25">
      <c r="A259" s="31"/>
      <c r="B259" s="31"/>
      <c r="C259" s="31"/>
      <c r="D259" s="32"/>
      <c r="E259" s="33"/>
      <c r="F259" s="34"/>
      <c r="G259" s="35"/>
      <c r="H259" s="33"/>
      <c r="I259" s="34"/>
      <c r="J259" s="35"/>
      <c r="K259" s="33"/>
      <c r="L259" s="34"/>
      <c r="M259" s="35"/>
      <c r="N259" s="36"/>
      <c r="O259" s="37"/>
      <c r="P259" s="37"/>
      <c r="Q259" s="31"/>
      <c r="R259" s="31"/>
      <c r="S259" s="40"/>
      <c r="AD259" s="39"/>
      <c r="AE259" s="39"/>
      <c r="AF259" s="31"/>
      <c r="AG259" s="31"/>
      <c r="AH259" s="50"/>
      <c r="AI259" s="39"/>
      <c r="AJ259" s="31"/>
    </row>
    <row r="260" spans="1:36" s="38" customFormat="1" ht="15" x14ac:dyDescent="0.25">
      <c r="A260" s="31"/>
      <c r="B260" s="31"/>
      <c r="C260" s="31"/>
      <c r="D260" s="32"/>
      <c r="E260" s="33"/>
      <c r="F260" s="34"/>
      <c r="G260" s="35"/>
      <c r="H260" s="33"/>
      <c r="I260" s="34"/>
      <c r="J260" s="35"/>
      <c r="K260" s="33"/>
      <c r="L260" s="34"/>
      <c r="M260" s="35"/>
      <c r="N260" s="36"/>
      <c r="O260" s="37"/>
      <c r="P260" s="37"/>
      <c r="Q260" s="31"/>
      <c r="R260" s="31"/>
      <c r="S260" s="40"/>
      <c r="AD260" s="39"/>
      <c r="AE260" s="39"/>
      <c r="AF260" s="31"/>
      <c r="AG260" s="31"/>
      <c r="AH260" s="50"/>
      <c r="AI260" s="39"/>
      <c r="AJ260" s="31"/>
    </row>
    <row r="261" spans="1:36" s="38" customFormat="1" ht="15" x14ac:dyDescent="0.25">
      <c r="A261" s="31"/>
      <c r="B261" s="31"/>
      <c r="C261" s="3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 s="31"/>
      <c r="R261" s="31"/>
      <c r="S261" s="40"/>
      <c r="AD261" s="39"/>
      <c r="AE261" s="39"/>
      <c r="AF261" s="31"/>
      <c r="AG261" s="31"/>
      <c r="AH261" s="50"/>
      <c r="AI261" s="39"/>
      <c r="AJ261" s="31"/>
    </row>
    <row r="262" spans="1:36" s="38" customFormat="1" ht="15" x14ac:dyDescent="0.25">
      <c r="A262" s="31"/>
      <c r="B262" s="31"/>
      <c r="C262" s="31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 s="31"/>
      <c r="R262" s="31"/>
      <c r="S262" s="40"/>
      <c r="AD262" s="39"/>
      <c r="AE262" s="39"/>
      <c r="AF262" s="31"/>
      <c r="AG262" s="31"/>
      <c r="AH262" s="50"/>
      <c r="AI262" s="39"/>
      <c r="AJ262" s="31"/>
    </row>
    <row r="263" spans="1:36" s="38" customFormat="1" ht="15" x14ac:dyDescent="0.25">
      <c r="A263" s="31"/>
      <c r="B263" s="31"/>
      <c r="C263" s="31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 s="31"/>
      <c r="R263" s="31"/>
      <c r="S263" s="40"/>
      <c r="AD263" s="39"/>
      <c r="AE263" s="39"/>
      <c r="AF263" s="31"/>
      <c r="AG263" s="31"/>
      <c r="AH263" s="50"/>
      <c r="AI263" s="39"/>
      <c r="AJ263" s="31"/>
    </row>
    <row r="264" spans="1:36" s="38" customFormat="1" ht="15" x14ac:dyDescent="0.25">
      <c r="A264" s="31"/>
      <c r="B264" s="31"/>
      <c r="C264" s="31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 s="31"/>
      <c r="R264" s="31"/>
      <c r="S264" s="40"/>
      <c r="AD264" s="39"/>
      <c r="AE264" s="39"/>
      <c r="AF264" s="31"/>
      <c r="AG264" s="31"/>
      <c r="AH264" s="50"/>
      <c r="AI264" s="39"/>
      <c r="AJ264" s="31"/>
    </row>
    <row r="265" spans="1:36" s="38" customFormat="1" ht="15" x14ac:dyDescent="0.25">
      <c r="A265" s="31"/>
      <c r="B265" s="31"/>
      <c r="C265" s="31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 s="31"/>
      <c r="R265" s="31"/>
      <c r="S265" s="40"/>
      <c r="AD265" s="39"/>
      <c r="AE265" s="39"/>
      <c r="AF265" s="31"/>
      <c r="AG265" s="31"/>
      <c r="AH265" s="50"/>
      <c r="AI265" s="39"/>
      <c r="AJ265" s="31"/>
    </row>
    <row r="266" spans="1:36" s="38" customFormat="1" ht="15" x14ac:dyDescent="0.25">
      <c r="A266" s="31"/>
      <c r="B266" s="31"/>
      <c r="C266" s="31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 s="31"/>
      <c r="R266" s="31"/>
      <c r="S266" s="40"/>
      <c r="AD266" s="39"/>
      <c r="AE266" s="39"/>
      <c r="AF266" s="31"/>
      <c r="AG266" s="31"/>
      <c r="AH266" s="50"/>
      <c r="AI266" s="39"/>
      <c r="AJ266" s="31"/>
    </row>
    <row r="267" spans="1:36" s="38" customFormat="1" ht="15" x14ac:dyDescent="0.25">
      <c r="A267" s="31"/>
      <c r="B267" s="31"/>
      <c r="C267" s="31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 s="31"/>
      <c r="R267" s="31"/>
      <c r="S267" s="40"/>
      <c r="AD267" s="39"/>
      <c r="AE267" s="39"/>
      <c r="AF267" s="31"/>
      <c r="AG267" s="31"/>
      <c r="AH267" s="50"/>
      <c r="AI267" s="39"/>
      <c r="AJ267" s="31"/>
    </row>
    <row r="268" spans="1:36" s="38" customFormat="1" ht="15" x14ac:dyDescent="0.25">
      <c r="A268" s="31"/>
      <c r="B268" s="31"/>
      <c r="C268" s="31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 s="31"/>
      <c r="R268" s="31"/>
      <c r="S268" s="40"/>
      <c r="AD268" s="39"/>
      <c r="AE268" s="39"/>
      <c r="AF268" s="31"/>
      <c r="AG268" s="31"/>
      <c r="AH268" s="50"/>
      <c r="AI268" s="39"/>
      <c r="AJ268" s="31"/>
    </row>
    <row r="269" spans="1:36" s="38" customFormat="1" ht="15" x14ac:dyDescent="0.25">
      <c r="A269" s="31"/>
      <c r="B269" s="31"/>
      <c r="C269" s="31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 s="31"/>
      <c r="R269" s="31"/>
      <c r="S269" s="40"/>
      <c r="AD269" s="39"/>
      <c r="AE269" s="39"/>
      <c r="AF269" s="31"/>
      <c r="AG269" s="31"/>
      <c r="AH269" s="50"/>
      <c r="AI269" s="39"/>
      <c r="AJ269" s="31"/>
    </row>
    <row r="270" spans="1:36" s="38" customFormat="1" ht="15" x14ac:dyDescent="0.25">
      <c r="A270" s="31"/>
      <c r="B270" s="31"/>
      <c r="C270" s="31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 s="31"/>
      <c r="R270" s="31"/>
      <c r="S270" s="40"/>
      <c r="AD270" s="39"/>
      <c r="AE270" s="39"/>
      <c r="AF270" s="31"/>
      <c r="AG270" s="31"/>
      <c r="AH270" s="50"/>
      <c r="AI270" s="39"/>
      <c r="AJ270" s="31"/>
    </row>
    <row r="271" spans="1:36" s="38" customFormat="1" ht="15" x14ac:dyDescent="0.25">
      <c r="A271" s="31"/>
      <c r="B271" s="31"/>
      <c r="C271" s="3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 s="31"/>
      <c r="R271" s="31"/>
      <c r="S271" s="40"/>
      <c r="AD271" s="39"/>
      <c r="AE271" s="39"/>
      <c r="AF271" s="31"/>
      <c r="AG271" s="31"/>
      <c r="AH271" s="50"/>
      <c r="AI271" s="39"/>
      <c r="AJ271" s="31"/>
    </row>
    <row r="272" spans="1:36" s="38" customFormat="1" ht="15" x14ac:dyDescent="0.25">
      <c r="A272" s="31"/>
      <c r="B272" s="31"/>
      <c r="C272" s="31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 s="31"/>
      <c r="R272" s="31"/>
      <c r="S272" s="40"/>
      <c r="AD272" s="39"/>
      <c r="AE272" s="39"/>
      <c r="AF272" s="31"/>
      <c r="AG272" s="31"/>
      <c r="AH272" s="50"/>
      <c r="AI272" s="39"/>
      <c r="AJ272" s="31"/>
    </row>
    <row r="273" spans="1:36" s="38" customFormat="1" ht="15" x14ac:dyDescent="0.25">
      <c r="A273" s="31"/>
      <c r="B273" s="31"/>
      <c r="C273" s="31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 s="31"/>
      <c r="R273" s="31"/>
      <c r="S273" s="40"/>
      <c r="AD273" s="39"/>
      <c r="AE273" s="39"/>
      <c r="AF273" s="31"/>
      <c r="AG273" s="31"/>
      <c r="AH273" s="50"/>
      <c r="AI273" s="39"/>
      <c r="AJ273" s="31"/>
    </row>
    <row r="274" spans="1:36" s="38" customFormat="1" ht="15" x14ac:dyDescent="0.25">
      <c r="A274" s="31"/>
      <c r="B274" s="31"/>
      <c r="C274" s="31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 s="31"/>
      <c r="R274" s="31"/>
      <c r="S274" s="40"/>
      <c r="AD274" s="39"/>
      <c r="AE274" s="39"/>
      <c r="AF274" s="31"/>
      <c r="AG274" s="31"/>
      <c r="AH274" s="50"/>
      <c r="AI274" s="39"/>
      <c r="AJ274" s="31"/>
    </row>
    <row r="275" spans="1:36" s="38" customFormat="1" ht="15" x14ac:dyDescent="0.25">
      <c r="A275" s="31"/>
      <c r="B275" s="31"/>
      <c r="C275" s="31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 s="31"/>
      <c r="R275" s="31"/>
      <c r="S275" s="40"/>
      <c r="AD275" s="39"/>
      <c r="AE275" s="39"/>
      <c r="AF275" s="31"/>
      <c r="AG275" s="31"/>
      <c r="AH275" s="50"/>
      <c r="AI275" s="39"/>
      <c r="AJ275" s="31"/>
    </row>
    <row r="276" spans="1:36" s="38" customFormat="1" ht="15" x14ac:dyDescent="0.25">
      <c r="A276" s="31"/>
      <c r="B276" s="31"/>
      <c r="C276" s="31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 s="31"/>
      <c r="R276" s="31"/>
      <c r="S276" s="40"/>
      <c r="AD276" s="39"/>
      <c r="AE276" s="39"/>
      <c r="AF276" s="31"/>
      <c r="AG276" s="31"/>
      <c r="AH276" s="50"/>
      <c r="AI276" s="39"/>
      <c r="AJ276" s="31"/>
    </row>
    <row r="277" spans="1:36" s="38" customFormat="1" ht="15" x14ac:dyDescent="0.25">
      <c r="A277" s="31"/>
      <c r="B277" s="31"/>
      <c r="C277" s="31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 s="31"/>
      <c r="R277" s="31"/>
      <c r="S277" s="40"/>
      <c r="AD277" s="39"/>
      <c r="AE277" s="39"/>
      <c r="AF277" s="31"/>
      <c r="AG277" s="31"/>
      <c r="AH277" s="50"/>
      <c r="AI277" s="39"/>
      <c r="AJ277" s="31"/>
    </row>
    <row r="278" spans="1:36" s="38" customFormat="1" ht="15" x14ac:dyDescent="0.25">
      <c r="A278" s="31"/>
      <c r="B278" s="31"/>
      <c r="C278" s="31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 s="31"/>
      <c r="R278" s="31"/>
      <c r="S278" s="40"/>
      <c r="AD278" s="39"/>
      <c r="AE278" s="39"/>
      <c r="AF278" s="31"/>
      <c r="AG278" s="31"/>
      <c r="AH278" s="50"/>
      <c r="AI278" s="39"/>
      <c r="AJ278" s="31"/>
    </row>
    <row r="279" spans="1:36" s="38" customFormat="1" ht="15" x14ac:dyDescent="0.25">
      <c r="A279" s="31"/>
      <c r="B279" s="31"/>
      <c r="C279" s="31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 s="31"/>
      <c r="R279" s="31"/>
      <c r="S279" s="40"/>
      <c r="AD279" s="39"/>
      <c r="AE279" s="39"/>
      <c r="AF279" s="31"/>
      <c r="AG279" s="31"/>
      <c r="AH279" s="50"/>
      <c r="AI279" s="39"/>
      <c r="AJ279" s="31"/>
    </row>
    <row r="280" spans="1:36" s="38" customFormat="1" ht="15" x14ac:dyDescent="0.25">
      <c r="A280" s="31"/>
      <c r="B280" s="31"/>
      <c r="C280" s="31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 s="31"/>
      <c r="R280" s="31"/>
      <c r="S280" s="40"/>
      <c r="AD280" s="39"/>
      <c r="AE280" s="39"/>
      <c r="AF280" s="31"/>
      <c r="AG280" s="31"/>
      <c r="AH280" s="50"/>
      <c r="AI280" s="39"/>
      <c r="AJ280" s="31"/>
    </row>
    <row r="281" spans="1:36" s="38" customFormat="1" ht="15" x14ac:dyDescent="0.25">
      <c r="A281" s="31"/>
      <c r="B281" s="31"/>
      <c r="C281" s="3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 s="31"/>
      <c r="R281" s="31"/>
      <c r="S281" s="40"/>
      <c r="AD281" s="39"/>
      <c r="AE281" s="39"/>
      <c r="AF281" s="31"/>
      <c r="AG281" s="31"/>
      <c r="AH281" s="50"/>
      <c r="AI281" s="39"/>
      <c r="AJ281" s="31"/>
    </row>
    <row r="282" spans="1:36" s="38" customFormat="1" ht="15" x14ac:dyDescent="0.25">
      <c r="A282" s="31"/>
      <c r="B282" s="31"/>
      <c r="C282" s="31"/>
      <c r="D282" s="32"/>
      <c r="E282" s="33"/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 s="31"/>
      <c r="R282" s="31"/>
      <c r="S282" s="40"/>
      <c r="AD282" s="39"/>
      <c r="AE282" s="39"/>
      <c r="AF282" s="31"/>
      <c r="AG282" s="31"/>
      <c r="AH282" s="50"/>
      <c r="AI282" s="39"/>
      <c r="AJ282" s="31"/>
    </row>
    <row r="283" spans="1:36" s="38" customFormat="1" ht="15" x14ac:dyDescent="0.25">
      <c r="A283" s="31"/>
      <c r="B283" s="31"/>
      <c r="C283" s="31"/>
      <c r="D283" s="32"/>
      <c r="E283" s="33"/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 s="31"/>
      <c r="R283" s="31"/>
      <c r="S283" s="40"/>
      <c r="AD283" s="39"/>
      <c r="AE283" s="39"/>
      <c r="AF283" s="31"/>
      <c r="AG283" s="31"/>
      <c r="AH283" s="50"/>
      <c r="AI283" s="39"/>
      <c r="AJ283" s="31"/>
    </row>
    <row r="284" spans="1:36" s="38" customFormat="1" ht="15" x14ac:dyDescent="0.25">
      <c r="A284" s="31"/>
      <c r="B284" s="31"/>
      <c r="C284" s="31"/>
      <c r="D284" s="32"/>
      <c r="E284" s="33"/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 s="31"/>
      <c r="R284" s="31"/>
      <c r="S284" s="40"/>
      <c r="AD284" s="39"/>
      <c r="AE284" s="39"/>
      <c r="AF284" s="31"/>
      <c r="AG284" s="31"/>
      <c r="AH284" s="50"/>
      <c r="AI284" s="39"/>
      <c r="AJ284" s="31"/>
    </row>
    <row r="285" spans="1:36" s="38" customFormat="1" ht="15" x14ac:dyDescent="0.25">
      <c r="A285" s="31"/>
      <c r="B285" s="31"/>
      <c r="C285" s="31"/>
      <c r="D285" s="32"/>
      <c r="E285" s="33"/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 s="31"/>
      <c r="R285" s="31"/>
      <c r="S285" s="40"/>
      <c r="AD285" s="39"/>
      <c r="AE285" s="39"/>
      <c r="AF285" s="31"/>
      <c r="AG285" s="31"/>
      <c r="AH285" s="50"/>
      <c r="AI285" s="39"/>
      <c r="AJ285" s="31"/>
    </row>
    <row r="286" spans="1:36" s="38" customFormat="1" ht="15" x14ac:dyDescent="0.25">
      <c r="A286" s="31"/>
      <c r="B286" s="31"/>
      <c r="C286" s="31"/>
      <c r="D286" s="32"/>
      <c r="E286" s="33"/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 s="31"/>
      <c r="R286" s="31"/>
      <c r="S286" s="40"/>
      <c r="AD286" s="39"/>
      <c r="AE286" s="39"/>
      <c r="AF286" s="31"/>
      <c r="AG286" s="31"/>
      <c r="AH286" s="50"/>
      <c r="AI286" s="39"/>
      <c r="AJ286" s="31"/>
    </row>
    <row r="287" spans="1:36" s="38" customFormat="1" ht="15" x14ac:dyDescent="0.25">
      <c r="A287" s="31"/>
      <c r="B287" s="31"/>
      <c r="C287" s="31"/>
      <c r="D287" s="32"/>
      <c r="E287" s="33"/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 s="31"/>
      <c r="R287" s="31"/>
      <c r="S287" s="40"/>
      <c r="AD287" s="39"/>
      <c r="AE287" s="39"/>
      <c r="AF287" s="31"/>
      <c r="AG287" s="31"/>
      <c r="AH287" s="50"/>
      <c r="AI287" s="39"/>
      <c r="AJ287" s="31"/>
    </row>
    <row r="288" spans="1:36" s="38" customFormat="1" ht="15" x14ac:dyDescent="0.25">
      <c r="A288" s="31"/>
      <c r="B288" s="31"/>
      <c r="C288" s="31"/>
      <c r="D288" s="32"/>
      <c r="E288" s="33"/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 s="31"/>
      <c r="R288" s="31"/>
      <c r="S288" s="40"/>
      <c r="AD288" s="39"/>
      <c r="AE288" s="39"/>
      <c r="AF288" s="31"/>
      <c r="AG288" s="31"/>
      <c r="AH288" s="50"/>
      <c r="AI288" s="39"/>
      <c r="AJ288" s="31"/>
    </row>
    <row r="289" spans="1:36" s="38" customFormat="1" ht="15" x14ac:dyDescent="0.25">
      <c r="A289" s="31"/>
      <c r="B289" s="31"/>
      <c r="C289" s="31"/>
      <c r="D289" s="32"/>
      <c r="E289" s="33"/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 s="31"/>
      <c r="R289" s="31"/>
      <c r="S289" s="40"/>
      <c r="AD289" s="39"/>
      <c r="AE289" s="39"/>
      <c r="AF289" s="31"/>
      <c r="AG289" s="31"/>
      <c r="AH289" s="50"/>
      <c r="AI289" s="39"/>
      <c r="AJ289" s="31"/>
    </row>
    <row r="290" spans="1:36" s="38" customFormat="1" ht="15" x14ac:dyDescent="0.25">
      <c r="A290" s="31"/>
      <c r="B290" s="31"/>
      <c r="C290" s="31"/>
      <c r="D290" s="32"/>
      <c r="E290" s="33"/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 s="31"/>
      <c r="R290" s="31"/>
      <c r="S290" s="40"/>
      <c r="AD290" s="39"/>
      <c r="AE290" s="39"/>
      <c r="AF290" s="31"/>
      <c r="AG290" s="31"/>
      <c r="AH290" s="50"/>
      <c r="AI290" s="39"/>
      <c r="AJ290" s="31"/>
    </row>
    <row r="291" spans="1:36" s="38" customFormat="1" ht="15" x14ac:dyDescent="0.25">
      <c r="A291" s="31"/>
      <c r="B291" s="31"/>
      <c r="C291" s="31"/>
      <c r="D291" s="32"/>
      <c r="E291" s="33"/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 s="31"/>
      <c r="R291" s="31"/>
      <c r="S291" s="40"/>
      <c r="AD291" s="39"/>
      <c r="AE291" s="39"/>
      <c r="AF291" s="31"/>
      <c r="AG291" s="31"/>
      <c r="AH291" s="50"/>
      <c r="AI291" s="39"/>
      <c r="AJ291" s="31"/>
    </row>
    <row r="292" spans="1:36" s="38" customFormat="1" ht="15" x14ac:dyDescent="0.25">
      <c r="A292" s="31"/>
      <c r="B292" s="31"/>
      <c r="C292" s="31"/>
      <c r="D292" s="32"/>
      <c r="E292" s="33"/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 s="31"/>
      <c r="R292" s="31"/>
      <c r="S292" s="40"/>
      <c r="AD292" s="39"/>
      <c r="AE292" s="39"/>
      <c r="AF292" s="31"/>
      <c r="AG292" s="31"/>
      <c r="AH292" s="50"/>
      <c r="AI292" s="39"/>
      <c r="AJ292" s="31"/>
    </row>
    <row r="293" spans="1:36" s="38" customFormat="1" ht="15" x14ac:dyDescent="0.25">
      <c r="A293" s="31"/>
      <c r="B293" s="31"/>
      <c r="C293" s="31"/>
      <c r="D293" s="32"/>
      <c r="E293" s="33"/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 s="31"/>
      <c r="R293" s="31"/>
      <c r="S293" s="40"/>
      <c r="AD293" s="39"/>
      <c r="AF293" s="31"/>
      <c r="AG293" s="31"/>
      <c r="AH293" s="50"/>
      <c r="AI293" s="39"/>
      <c r="AJ293" s="31"/>
    </row>
    <row r="294" spans="1:36" s="38" customFormat="1" ht="15" x14ac:dyDescent="0.25">
      <c r="A294" s="31"/>
      <c r="B294" s="31"/>
      <c r="C294" s="31"/>
      <c r="D294" s="32"/>
      <c r="E294" s="33"/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 s="31"/>
      <c r="R294" s="31"/>
      <c r="S294" s="40"/>
      <c r="AD294" s="39"/>
      <c r="AE294" s="39"/>
      <c r="AF294" s="31"/>
      <c r="AG294" s="31"/>
      <c r="AH294" s="50"/>
      <c r="AI294" s="39"/>
      <c r="AJ294" s="31"/>
    </row>
    <row r="295" spans="1:36" s="38" customFormat="1" ht="15" x14ac:dyDescent="0.25">
      <c r="A295" s="31"/>
      <c r="B295" s="31"/>
      <c r="C295" s="31"/>
      <c r="D295" s="32"/>
      <c r="E295" s="33"/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 s="31"/>
      <c r="R295" s="31"/>
      <c r="S295" s="40"/>
      <c r="AD295" s="39"/>
      <c r="AE295" s="39"/>
      <c r="AF295" s="31"/>
      <c r="AG295" s="31"/>
      <c r="AH295" s="50"/>
      <c r="AI295" s="39"/>
      <c r="AJ295" s="31"/>
    </row>
    <row r="296" spans="1:36" s="38" customFormat="1" ht="15" x14ac:dyDescent="0.25">
      <c r="A296" s="31"/>
      <c r="B296" s="31"/>
      <c r="C296" s="31"/>
      <c r="D296" s="32"/>
      <c r="E296" s="33"/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 s="31"/>
      <c r="R296" s="31"/>
      <c r="S296" s="40"/>
      <c r="AD296" s="39"/>
      <c r="AE296" s="39"/>
      <c r="AF296" s="31"/>
      <c r="AG296" s="31"/>
      <c r="AH296" s="50"/>
      <c r="AI296" s="39"/>
      <c r="AJ296" s="31"/>
    </row>
    <row r="297" spans="1:36" s="38" customFormat="1" ht="15" x14ac:dyDescent="0.25">
      <c r="A297" s="31"/>
      <c r="B297" s="31"/>
      <c r="C297" s="31"/>
      <c r="D297" s="32"/>
      <c r="E297" s="33"/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 s="31"/>
      <c r="R297" s="31"/>
      <c r="S297" s="40"/>
      <c r="AD297" s="39"/>
      <c r="AE297" s="39"/>
      <c r="AF297" s="31"/>
      <c r="AG297" s="31"/>
      <c r="AH297" s="50"/>
      <c r="AI297" s="39"/>
      <c r="AJ297" s="31"/>
    </row>
    <row r="298" spans="1:36" s="38" customFormat="1" ht="15" x14ac:dyDescent="0.25">
      <c r="A298" s="31"/>
      <c r="B298" s="31"/>
      <c r="C298" s="31"/>
      <c r="D298" s="32"/>
      <c r="E298" s="33"/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 s="31"/>
      <c r="R298" s="31"/>
      <c r="S298" s="40"/>
      <c r="AD298" s="39"/>
      <c r="AE298" s="39"/>
      <c r="AF298" s="31"/>
      <c r="AG298" s="31"/>
      <c r="AH298" s="50"/>
      <c r="AI298" s="39"/>
      <c r="AJ298" s="31"/>
    </row>
    <row r="299" spans="1:36" s="38" customFormat="1" ht="15" x14ac:dyDescent="0.25">
      <c r="A299" s="31"/>
      <c r="B299" s="31"/>
      <c r="C299" s="31"/>
      <c r="D299" s="32"/>
      <c r="E299" s="33"/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 s="31"/>
      <c r="R299" s="31"/>
      <c r="S299" s="40"/>
      <c r="AD299" s="39"/>
      <c r="AE299" s="39"/>
      <c r="AF299" s="31"/>
      <c r="AG299" s="31"/>
      <c r="AH299" s="50"/>
      <c r="AI299" s="39"/>
      <c r="AJ299" s="31"/>
    </row>
    <row r="300" spans="1:36" s="38" customFormat="1" ht="15" x14ac:dyDescent="0.25">
      <c r="A300" s="31"/>
      <c r="B300" s="31"/>
      <c r="C300" s="31"/>
      <c r="D300" s="32"/>
      <c r="E300" s="33"/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 s="31"/>
      <c r="R300" s="31"/>
      <c r="S300" s="40"/>
      <c r="AD300" s="39"/>
      <c r="AE300" s="39"/>
      <c r="AF300" s="31"/>
      <c r="AG300" s="31"/>
      <c r="AH300" s="50"/>
      <c r="AI300" s="39"/>
      <c r="AJ300" s="31"/>
    </row>
    <row r="301" spans="1:36" s="38" customFormat="1" ht="15" x14ac:dyDescent="0.25">
      <c r="A301" s="31"/>
      <c r="B301" s="31"/>
      <c r="C301" s="31"/>
      <c r="D301" s="32"/>
      <c r="E301" s="33"/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 s="31"/>
      <c r="R301" s="31"/>
      <c r="S301" s="40"/>
      <c r="AD301" s="39"/>
      <c r="AF301" s="31"/>
      <c r="AG301" s="31"/>
      <c r="AH301" s="50"/>
      <c r="AI301" s="39"/>
      <c r="AJ301" s="31"/>
    </row>
    <row r="302" spans="1:36" s="38" customFormat="1" ht="15" x14ac:dyDescent="0.25">
      <c r="A302" s="31"/>
      <c r="B302" s="31"/>
      <c r="C302" s="31"/>
      <c r="D302" s="32"/>
      <c r="E302" s="33"/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 s="31"/>
      <c r="R302" s="31"/>
      <c r="S302" s="40"/>
      <c r="AD302" s="39"/>
      <c r="AE302" s="39"/>
      <c r="AF302" s="31"/>
      <c r="AG302" s="31"/>
      <c r="AH302" s="50"/>
      <c r="AI302" s="39"/>
      <c r="AJ302" s="31"/>
    </row>
    <row r="303" spans="1:36" s="38" customFormat="1" ht="15" x14ac:dyDescent="0.25">
      <c r="A303" s="31"/>
      <c r="B303" s="31"/>
      <c r="C303" s="31"/>
      <c r="D303" s="32"/>
      <c r="E303" s="33"/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 s="31"/>
      <c r="R303" s="31"/>
      <c r="S303" s="40"/>
      <c r="AD303" s="39"/>
      <c r="AE303" s="39"/>
      <c r="AF303" s="31"/>
      <c r="AG303" s="31"/>
      <c r="AH303" s="50"/>
      <c r="AI303" s="39"/>
      <c r="AJ303" s="31"/>
    </row>
    <row r="304" spans="1:36" s="38" customFormat="1" ht="15" x14ac:dyDescent="0.25">
      <c r="A304" s="31"/>
      <c r="B304" s="31"/>
      <c r="C304" s="31"/>
      <c r="D304" s="32"/>
      <c r="E304" s="33"/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 s="31"/>
      <c r="R304" s="31"/>
      <c r="S304" s="40"/>
      <c r="AD304" s="39"/>
      <c r="AF304" s="31"/>
      <c r="AG304" s="31"/>
      <c r="AH304" s="50"/>
      <c r="AI304" s="39"/>
      <c r="AJ304" s="31"/>
    </row>
    <row r="305" spans="1:36" s="38" customFormat="1" ht="15" x14ac:dyDescent="0.25">
      <c r="A305" s="31"/>
      <c r="B305" s="31"/>
      <c r="C305" s="31"/>
      <c r="D305" s="32"/>
      <c r="E305" s="33"/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 s="31"/>
      <c r="R305" s="31"/>
      <c r="S305" s="40"/>
      <c r="AD305" s="39"/>
      <c r="AE305" s="39"/>
      <c r="AF305" s="31"/>
      <c r="AG305" s="31"/>
      <c r="AH305" s="50"/>
      <c r="AI305" s="39"/>
      <c r="AJ305" s="31"/>
    </row>
    <row r="306" spans="1:36" s="38" customFormat="1" ht="15" x14ac:dyDescent="0.25">
      <c r="A306" s="31"/>
      <c r="B306" s="31"/>
      <c r="C306" s="31"/>
      <c r="D306" s="32"/>
      <c r="E306" s="33"/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 s="31"/>
      <c r="R306" s="31"/>
      <c r="S306" s="40"/>
      <c r="AD306" s="39"/>
      <c r="AE306" s="39"/>
      <c r="AF306" s="31"/>
      <c r="AG306" s="31"/>
      <c r="AH306" s="50"/>
      <c r="AI306" s="39"/>
      <c r="AJ306" s="31"/>
    </row>
    <row r="307" spans="1:36" s="38" customFormat="1" ht="15" x14ac:dyDescent="0.25">
      <c r="A307" s="31"/>
      <c r="B307" s="31"/>
      <c r="C307" s="31"/>
      <c r="D307" s="32"/>
      <c r="E307" s="33"/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 s="31"/>
      <c r="R307" s="31"/>
      <c r="S307" s="40"/>
      <c r="AD307" s="39"/>
      <c r="AE307" s="39"/>
      <c r="AF307" s="31"/>
      <c r="AG307" s="31"/>
      <c r="AH307" s="50"/>
      <c r="AI307" s="39"/>
      <c r="AJ307" s="31"/>
    </row>
    <row r="308" spans="1:36" s="38" customFormat="1" ht="15" x14ac:dyDescent="0.25">
      <c r="A308" s="31"/>
      <c r="B308" s="31"/>
      <c r="C308" s="31"/>
      <c r="D308" s="32"/>
      <c r="E308" s="33"/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 s="31"/>
      <c r="R308" s="31"/>
      <c r="S308" s="40"/>
      <c r="AD308" s="39"/>
      <c r="AE308" s="39"/>
      <c r="AF308" s="31"/>
      <c r="AG308" s="31"/>
      <c r="AH308" s="50"/>
      <c r="AI308" s="39"/>
      <c r="AJ308" s="31"/>
    </row>
    <row r="309" spans="1:36" s="38" customFormat="1" ht="15" x14ac:dyDescent="0.25">
      <c r="A309" s="31"/>
      <c r="B309" s="31"/>
      <c r="C309" s="31"/>
      <c r="D309" s="32"/>
      <c r="E309" s="33"/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 s="31"/>
      <c r="R309" s="31"/>
      <c r="S309" s="40"/>
      <c r="AD309" s="39"/>
      <c r="AE309" s="39"/>
      <c r="AF309" s="31"/>
      <c r="AG309" s="31"/>
      <c r="AH309" s="50"/>
      <c r="AI309" s="39"/>
      <c r="AJ309" s="31"/>
    </row>
    <row r="310" spans="1:36" s="38" customFormat="1" ht="15" x14ac:dyDescent="0.25">
      <c r="A310" s="31"/>
      <c r="B310" s="31"/>
      <c r="C310" s="31"/>
      <c r="D310" s="32"/>
      <c r="E310" s="33"/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 s="31"/>
      <c r="R310" s="31"/>
      <c r="S310" s="40"/>
      <c r="AD310" s="39"/>
      <c r="AF310" s="31"/>
      <c r="AG310" s="31"/>
      <c r="AH310" s="50"/>
      <c r="AI310" s="39"/>
      <c r="AJ310" s="31"/>
    </row>
    <row r="311" spans="1:36" s="38" customFormat="1" ht="15" x14ac:dyDescent="0.25">
      <c r="A311" s="31"/>
      <c r="B311" s="31"/>
      <c r="C311" s="31"/>
      <c r="D311" s="32"/>
      <c r="E311" s="33"/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 s="31"/>
      <c r="R311" s="31"/>
      <c r="S311" s="40"/>
      <c r="AD311" s="39"/>
      <c r="AF311" s="31"/>
      <c r="AG311" s="31"/>
      <c r="AH311" s="50"/>
      <c r="AI311" s="39"/>
      <c r="AJ311" s="31"/>
    </row>
    <row r="312" spans="1:36" s="38" customFormat="1" ht="15" x14ac:dyDescent="0.25">
      <c r="A312" s="31"/>
      <c r="B312" s="31"/>
      <c r="C312" s="31"/>
      <c r="D312" s="32"/>
      <c r="E312" s="33"/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 s="31"/>
      <c r="R312" s="31"/>
      <c r="S312" s="40"/>
      <c r="AD312" s="39"/>
      <c r="AF312" s="31"/>
      <c r="AG312" s="31"/>
      <c r="AH312" s="50"/>
      <c r="AI312" s="39"/>
      <c r="AJ312" s="31"/>
    </row>
    <row r="313" spans="1:36" s="38" customFormat="1" ht="15" x14ac:dyDescent="0.25">
      <c r="A313" s="31"/>
      <c r="B313" s="31"/>
      <c r="C313" s="31"/>
      <c r="D313" s="32"/>
      <c r="E313" s="33"/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 s="31"/>
      <c r="R313" s="31"/>
      <c r="S313" s="40"/>
      <c r="AD313" s="39"/>
      <c r="AE313" s="39"/>
      <c r="AF313" s="31"/>
      <c r="AG313" s="31"/>
      <c r="AH313" s="50"/>
      <c r="AI313" s="39"/>
      <c r="AJ313" s="31"/>
    </row>
    <row r="314" spans="1:36" s="38" customFormat="1" ht="15" x14ac:dyDescent="0.25">
      <c r="A314" s="31"/>
      <c r="B314" s="31"/>
      <c r="C314" s="31"/>
      <c r="D314" s="32"/>
      <c r="E314" s="33"/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 s="31"/>
      <c r="R314" s="31"/>
      <c r="S314" s="40"/>
      <c r="AD314" s="39"/>
      <c r="AE314" s="39"/>
      <c r="AF314" s="31"/>
      <c r="AG314" s="31"/>
      <c r="AH314" s="50"/>
      <c r="AI314" s="39"/>
      <c r="AJ314" s="31"/>
    </row>
    <row r="315" spans="1:36" s="38" customFormat="1" ht="15" x14ac:dyDescent="0.25">
      <c r="A315" s="31"/>
      <c r="B315" s="31"/>
      <c r="C315" s="31"/>
      <c r="D315" s="32"/>
      <c r="E315" s="33"/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 s="31"/>
      <c r="R315" s="31"/>
      <c r="S315" s="40"/>
      <c r="AD315" s="39"/>
      <c r="AE315" s="39"/>
      <c r="AF315" s="31"/>
      <c r="AG315" s="31"/>
      <c r="AH315" s="50"/>
      <c r="AI315" s="39"/>
      <c r="AJ315" s="31"/>
    </row>
    <row r="316" spans="1:36" s="38" customFormat="1" ht="15" x14ac:dyDescent="0.25">
      <c r="A316" s="31"/>
      <c r="B316" s="31"/>
      <c r="C316" s="31"/>
      <c r="D316" s="32"/>
      <c r="E316" s="33"/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 s="31"/>
      <c r="R316" s="31"/>
      <c r="S316" s="40"/>
      <c r="AD316" s="39"/>
      <c r="AE316" s="39"/>
      <c r="AF316" s="31"/>
      <c r="AG316" s="31"/>
      <c r="AH316" s="50"/>
      <c r="AI316" s="39"/>
      <c r="AJ316" s="31"/>
    </row>
    <row r="317" spans="1:36" s="38" customFormat="1" ht="15" x14ac:dyDescent="0.25">
      <c r="A317" s="31"/>
      <c r="B317" s="31"/>
      <c r="C317" s="31"/>
      <c r="D317" s="32"/>
      <c r="E317" s="33"/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 s="31"/>
      <c r="R317" s="31"/>
      <c r="S317" s="40"/>
      <c r="AD317" s="39"/>
      <c r="AE317" s="39"/>
      <c r="AF317" s="31"/>
      <c r="AG317" s="31"/>
      <c r="AH317" s="50"/>
      <c r="AI317" s="39"/>
      <c r="AJ317" s="31"/>
    </row>
    <row r="318" spans="1:36" s="38" customFormat="1" ht="15" x14ac:dyDescent="0.25">
      <c r="A318" s="31"/>
      <c r="B318" s="31"/>
      <c r="C318" s="31"/>
      <c r="D318" s="32"/>
      <c r="E318" s="33"/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 s="31"/>
      <c r="R318" s="31"/>
      <c r="S318" s="40"/>
      <c r="AD318" s="39"/>
      <c r="AE318" s="39"/>
      <c r="AF318" s="31"/>
      <c r="AG318" s="31"/>
      <c r="AH318" s="50"/>
      <c r="AI318" s="39"/>
      <c r="AJ318" s="31"/>
    </row>
    <row r="319" spans="1:36" s="38" customFormat="1" ht="15" x14ac:dyDescent="0.25">
      <c r="A319" s="31"/>
      <c r="B319" s="31"/>
      <c r="C319" s="31"/>
      <c r="D319" s="32"/>
      <c r="E319" s="33"/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 s="31"/>
      <c r="R319" s="31"/>
      <c r="S319" s="40"/>
      <c r="AD319" s="39"/>
      <c r="AF319" s="31"/>
      <c r="AG319" s="31"/>
      <c r="AH319" s="50"/>
      <c r="AI319" s="39"/>
      <c r="AJ319" s="31"/>
    </row>
    <row r="320" spans="1:36" s="38" customFormat="1" ht="15" x14ac:dyDescent="0.25">
      <c r="A320" s="31"/>
      <c r="B320" s="31"/>
      <c r="C320" s="31"/>
      <c r="D320" s="32"/>
      <c r="E320" s="33"/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 s="31"/>
      <c r="R320" s="31"/>
      <c r="S320" s="40"/>
      <c r="AD320" s="39"/>
      <c r="AE320" s="39"/>
      <c r="AF320" s="31"/>
      <c r="AG320" s="31"/>
      <c r="AH320" s="50"/>
      <c r="AI320" s="39"/>
      <c r="AJ320" s="31"/>
    </row>
    <row r="321" spans="1:36" s="38" customFormat="1" ht="15" x14ac:dyDescent="0.25">
      <c r="A321" s="31"/>
      <c r="B321" s="31"/>
      <c r="C321" s="31"/>
      <c r="D321" s="32"/>
      <c r="E321" s="33"/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 s="31"/>
      <c r="R321" s="31"/>
      <c r="S321" s="40"/>
      <c r="AD321" s="39"/>
      <c r="AE321" s="39"/>
      <c r="AF321" s="31"/>
      <c r="AG321" s="31"/>
      <c r="AH321" s="50"/>
      <c r="AI321" s="39"/>
      <c r="AJ321" s="31"/>
    </row>
    <row r="322" spans="1:36" s="38" customFormat="1" ht="15" x14ac:dyDescent="0.25">
      <c r="A322" s="31"/>
      <c r="B322" s="31"/>
      <c r="C322" s="31"/>
      <c r="D322" s="32"/>
      <c r="E322" s="33"/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 s="31"/>
      <c r="R322" s="31"/>
      <c r="S322" s="40"/>
      <c r="AD322" s="39"/>
      <c r="AE322" s="39"/>
      <c r="AF322" s="31"/>
      <c r="AG322" s="31"/>
      <c r="AH322" s="50"/>
      <c r="AI322" s="39"/>
      <c r="AJ322" s="31"/>
    </row>
    <row r="323" spans="1:36" s="38" customFormat="1" ht="15" x14ac:dyDescent="0.25">
      <c r="A323" s="31"/>
      <c r="B323" s="31"/>
      <c r="C323" s="31"/>
      <c r="D323" s="32"/>
      <c r="E323" s="33"/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 s="31"/>
      <c r="R323" s="31"/>
      <c r="S323" s="40"/>
      <c r="AD323" s="39"/>
      <c r="AE323" s="39"/>
      <c r="AF323" s="31"/>
      <c r="AG323" s="31"/>
      <c r="AH323" s="50"/>
      <c r="AI323" s="39"/>
      <c r="AJ323" s="31"/>
    </row>
    <row r="324" spans="1:36" s="38" customFormat="1" ht="15" x14ac:dyDescent="0.25">
      <c r="A324" s="31"/>
      <c r="B324" s="31"/>
      <c r="C324" s="31"/>
      <c r="D324" s="32"/>
      <c r="E324" s="33"/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 s="31"/>
      <c r="R324" s="31"/>
      <c r="S324" s="40"/>
      <c r="AD324" s="39"/>
      <c r="AE324" s="39"/>
      <c r="AF324" s="31"/>
      <c r="AG324" s="31"/>
      <c r="AH324" s="50"/>
      <c r="AI324" s="39"/>
      <c r="AJ324" s="31"/>
    </row>
    <row r="325" spans="1:36" s="38" customFormat="1" ht="15" x14ac:dyDescent="0.25">
      <c r="A325" s="31"/>
      <c r="B325" s="31"/>
      <c r="C325" s="31"/>
      <c r="D325" s="32"/>
      <c r="E325" s="33"/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 s="31"/>
      <c r="R325" s="31"/>
      <c r="S325" s="40"/>
      <c r="AD325" s="39"/>
      <c r="AE325" s="39"/>
      <c r="AF325" s="31"/>
      <c r="AG325" s="31"/>
      <c r="AH325" s="50"/>
      <c r="AI325" s="39"/>
      <c r="AJ325" s="31"/>
    </row>
    <row r="326" spans="1:36" s="38" customFormat="1" ht="15" x14ac:dyDescent="0.25">
      <c r="A326" s="31"/>
      <c r="B326" s="31"/>
      <c r="C326" s="31"/>
      <c r="D326" s="32"/>
      <c r="E326" s="33"/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 s="31"/>
      <c r="R326" s="31"/>
      <c r="S326" s="40"/>
      <c r="AD326" s="39"/>
      <c r="AE326" s="39"/>
      <c r="AF326" s="31"/>
      <c r="AG326" s="31"/>
      <c r="AH326" s="50"/>
      <c r="AI326" s="39"/>
      <c r="AJ326" s="31"/>
    </row>
    <row r="327" spans="1:36" s="38" customFormat="1" ht="15" x14ac:dyDescent="0.25">
      <c r="A327" s="31"/>
      <c r="B327" s="31"/>
      <c r="C327" s="31"/>
      <c r="D327" s="32"/>
      <c r="E327" s="33"/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 s="31"/>
      <c r="R327" s="31"/>
      <c r="S327" s="40"/>
      <c r="AD327" s="39"/>
      <c r="AE327" s="39"/>
      <c r="AF327" s="31"/>
      <c r="AG327" s="31"/>
      <c r="AH327" s="50"/>
      <c r="AI327" s="39"/>
      <c r="AJ327" s="31"/>
    </row>
    <row r="328" spans="1:36" s="38" customFormat="1" ht="15" x14ac:dyDescent="0.25">
      <c r="A328" s="31"/>
      <c r="B328" s="31"/>
      <c r="C328" s="31"/>
      <c r="D328" s="32"/>
      <c r="E328" s="33"/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 s="31"/>
      <c r="R328" s="31"/>
      <c r="S328" s="40"/>
      <c r="AD328" s="39"/>
      <c r="AE328" s="39"/>
      <c r="AF328" s="31"/>
      <c r="AG328" s="31"/>
      <c r="AH328" s="50"/>
      <c r="AI328" s="39"/>
      <c r="AJ328" s="31"/>
    </row>
    <row r="329" spans="1:36" s="38" customFormat="1" ht="15" x14ac:dyDescent="0.25">
      <c r="A329" s="31"/>
      <c r="B329" s="31"/>
      <c r="C329" s="31"/>
      <c r="D329" s="32"/>
      <c r="E329" s="33"/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 s="31"/>
      <c r="R329" s="31"/>
      <c r="S329" s="40"/>
      <c r="AD329" s="39"/>
      <c r="AE329" s="39"/>
      <c r="AF329" s="31"/>
      <c r="AG329" s="31"/>
      <c r="AH329" s="50"/>
      <c r="AI329" s="39"/>
      <c r="AJ329" s="31"/>
    </row>
    <row r="330" spans="1:36" s="38" customFormat="1" ht="15" x14ac:dyDescent="0.25">
      <c r="A330" s="31"/>
      <c r="B330" s="31"/>
      <c r="C330" s="31"/>
      <c r="D330" s="32"/>
      <c r="E330" s="33"/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 s="31"/>
      <c r="R330" s="31"/>
      <c r="S330" s="40"/>
      <c r="AD330" s="39"/>
      <c r="AE330" s="39"/>
      <c r="AF330" s="31"/>
      <c r="AG330" s="31"/>
      <c r="AH330" s="50"/>
      <c r="AI330" s="39"/>
      <c r="AJ330" s="31"/>
    </row>
    <row r="331" spans="1:36" s="38" customFormat="1" ht="15" x14ac:dyDescent="0.25">
      <c r="A331" s="31"/>
      <c r="B331" s="31"/>
      <c r="C331" s="31"/>
      <c r="D331" s="32"/>
      <c r="E331" s="33"/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 s="31"/>
      <c r="R331" s="31"/>
      <c r="S331" s="40"/>
      <c r="AD331" s="39"/>
      <c r="AE331" s="39"/>
      <c r="AF331" s="31"/>
      <c r="AG331" s="31"/>
      <c r="AH331" s="50"/>
      <c r="AI331" s="39"/>
      <c r="AJ331" s="31"/>
    </row>
    <row r="332" spans="1:36" s="38" customFormat="1" ht="15" x14ac:dyDescent="0.25">
      <c r="A332" s="31"/>
      <c r="B332" s="31"/>
      <c r="C332" s="31"/>
      <c r="D332" s="32"/>
      <c r="E332" s="33"/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 s="31"/>
      <c r="R332" s="31"/>
      <c r="S332" s="40"/>
      <c r="AD332" s="39"/>
      <c r="AE332" s="39"/>
      <c r="AF332" s="31"/>
      <c r="AG332" s="31"/>
      <c r="AH332" s="50"/>
      <c r="AI332" s="39"/>
      <c r="AJ332" s="31"/>
    </row>
    <row r="333" spans="1:36" s="38" customFormat="1" ht="15" x14ac:dyDescent="0.25">
      <c r="A333" s="31"/>
      <c r="B333" s="31"/>
      <c r="C333" s="31"/>
      <c r="D333" s="32"/>
      <c r="E333" s="33"/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 s="31"/>
      <c r="R333" s="31"/>
      <c r="S333" s="40"/>
      <c r="AD333" s="39"/>
      <c r="AE333" s="39"/>
      <c r="AF333" s="31"/>
      <c r="AG333" s="31"/>
      <c r="AH333" s="50"/>
      <c r="AI333" s="39"/>
      <c r="AJ333" s="31"/>
    </row>
    <row r="334" spans="1:36" s="38" customFormat="1" ht="15" x14ac:dyDescent="0.25">
      <c r="A334" s="31"/>
      <c r="B334" s="31"/>
      <c r="C334" s="31"/>
      <c r="D334" s="32"/>
      <c r="E334" s="33"/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 s="31"/>
      <c r="R334" s="31"/>
      <c r="S334" s="40"/>
      <c r="AD334" s="39"/>
      <c r="AE334" s="39"/>
      <c r="AF334" s="31"/>
      <c r="AG334" s="31"/>
      <c r="AH334" s="50"/>
      <c r="AI334" s="39"/>
      <c r="AJ334" s="31"/>
    </row>
    <row r="335" spans="1:36" s="38" customFormat="1" ht="15" x14ac:dyDescent="0.25">
      <c r="A335" s="31"/>
      <c r="B335" s="31"/>
      <c r="C335" s="31"/>
      <c r="D335" s="32"/>
      <c r="E335" s="33"/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 s="31"/>
      <c r="R335" s="31"/>
      <c r="S335" s="40"/>
      <c r="AD335" s="39"/>
      <c r="AE335" s="39"/>
      <c r="AF335" s="31"/>
      <c r="AG335" s="31"/>
      <c r="AH335" s="50"/>
      <c r="AI335" s="39"/>
      <c r="AJ335" s="31"/>
    </row>
    <row r="336" spans="1:36" s="38" customFormat="1" ht="15" x14ac:dyDescent="0.25">
      <c r="A336" s="31"/>
      <c r="B336" s="31"/>
      <c r="C336" s="31"/>
      <c r="D336" s="32"/>
      <c r="E336" s="33"/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 s="31"/>
      <c r="R336" s="31"/>
      <c r="S336" s="40"/>
      <c r="AD336" s="39"/>
      <c r="AE336" s="39"/>
      <c r="AF336" s="31"/>
      <c r="AG336" s="31"/>
      <c r="AH336" s="50"/>
      <c r="AI336" s="39"/>
      <c r="AJ336" s="31"/>
    </row>
    <row r="337" spans="1:36" s="38" customFormat="1" ht="15" x14ac:dyDescent="0.25">
      <c r="A337" s="31"/>
      <c r="B337" s="31"/>
      <c r="C337" s="31"/>
      <c r="D337" s="32"/>
      <c r="E337" s="33"/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 s="31"/>
      <c r="R337" s="31"/>
      <c r="S337" s="40"/>
      <c r="AD337" s="39"/>
      <c r="AE337" s="39"/>
      <c r="AF337" s="31"/>
      <c r="AG337" s="31"/>
      <c r="AH337" s="50"/>
      <c r="AI337" s="39"/>
      <c r="AJ337" s="31"/>
    </row>
    <row r="338" spans="1:36" s="38" customFormat="1" ht="15" x14ac:dyDescent="0.25">
      <c r="A338" s="31"/>
      <c r="B338" s="31"/>
      <c r="C338" s="31"/>
      <c r="D338" s="32"/>
      <c r="E338" s="33"/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 s="31"/>
      <c r="R338" s="31"/>
      <c r="S338" s="40"/>
      <c r="AD338" s="39"/>
      <c r="AE338" s="39"/>
      <c r="AF338" s="31"/>
      <c r="AG338" s="31"/>
      <c r="AH338" s="50"/>
      <c r="AI338" s="39"/>
      <c r="AJ338" s="31"/>
    </row>
    <row r="339" spans="1:36" s="38" customFormat="1" ht="15" x14ac:dyDescent="0.25">
      <c r="A339" s="31"/>
      <c r="B339" s="31"/>
      <c r="C339" s="31"/>
      <c r="D339" s="32"/>
      <c r="E339" s="33"/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 s="31"/>
      <c r="R339" s="31"/>
      <c r="S339" s="40"/>
      <c r="AD339" s="39"/>
      <c r="AE339" s="39"/>
      <c r="AF339" s="31"/>
      <c r="AG339" s="31"/>
      <c r="AH339" s="50"/>
      <c r="AI339" s="39"/>
      <c r="AJ339" s="31"/>
    </row>
    <row r="340" spans="1:36" s="38" customFormat="1" ht="15" x14ac:dyDescent="0.25">
      <c r="A340" s="31"/>
      <c r="B340" s="31"/>
      <c r="C340" s="31"/>
      <c r="D340" s="32"/>
      <c r="E340" s="33"/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 s="31"/>
      <c r="R340" s="31"/>
      <c r="S340" s="40"/>
      <c r="AD340" s="39"/>
      <c r="AE340" s="39"/>
      <c r="AF340" s="31"/>
      <c r="AG340" s="31"/>
      <c r="AH340" s="50"/>
      <c r="AI340" s="39"/>
      <c r="AJ340" s="31"/>
    </row>
    <row r="341" spans="1:36" s="38" customFormat="1" ht="15" x14ac:dyDescent="0.25">
      <c r="A341" s="31"/>
      <c r="B341" s="31"/>
      <c r="C341" s="31"/>
      <c r="D341" s="32"/>
      <c r="E341" s="33"/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 s="31"/>
      <c r="R341" s="31"/>
      <c r="S341" s="40"/>
      <c r="AD341" s="39"/>
      <c r="AE341" s="39"/>
      <c r="AF341" s="31"/>
      <c r="AG341" s="31"/>
      <c r="AH341" s="50"/>
      <c r="AI341" s="39"/>
      <c r="AJ341" s="31"/>
    </row>
    <row r="342" spans="1:36" s="38" customFormat="1" ht="15" x14ac:dyDescent="0.25">
      <c r="A342" s="31"/>
      <c r="B342" s="31"/>
      <c r="C342" s="31"/>
      <c r="D342" s="32"/>
      <c r="E342" s="33"/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 s="31"/>
      <c r="R342" s="31"/>
      <c r="S342" s="40"/>
      <c r="AD342" s="39"/>
      <c r="AE342" s="39"/>
      <c r="AF342" s="31"/>
      <c r="AG342" s="31"/>
      <c r="AH342" s="50"/>
      <c r="AI342" s="39"/>
      <c r="AJ342" s="31"/>
    </row>
    <row r="343" spans="1:36" s="38" customFormat="1" ht="15" x14ac:dyDescent="0.25">
      <c r="A343" s="31"/>
      <c r="B343" s="31"/>
      <c r="C343" s="31"/>
      <c r="D343" s="32"/>
      <c r="E343" s="33"/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 s="31"/>
      <c r="R343" s="31"/>
      <c r="S343" s="40"/>
      <c r="AD343" s="39"/>
      <c r="AE343" s="39"/>
      <c r="AF343" s="31"/>
      <c r="AG343" s="31"/>
      <c r="AH343" s="50"/>
      <c r="AI343" s="39"/>
      <c r="AJ343" s="31"/>
    </row>
    <row r="344" spans="1:36" s="38" customFormat="1" ht="15" x14ac:dyDescent="0.25">
      <c r="A344" s="31"/>
      <c r="B344" s="31"/>
      <c r="C344" s="31"/>
      <c r="D344" s="32"/>
      <c r="E344" s="33"/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 s="31"/>
      <c r="R344" s="31"/>
      <c r="S344" s="40"/>
      <c r="AD344" s="39"/>
      <c r="AE344" s="39"/>
      <c r="AF344" s="31"/>
      <c r="AG344" s="31"/>
      <c r="AH344" s="50"/>
      <c r="AI344" s="39"/>
      <c r="AJ344" s="31"/>
    </row>
    <row r="345" spans="1:36" s="38" customFormat="1" ht="15" x14ac:dyDescent="0.25">
      <c r="A345" s="31"/>
      <c r="B345" s="31"/>
      <c r="C345" s="31"/>
      <c r="D345" s="32"/>
      <c r="E345" s="33"/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 s="31"/>
      <c r="R345" s="31"/>
      <c r="S345" s="40"/>
      <c r="AD345" s="39"/>
      <c r="AE345" s="39"/>
      <c r="AF345" s="31"/>
      <c r="AG345" s="31"/>
      <c r="AH345" s="50"/>
      <c r="AI345" s="39"/>
      <c r="AJ345" s="31"/>
    </row>
    <row r="346" spans="1:36" s="38" customFormat="1" ht="15" x14ac:dyDescent="0.25">
      <c r="A346" s="31"/>
      <c r="B346" s="31"/>
      <c r="C346" s="31"/>
      <c r="D346" s="32"/>
      <c r="E346" s="33"/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 s="31"/>
      <c r="R346" s="31"/>
      <c r="S346" s="40"/>
      <c r="AD346" s="39"/>
      <c r="AE346" s="39"/>
      <c r="AF346" s="31"/>
      <c r="AG346" s="31"/>
      <c r="AH346" s="50"/>
      <c r="AI346" s="39"/>
      <c r="AJ346" s="31"/>
    </row>
    <row r="347" spans="1:36" s="38" customFormat="1" ht="15" x14ac:dyDescent="0.25">
      <c r="A347" s="31"/>
      <c r="B347" s="31"/>
      <c r="C347" s="31"/>
      <c r="D347" s="32"/>
      <c r="E347" s="33"/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 s="31"/>
      <c r="R347" s="31"/>
      <c r="S347" s="40"/>
      <c r="AD347" s="39"/>
      <c r="AE347" s="39"/>
      <c r="AF347" s="31"/>
      <c r="AG347" s="31"/>
      <c r="AH347" s="50"/>
      <c r="AI347" s="39"/>
      <c r="AJ347" s="31"/>
    </row>
    <row r="348" spans="1:36" s="38" customFormat="1" ht="15" x14ac:dyDescent="0.25">
      <c r="A348" s="31"/>
      <c r="B348" s="31"/>
      <c r="C348" s="31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 s="31"/>
      <c r="R348" s="31"/>
      <c r="S348" s="40"/>
      <c r="AD348" s="39"/>
      <c r="AE348" s="39"/>
      <c r="AF348" s="31"/>
      <c r="AG348" s="31"/>
      <c r="AH348" s="50"/>
      <c r="AI348" s="39"/>
      <c r="AJ348" s="31"/>
    </row>
    <row r="349" spans="1:36" s="38" customFormat="1" ht="15" x14ac:dyDescent="0.25">
      <c r="A349" s="31"/>
      <c r="B349" s="31"/>
      <c r="C349" s="31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 s="31"/>
      <c r="R349" s="31"/>
      <c r="S349" s="40"/>
      <c r="AD349" s="39"/>
      <c r="AE349" s="39"/>
      <c r="AF349" s="31"/>
      <c r="AG349" s="31"/>
      <c r="AH349" s="50"/>
      <c r="AI349" s="39"/>
      <c r="AJ349" s="31"/>
    </row>
    <row r="350" spans="1:36" s="38" customFormat="1" ht="15" x14ac:dyDescent="0.25">
      <c r="A350" s="31"/>
      <c r="B350" s="31"/>
      <c r="C350" s="31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 s="31"/>
      <c r="R350" s="31"/>
      <c r="S350" s="40"/>
      <c r="AD350" s="39"/>
      <c r="AE350" s="39"/>
      <c r="AF350" s="31"/>
      <c r="AG350" s="31"/>
      <c r="AH350" s="50"/>
      <c r="AI350" s="39"/>
      <c r="AJ350" s="31"/>
    </row>
    <row r="351" spans="1:36" s="38" customFormat="1" ht="15" x14ac:dyDescent="0.25">
      <c r="A351" s="31"/>
      <c r="B351" s="31"/>
      <c r="C351" s="3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 s="31"/>
      <c r="R351" s="31"/>
      <c r="S351" s="40"/>
      <c r="AD351" s="39"/>
      <c r="AF351" s="31"/>
      <c r="AG351" s="31"/>
      <c r="AH351" s="50"/>
      <c r="AI351" s="39"/>
      <c r="AJ351" s="31"/>
    </row>
    <row r="352" spans="1:36" s="38" customFormat="1" ht="15" x14ac:dyDescent="0.25">
      <c r="A352" s="31"/>
      <c r="B352" s="31"/>
      <c r="C352" s="31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 s="31"/>
      <c r="R352" s="31"/>
      <c r="S352" s="40"/>
      <c r="AD352" s="39"/>
      <c r="AE352" s="39"/>
      <c r="AF352" s="31"/>
      <c r="AG352" s="31"/>
      <c r="AH352" s="50"/>
      <c r="AI352" s="39"/>
      <c r="AJ352" s="31"/>
    </row>
    <row r="353" spans="1:36" s="38" customFormat="1" ht="15" x14ac:dyDescent="0.25">
      <c r="A353" s="31"/>
      <c r="B353" s="31"/>
      <c r="C353" s="31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 s="31"/>
      <c r="R353" s="31"/>
      <c r="S353" s="31"/>
      <c r="AD353" s="39"/>
      <c r="AE353" s="39"/>
      <c r="AF353" s="31"/>
      <c r="AG353" s="31"/>
      <c r="AH353" s="50"/>
      <c r="AI353" s="39"/>
      <c r="AJ353" s="31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2021-08-13T20:08:26Z</dcterms:modified>
</cp:coreProperties>
</file>