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199" i="8" l="1"/>
  <c r="E199" i="8"/>
  <c r="F199" i="8"/>
  <c r="G199" i="8"/>
  <c r="H199" i="8"/>
  <c r="I199" i="8"/>
  <c r="J199" i="8"/>
  <c r="K199" i="8"/>
  <c r="L199" i="8"/>
  <c r="M199" i="8"/>
  <c r="O199" i="8"/>
  <c r="P199" i="8"/>
  <c r="Q199" i="8"/>
  <c r="S199" i="8" s="1"/>
  <c r="R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S200" i="8" s="1"/>
  <c r="R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T201" i="8" s="1"/>
  <c r="Q201" i="8"/>
  <c r="S201" i="8" s="1"/>
  <c r="R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T202" i="8" s="1"/>
  <c r="Q202" i="8"/>
  <c r="S202" i="8" s="1"/>
  <c r="R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T203" i="8" s="1"/>
  <c r="Q203" i="8"/>
  <c r="S203" i="8" s="1"/>
  <c r="R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T204" i="8" s="1"/>
  <c r="Q204" i="8"/>
  <c r="S204" i="8" s="1"/>
  <c r="R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T205" i="8" s="1"/>
  <c r="Q205" i="8"/>
  <c r="S205" i="8" s="1"/>
  <c r="R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T206" i="8" s="1"/>
  <c r="Q206" i="8"/>
  <c r="S206" i="8" s="1"/>
  <c r="R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T207" i="8" s="1"/>
  <c r="Q207" i="8"/>
  <c r="S207" i="8" s="1"/>
  <c r="R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T208" i="8" s="1"/>
  <c r="Q208" i="8"/>
  <c r="S208" i="8" s="1"/>
  <c r="R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T209" i="8" s="1"/>
  <c r="Q209" i="8"/>
  <c r="S209" i="8" s="1"/>
  <c r="R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T210" i="8" s="1"/>
  <c r="Q210" i="8"/>
  <c r="S210" i="8" s="1"/>
  <c r="R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T211" i="8" s="1"/>
  <c r="Q211" i="8"/>
  <c r="S211" i="8" s="1"/>
  <c r="R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T212" i="8" s="1"/>
  <c r="Q212" i="8"/>
  <c r="S212" i="8" s="1"/>
  <c r="R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T213" i="8" s="1"/>
  <c r="Q213" i="8"/>
  <c r="S213" i="8" s="1"/>
  <c r="R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S214" i="8" s="1"/>
  <c r="R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T215" i="8" s="1"/>
  <c r="Q215" i="8"/>
  <c r="S215" i="8" s="1"/>
  <c r="R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S216" i="8" s="1"/>
  <c r="R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S217" i="8" s="1"/>
  <c r="R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T218" i="8" s="1"/>
  <c r="Q218" i="8"/>
  <c r="S218" i="8" s="1"/>
  <c r="R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S219" i="8" s="1"/>
  <c r="R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S220" i="8" s="1"/>
  <c r="R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S221" i="8" s="1"/>
  <c r="R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T222" i="8" s="1"/>
  <c r="Q222" i="8"/>
  <c r="S222" i="8" s="1"/>
  <c r="R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S223" i="8" s="1"/>
  <c r="R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T224" i="8" s="1"/>
  <c r="Q224" i="8"/>
  <c r="S224" i="8" s="1"/>
  <c r="R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S225" i="8" s="1"/>
  <c r="R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Q226" i="8"/>
  <c r="S226" i="8" s="1"/>
  <c r="R226" i="8"/>
  <c r="T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Q227" i="8"/>
  <c r="S227" i="8" s="1"/>
  <c r="R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Q228" i="8"/>
  <c r="S228" i="8" s="1"/>
  <c r="R228" i="8"/>
  <c r="T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T229" i="8" s="1"/>
  <c r="Q229" i="8"/>
  <c r="S229" i="8" s="1"/>
  <c r="R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T230" i="8" s="1"/>
  <c r="Q230" i="8"/>
  <c r="S230" i="8" s="1"/>
  <c r="R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Q231" i="8"/>
  <c r="S231" i="8" s="1"/>
  <c r="R231" i="8"/>
  <c r="T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S232" i="8" s="1"/>
  <c r="R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T233" i="8" s="1"/>
  <c r="Q233" i="8"/>
  <c r="S233" i="8" s="1"/>
  <c r="R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S234" i="8" s="1"/>
  <c r="R234" i="8"/>
  <c r="T234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Q235" i="8"/>
  <c r="S235" i="8" s="1"/>
  <c r="R235" i="8"/>
  <c r="T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T236" i="8" s="1"/>
  <c r="Q236" i="8"/>
  <c r="S236" i="8" s="1"/>
  <c r="R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T237" i="8" s="1"/>
  <c r="Q237" i="8"/>
  <c r="S237" i="8" s="1"/>
  <c r="R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T238" i="8" s="1"/>
  <c r="Q238" i="8"/>
  <c r="S238" i="8" s="1"/>
  <c r="R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S239" i="8" s="1"/>
  <c r="R239" i="8"/>
  <c r="T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S240" i="8" s="1"/>
  <c r="R240" i="8"/>
  <c r="T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Q241" i="8"/>
  <c r="S241" i="8" s="1"/>
  <c r="R241" i="8"/>
  <c r="T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Q242" i="8"/>
  <c r="S242" i="8" s="1"/>
  <c r="R242" i="8"/>
  <c r="T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S243" i="8" s="1"/>
  <c r="R243" i="8"/>
  <c r="T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S244" i="8" s="1"/>
  <c r="R244" i="8"/>
  <c r="T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S245" i="8" s="1"/>
  <c r="R245" i="8"/>
  <c r="T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T246" i="8" s="1"/>
  <c r="Q246" i="8"/>
  <c r="S246" i="8" s="1"/>
  <c r="R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T247" i="8" s="1"/>
  <c r="Q247" i="8"/>
  <c r="S247" i="8" s="1"/>
  <c r="R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T248" i="8" s="1"/>
  <c r="Q248" i="8"/>
  <c r="S248" i="8" s="1"/>
  <c r="R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T249" i="8" s="1"/>
  <c r="Q249" i="8"/>
  <c r="S249" i="8" s="1"/>
  <c r="R249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T250" i="8" s="1"/>
  <c r="Q250" i="8"/>
  <c r="S250" i="8" s="1"/>
  <c r="R250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Q251" i="8"/>
  <c r="S251" i="8" s="1"/>
  <c r="R251" i="8"/>
  <c r="T251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T252" i="8" s="1"/>
  <c r="Q252" i="8"/>
  <c r="S252" i="8" s="1"/>
  <c r="R252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T253" i="8" s="1"/>
  <c r="Q253" i="8"/>
  <c r="S253" i="8" s="1"/>
  <c r="R253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U199" i="2"/>
  <c r="V199" i="2" s="1"/>
  <c r="W199" i="2" s="1"/>
  <c r="X199" i="2" s="1"/>
  <c r="Y199" i="2" s="1"/>
  <c r="Z199" i="2" s="1"/>
  <c r="AA199" i="2" s="1"/>
  <c r="AB199" i="2" s="1"/>
  <c r="AC199" i="2" s="1"/>
  <c r="U200" i="2"/>
  <c r="V200" i="2" s="1"/>
  <c r="W200" i="2" s="1"/>
  <c r="X200" i="2" s="1"/>
  <c r="Y200" i="2" s="1"/>
  <c r="Z200" i="2" s="1"/>
  <c r="AA200" i="2" s="1"/>
  <c r="AB200" i="2" s="1"/>
  <c r="AC200" i="2" s="1"/>
  <c r="U201" i="2"/>
  <c r="V201" i="2"/>
  <c r="W201" i="2" s="1"/>
  <c r="X201" i="2" s="1"/>
  <c r="Y201" i="2" s="1"/>
  <c r="Z201" i="2" s="1"/>
  <c r="AA201" i="2" s="1"/>
  <c r="AB201" i="2" s="1"/>
  <c r="AC201" i="2" s="1"/>
  <c r="U202" i="2"/>
  <c r="V202" i="2" s="1"/>
  <c r="W202" i="2" s="1"/>
  <c r="X202" i="2" s="1"/>
  <c r="Y202" i="2" s="1"/>
  <c r="Z202" i="2" s="1"/>
  <c r="AA202" i="2" s="1"/>
  <c r="AB202" i="2" s="1"/>
  <c r="AC202" i="2" s="1"/>
  <c r="U203" i="2"/>
  <c r="V203" i="2"/>
  <c r="W203" i="2" s="1"/>
  <c r="X203" i="2" s="1"/>
  <c r="Y203" i="2" s="1"/>
  <c r="Z203" i="2" s="1"/>
  <c r="AA203" i="2" s="1"/>
  <c r="AB203" i="2" s="1"/>
  <c r="AC203" i="2" s="1"/>
  <c r="U204" i="2"/>
  <c r="V204" i="2" s="1"/>
  <c r="W204" i="2"/>
  <c r="X204" i="2" s="1"/>
  <c r="Y204" i="2" s="1"/>
  <c r="Z204" i="2" s="1"/>
  <c r="AA204" i="2" s="1"/>
  <c r="AB204" i="2" s="1"/>
  <c r="AC204" i="2" s="1"/>
  <c r="U205" i="2"/>
  <c r="V205" i="2"/>
  <c r="W205" i="2" s="1"/>
  <c r="X205" i="2" s="1"/>
  <c r="Y205" i="2" s="1"/>
  <c r="Z205" i="2"/>
  <c r="AA205" i="2" s="1"/>
  <c r="AB205" i="2" s="1"/>
  <c r="AC205" i="2" s="1"/>
  <c r="U206" i="2"/>
  <c r="V206" i="2" s="1"/>
  <c r="W206" i="2" s="1"/>
  <c r="X206" i="2" s="1"/>
  <c r="Y206" i="2"/>
  <c r="Z206" i="2" s="1"/>
  <c r="AA206" i="2" s="1"/>
  <c r="AB206" i="2" s="1"/>
  <c r="AC206" i="2" s="1"/>
  <c r="U207" i="2"/>
  <c r="V207" i="2"/>
  <c r="W207" i="2" s="1"/>
  <c r="X207" i="2"/>
  <c r="Y207" i="2" s="1"/>
  <c r="Z207" i="2" s="1"/>
  <c r="AA207" i="2" s="1"/>
  <c r="AB207" i="2" s="1"/>
  <c r="AC207" i="2" s="1"/>
  <c r="U208" i="2"/>
  <c r="V208" i="2" s="1"/>
  <c r="W208" i="2" s="1"/>
  <c r="X208" i="2" s="1"/>
  <c r="Y208" i="2" s="1"/>
  <c r="Z208" i="2" s="1"/>
  <c r="AA208" i="2" s="1"/>
  <c r="AB208" i="2" s="1"/>
  <c r="AC208" i="2" s="1"/>
  <c r="U209" i="2"/>
  <c r="V209" i="2"/>
  <c r="W209" i="2" s="1"/>
  <c r="X209" i="2" s="1"/>
  <c r="Y209" i="2" s="1"/>
  <c r="Z209" i="2" s="1"/>
  <c r="AA209" i="2" s="1"/>
  <c r="AB209" i="2" s="1"/>
  <c r="AC209" i="2" s="1"/>
  <c r="U210" i="2"/>
  <c r="V210" i="2" s="1"/>
  <c r="W210" i="2" s="1"/>
  <c r="X210" i="2" s="1"/>
  <c r="Y210" i="2" s="1"/>
  <c r="Z210" i="2" s="1"/>
  <c r="AA210" i="2" s="1"/>
  <c r="AB210" i="2" s="1"/>
  <c r="AC210" i="2" s="1"/>
  <c r="U211" i="2"/>
  <c r="V211" i="2"/>
  <c r="W211" i="2" s="1"/>
  <c r="X211" i="2" s="1"/>
  <c r="Y211" i="2" s="1"/>
  <c r="Z211" i="2" s="1"/>
  <c r="AA211" i="2" s="1"/>
  <c r="AB211" i="2" s="1"/>
  <c r="AC211" i="2" s="1"/>
  <c r="U212" i="2"/>
  <c r="V212" i="2" s="1"/>
  <c r="W212" i="2"/>
  <c r="X212" i="2" s="1"/>
  <c r="Y212" i="2" s="1"/>
  <c r="Z212" i="2" s="1"/>
  <c r="AA212" i="2" s="1"/>
  <c r="AB212" i="2" s="1"/>
  <c r="AC212" i="2" s="1"/>
  <c r="U213" i="2"/>
  <c r="V213" i="2"/>
  <c r="W213" i="2" s="1"/>
  <c r="X213" i="2" s="1"/>
  <c r="Y213" i="2" s="1"/>
  <c r="Z213" i="2"/>
  <c r="AA213" i="2" s="1"/>
  <c r="AB213" i="2" s="1"/>
  <c r="AC213" i="2" s="1"/>
  <c r="U214" i="2"/>
  <c r="V214" i="2" s="1"/>
  <c r="W214" i="2" s="1"/>
  <c r="X214" i="2" s="1"/>
  <c r="Y214" i="2"/>
  <c r="Z214" i="2" s="1"/>
  <c r="AA214" i="2" s="1"/>
  <c r="AB214" i="2" s="1"/>
  <c r="AC214" i="2" s="1"/>
  <c r="U215" i="2"/>
  <c r="V215" i="2"/>
  <c r="W215" i="2" s="1"/>
  <c r="X215" i="2"/>
  <c r="Y215" i="2" s="1"/>
  <c r="Z215" i="2" s="1"/>
  <c r="AA215" i="2" s="1"/>
  <c r="AB215" i="2" s="1"/>
  <c r="AC215" i="2" s="1"/>
  <c r="U216" i="2"/>
  <c r="V216" i="2" s="1"/>
  <c r="W216" i="2" s="1"/>
  <c r="X216" i="2" s="1"/>
  <c r="Y216" i="2" s="1"/>
  <c r="Z216" i="2" s="1"/>
  <c r="AA216" i="2" s="1"/>
  <c r="AB216" i="2" s="1"/>
  <c r="AC216" i="2" s="1"/>
  <c r="U217" i="2"/>
  <c r="V217" i="2"/>
  <c r="W217" i="2" s="1"/>
  <c r="X217" i="2" s="1"/>
  <c r="Y217" i="2" s="1"/>
  <c r="Z217" i="2" s="1"/>
  <c r="AA217" i="2" s="1"/>
  <c r="AB217" i="2" s="1"/>
  <c r="AC217" i="2" s="1"/>
  <c r="U218" i="2"/>
  <c r="V218" i="2" s="1"/>
  <c r="W218" i="2" s="1"/>
  <c r="X218" i="2" s="1"/>
  <c r="Y218" i="2" s="1"/>
  <c r="Z218" i="2" s="1"/>
  <c r="AA218" i="2" s="1"/>
  <c r="AB218" i="2" s="1"/>
  <c r="AC218" i="2" s="1"/>
  <c r="U219" i="2"/>
  <c r="V219" i="2"/>
  <c r="W219" i="2" s="1"/>
  <c r="X219" i="2" s="1"/>
  <c r="Y219" i="2" s="1"/>
  <c r="Z219" i="2" s="1"/>
  <c r="AA219" i="2" s="1"/>
  <c r="AB219" i="2" s="1"/>
  <c r="AC219" i="2" s="1"/>
  <c r="U220" i="2"/>
  <c r="V220" i="2" s="1"/>
  <c r="W220" i="2"/>
  <c r="X220" i="2" s="1"/>
  <c r="Y220" i="2" s="1"/>
  <c r="Z220" i="2" s="1"/>
  <c r="AA220" i="2" s="1"/>
  <c r="AB220" i="2" s="1"/>
  <c r="AC220" i="2" s="1"/>
  <c r="U221" i="2"/>
  <c r="V221" i="2"/>
  <c r="W221" i="2" s="1"/>
  <c r="X221" i="2" s="1"/>
  <c r="Y221" i="2" s="1"/>
  <c r="Z221" i="2"/>
  <c r="AA221" i="2" s="1"/>
  <c r="AB221" i="2" s="1"/>
  <c r="AC221" i="2" s="1"/>
  <c r="U222" i="2"/>
  <c r="V222" i="2" s="1"/>
  <c r="W222" i="2" s="1"/>
  <c r="X222" i="2" s="1"/>
  <c r="Y222" i="2"/>
  <c r="Z222" i="2" s="1"/>
  <c r="AA222" i="2" s="1"/>
  <c r="AB222" i="2" s="1"/>
  <c r="AC222" i="2" s="1"/>
  <c r="U223" i="2"/>
  <c r="V223" i="2"/>
  <c r="W223" i="2" s="1"/>
  <c r="X223" i="2"/>
  <c r="Y223" i="2" s="1"/>
  <c r="Z223" i="2" s="1"/>
  <c r="AA223" i="2" s="1"/>
  <c r="AB223" i="2" s="1"/>
  <c r="AC223" i="2" s="1"/>
  <c r="U224" i="2"/>
  <c r="V224" i="2" s="1"/>
  <c r="W224" i="2" s="1"/>
  <c r="X224" i="2" s="1"/>
  <c r="Y224" i="2" s="1"/>
  <c r="Z224" i="2" s="1"/>
  <c r="AA224" i="2" s="1"/>
  <c r="AB224" i="2" s="1"/>
  <c r="AC224" i="2" s="1"/>
  <c r="U225" i="2"/>
  <c r="V225" i="2"/>
  <c r="W225" i="2" s="1"/>
  <c r="X225" i="2" s="1"/>
  <c r="Y225" i="2" s="1"/>
  <c r="Z225" i="2" s="1"/>
  <c r="AA225" i="2" s="1"/>
  <c r="AB225" i="2" s="1"/>
  <c r="AC225" i="2" s="1"/>
  <c r="U226" i="2"/>
  <c r="V226" i="2" s="1"/>
  <c r="W226" i="2" s="1"/>
  <c r="X226" i="2" s="1"/>
  <c r="Y226" i="2" s="1"/>
  <c r="Z226" i="2" s="1"/>
  <c r="AA226" i="2" s="1"/>
  <c r="AB226" i="2" s="1"/>
  <c r="AC226" i="2" s="1"/>
  <c r="U227" i="2"/>
  <c r="V227" i="2"/>
  <c r="W227" i="2" s="1"/>
  <c r="X227" i="2" s="1"/>
  <c r="Y227" i="2" s="1"/>
  <c r="Z227" i="2" s="1"/>
  <c r="AA227" i="2" s="1"/>
  <c r="AB227" i="2" s="1"/>
  <c r="AC227" i="2" s="1"/>
  <c r="U228" i="2"/>
  <c r="V228" i="2" s="1"/>
  <c r="W228" i="2"/>
  <c r="X228" i="2" s="1"/>
  <c r="Y228" i="2" s="1"/>
  <c r="Z228" i="2" s="1"/>
  <c r="AA228" i="2" s="1"/>
  <c r="AB228" i="2" s="1"/>
  <c r="AC228" i="2" s="1"/>
  <c r="U229" i="2"/>
  <c r="V229" i="2"/>
  <c r="W229" i="2" s="1"/>
  <c r="X229" i="2" s="1"/>
  <c r="Y229" i="2" s="1"/>
  <c r="Z229" i="2"/>
  <c r="AA229" i="2" s="1"/>
  <c r="AB229" i="2" s="1"/>
  <c r="AC229" i="2" s="1"/>
  <c r="U230" i="2"/>
  <c r="V230" i="2" s="1"/>
  <c r="W230" i="2" s="1"/>
  <c r="X230" i="2" s="1"/>
  <c r="Y230" i="2"/>
  <c r="Z230" i="2" s="1"/>
  <c r="AA230" i="2" s="1"/>
  <c r="AB230" i="2" s="1"/>
  <c r="AC230" i="2" s="1"/>
  <c r="U231" i="2"/>
  <c r="V231" i="2"/>
  <c r="W231" i="2" s="1"/>
  <c r="X231" i="2"/>
  <c r="Y231" i="2" s="1"/>
  <c r="Z231" i="2" s="1"/>
  <c r="AA231" i="2" s="1"/>
  <c r="AB231" i="2" s="1"/>
  <c r="AC231" i="2" s="1"/>
  <c r="U232" i="2"/>
  <c r="V232" i="2" s="1"/>
  <c r="W232" i="2" s="1"/>
  <c r="X232" i="2" s="1"/>
  <c r="Y232" i="2" s="1"/>
  <c r="Z232" i="2" s="1"/>
  <c r="AA232" i="2" s="1"/>
  <c r="AB232" i="2" s="1"/>
  <c r="AC232" i="2" s="1"/>
  <c r="U233" i="2"/>
  <c r="V233" i="2"/>
  <c r="W233" i="2" s="1"/>
  <c r="X233" i="2" s="1"/>
  <c r="Y233" i="2" s="1"/>
  <c r="Z233" i="2" s="1"/>
  <c r="AA233" i="2" s="1"/>
  <c r="AB233" i="2" s="1"/>
  <c r="AC233" i="2" s="1"/>
  <c r="U234" i="2"/>
  <c r="V234" i="2" s="1"/>
  <c r="W234" i="2"/>
  <c r="X234" i="2" s="1"/>
  <c r="Y234" i="2" s="1"/>
  <c r="Z234" i="2" s="1"/>
  <c r="AA234" i="2" s="1"/>
  <c r="AB234" i="2" s="1"/>
  <c r="AC234" i="2" s="1"/>
  <c r="U235" i="2"/>
  <c r="V235" i="2"/>
  <c r="W235" i="2" s="1"/>
  <c r="X235" i="2"/>
  <c r="Y235" i="2" s="1"/>
  <c r="Z235" i="2" s="1"/>
  <c r="AA235" i="2" s="1"/>
  <c r="AB235" i="2" s="1"/>
  <c r="AC235" i="2" s="1"/>
  <c r="U236" i="2"/>
  <c r="V236" i="2" s="1"/>
  <c r="W236" i="2"/>
  <c r="X236" i="2" s="1"/>
  <c r="Y236" i="2" s="1"/>
  <c r="Z236" i="2" s="1"/>
  <c r="AA236" i="2" s="1"/>
  <c r="AB236" i="2" s="1"/>
  <c r="AC236" i="2" s="1"/>
  <c r="U237" i="2"/>
  <c r="V237" i="2"/>
  <c r="W237" i="2" s="1"/>
  <c r="X237" i="2"/>
  <c r="Y237" i="2" s="1"/>
  <c r="Z237" i="2" s="1"/>
  <c r="AA237" i="2" s="1"/>
  <c r="AB237" i="2" s="1"/>
  <c r="AC237" i="2" s="1"/>
  <c r="U238" i="2"/>
  <c r="V238" i="2" s="1"/>
  <c r="W238" i="2"/>
  <c r="X238" i="2" s="1"/>
  <c r="Y238" i="2" s="1"/>
  <c r="Z238" i="2" s="1"/>
  <c r="AA238" i="2" s="1"/>
  <c r="AB238" i="2" s="1"/>
  <c r="AC238" i="2" s="1"/>
  <c r="U239" i="2"/>
  <c r="V239" i="2"/>
  <c r="W239" i="2" s="1"/>
  <c r="X239" i="2"/>
  <c r="Y239" i="2" s="1"/>
  <c r="Z239" i="2" s="1"/>
  <c r="AA239" i="2" s="1"/>
  <c r="AB239" i="2" s="1"/>
  <c r="AC239" i="2" s="1"/>
  <c r="U240" i="2"/>
  <c r="V240" i="2" s="1"/>
  <c r="W240" i="2"/>
  <c r="X240" i="2" s="1"/>
  <c r="Y240" i="2" s="1"/>
  <c r="Z240" i="2" s="1"/>
  <c r="AA240" i="2" s="1"/>
  <c r="AB240" i="2" s="1"/>
  <c r="AC240" i="2" s="1"/>
  <c r="U241" i="2"/>
  <c r="V241" i="2"/>
  <c r="W241" i="2" s="1"/>
  <c r="X241" i="2"/>
  <c r="Y241" i="2" s="1"/>
  <c r="Z241" i="2" s="1"/>
  <c r="AA241" i="2" s="1"/>
  <c r="AB241" i="2" s="1"/>
  <c r="AC241" i="2" s="1"/>
  <c r="U242" i="2"/>
  <c r="V242" i="2" s="1"/>
  <c r="W242" i="2" s="1"/>
  <c r="X242" i="2" s="1"/>
  <c r="Y242" i="2" s="1"/>
  <c r="Z242" i="2" s="1"/>
  <c r="AA242" i="2" s="1"/>
  <c r="AB242" i="2" s="1"/>
  <c r="AC242" i="2" s="1"/>
  <c r="U243" i="2"/>
  <c r="V243" i="2"/>
  <c r="W243" i="2" s="1"/>
  <c r="X243" i="2" s="1"/>
  <c r="Y243" i="2" s="1"/>
  <c r="Z243" i="2" s="1"/>
  <c r="AA243" i="2" s="1"/>
  <c r="AB243" i="2" s="1"/>
  <c r="AC243" i="2" s="1"/>
  <c r="U244" i="2"/>
  <c r="V244" i="2" s="1"/>
  <c r="W244" i="2" s="1"/>
  <c r="X244" i="2" s="1"/>
  <c r="Y244" i="2" s="1"/>
  <c r="Z244" i="2" s="1"/>
  <c r="AA244" i="2" s="1"/>
  <c r="AB244" i="2" s="1"/>
  <c r="AC244" i="2" s="1"/>
  <c r="U245" i="2"/>
  <c r="V245" i="2"/>
  <c r="W245" i="2" s="1"/>
  <c r="X245" i="2" s="1"/>
  <c r="Y245" i="2" s="1"/>
  <c r="Z245" i="2" s="1"/>
  <c r="AA245" i="2" s="1"/>
  <c r="AB245" i="2" s="1"/>
  <c r="AC245" i="2" s="1"/>
  <c r="U246" i="2"/>
  <c r="V246" i="2" s="1"/>
  <c r="W246" i="2" s="1"/>
  <c r="X246" i="2" s="1"/>
  <c r="Y246" i="2" s="1"/>
  <c r="Z246" i="2" s="1"/>
  <c r="AA246" i="2" s="1"/>
  <c r="AB246" i="2" s="1"/>
  <c r="AC246" i="2" s="1"/>
  <c r="U247" i="2"/>
  <c r="V247" i="2"/>
  <c r="W247" i="2" s="1"/>
  <c r="X247" i="2" s="1"/>
  <c r="Y247" i="2" s="1"/>
  <c r="Z247" i="2" s="1"/>
  <c r="AA247" i="2" s="1"/>
  <c r="AB247" i="2" s="1"/>
  <c r="AC247" i="2" s="1"/>
  <c r="U248" i="2"/>
  <c r="V248" i="2" s="1"/>
  <c r="W248" i="2" s="1"/>
  <c r="X248" i="2" s="1"/>
  <c r="Y248" i="2" s="1"/>
  <c r="Z248" i="2" s="1"/>
  <c r="AA248" i="2" s="1"/>
  <c r="AB248" i="2" s="1"/>
  <c r="AC248" i="2" s="1"/>
  <c r="U249" i="2"/>
  <c r="V249" i="2"/>
  <c r="W249" i="2" s="1"/>
  <c r="X249" i="2" s="1"/>
  <c r="Y249" i="2" s="1"/>
  <c r="Z249" i="2" s="1"/>
  <c r="AA249" i="2" s="1"/>
  <c r="AB249" i="2" s="1"/>
  <c r="AC249" i="2" s="1"/>
  <c r="U250" i="2"/>
  <c r="V250" i="2" s="1"/>
  <c r="W250" i="2" s="1"/>
  <c r="X250" i="2" s="1"/>
  <c r="Y250" i="2" s="1"/>
  <c r="Z250" i="2" s="1"/>
  <c r="AA250" i="2" s="1"/>
  <c r="AB250" i="2" s="1"/>
  <c r="AC250" i="2" s="1"/>
  <c r="U251" i="2"/>
  <c r="V251" i="2"/>
  <c r="W251" i="2" s="1"/>
  <c r="X251" i="2" s="1"/>
  <c r="Y251" i="2" s="1"/>
  <c r="Z251" i="2" s="1"/>
  <c r="AA251" i="2" s="1"/>
  <c r="AB251" i="2" s="1"/>
  <c r="AC251" i="2" s="1"/>
  <c r="U252" i="2"/>
  <c r="V252" i="2" s="1"/>
  <c r="W252" i="2" s="1"/>
  <c r="X252" i="2" s="1"/>
  <c r="Y252" i="2" s="1"/>
  <c r="Z252" i="2" s="1"/>
  <c r="AA252" i="2" s="1"/>
  <c r="AB252" i="2" s="1"/>
  <c r="AC252" i="2" s="1"/>
  <c r="U253" i="2"/>
  <c r="V253" i="2"/>
  <c r="W253" i="2" s="1"/>
  <c r="X253" i="2" s="1"/>
  <c r="Y253" i="2" s="1"/>
  <c r="Z253" i="2" s="1"/>
  <c r="AA253" i="2" s="1"/>
  <c r="AB253" i="2" s="1"/>
  <c r="AC253" i="2" s="1"/>
  <c r="V198" i="2"/>
  <c r="W198" i="2" s="1"/>
  <c r="X198" i="2" s="1"/>
  <c r="Y198" i="2" s="1"/>
  <c r="Z198" i="2" s="1"/>
  <c r="AA198" i="2" s="1"/>
  <c r="AB198" i="2" s="1"/>
  <c r="AC198" i="2" s="1"/>
  <c r="E199" i="2"/>
  <c r="F199" i="2"/>
  <c r="G199" i="2"/>
  <c r="H199" i="2"/>
  <c r="I199" i="2"/>
  <c r="J199" i="2"/>
  <c r="K199" i="2"/>
  <c r="L199" i="2"/>
  <c r="M199" i="2"/>
  <c r="N199" i="2"/>
  <c r="O199" i="2"/>
  <c r="P199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5" i="8" l="1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T25" i="8" s="1"/>
  <c r="Q25" i="8"/>
  <c r="R25" i="8"/>
  <c r="S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R27" i="8"/>
  <c r="S27" i="8"/>
  <c r="D28" i="8"/>
  <c r="E28" i="8"/>
  <c r="F28" i="8"/>
  <c r="G28" i="8"/>
  <c r="H28" i="8"/>
  <c r="I28" i="8"/>
  <c r="J28" i="8"/>
  <c r="K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T37" i="8" s="1"/>
  <c r="Q37" i="8"/>
  <c r="R37" i="8"/>
  <c r="S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T42" i="8" s="1"/>
  <c r="Q42" i="8"/>
  <c r="R42" i="8"/>
  <c r="S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R49" i="8"/>
  <c r="S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T61" i="8" s="1"/>
  <c r="Q61" i="8"/>
  <c r="R61" i="8"/>
  <c r="S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R62" i="8"/>
  <c r="S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T67" i="8" s="1"/>
  <c r="Q67" i="8"/>
  <c r="R67" i="8"/>
  <c r="S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T75" i="8" s="1"/>
  <c r="Q75" i="8"/>
  <c r="R75" i="8"/>
  <c r="S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T82" i="8" s="1"/>
  <c r="Q82" i="8"/>
  <c r="R82" i="8"/>
  <c r="S82" i="8"/>
  <c r="D83" i="8"/>
  <c r="E83" i="8"/>
  <c r="F83" i="8"/>
  <c r="G83" i="8"/>
  <c r="H83" i="8"/>
  <c r="I83" i="8"/>
  <c r="J83" i="8"/>
  <c r="K83" i="8"/>
  <c r="L83" i="8"/>
  <c r="M83" i="8"/>
  <c r="O83" i="8"/>
  <c r="P83" i="8"/>
  <c r="T83" i="8" s="1"/>
  <c r="Q83" i="8"/>
  <c r="R83" i="8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T89" i="8" s="1"/>
  <c r="Q89" i="8"/>
  <c r="R89" i="8"/>
  <c r="S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R104" i="8"/>
  <c r="S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T105" i="8" s="1"/>
  <c r="Q105" i="8"/>
  <c r="R105" i="8"/>
  <c r="S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T117" i="8" s="1"/>
  <c r="Q117" i="8"/>
  <c r="R117" i="8"/>
  <c r="S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T119" i="8" s="1"/>
  <c r="Q119" i="8"/>
  <c r="R119" i="8"/>
  <c r="S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T121" i="8" s="1"/>
  <c r="Q121" i="8"/>
  <c r="R121" i="8"/>
  <c r="S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R123" i="8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T127" i="8" s="1"/>
  <c r="Q127" i="8"/>
  <c r="R127" i="8"/>
  <c r="S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T129" i="8" s="1"/>
  <c r="Q129" i="8"/>
  <c r="R129" i="8"/>
  <c r="S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T137" i="8" s="1"/>
  <c r="Q137" i="8"/>
  <c r="R137" i="8"/>
  <c r="S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T138" i="8" s="1"/>
  <c r="Q138" i="8"/>
  <c r="R138" i="8"/>
  <c r="S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T151" i="8" s="1"/>
  <c r="Q151" i="8"/>
  <c r="R151" i="8"/>
  <c r="S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T155" i="8" s="1"/>
  <c r="Q155" i="8"/>
  <c r="R155" i="8"/>
  <c r="S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T167" i="8" s="1"/>
  <c r="Q167" i="8"/>
  <c r="R167" i="8"/>
  <c r="S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T172" i="8" s="1"/>
  <c r="Q172" i="8"/>
  <c r="R172" i="8"/>
  <c r="S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T177" i="8" s="1"/>
  <c r="Q177" i="8"/>
  <c r="R177" i="8"/>
  <c r="S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T181" i="8" s="1"/>
  <c r="Q181" i="8"/>
  <c r="R181" i="8"/>
  <c r="S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T187" i="8" s="1"/>
  <c r="Q187" i="8"/>
  <c r="R187" i="8"/>
  <c r="S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R191" i="8"/>
  <c r="S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T196" i="8" s="1"/>
  <c r="Q196" i="8"/>
  <c r="R196" i="8"/>
  <c r="S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T197" i="8" s="1"/>
  <c r="Q197" i="8"/>
  <c r="R197" i="8"/>
  <c r="S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N7" i="2" s="1"/>
  <c r="F7" i="2"/>
  <c r="G7" i="2"/>
  <c r="H7" i="2"/>
  <c r="I7" i="2"/>
  <c r="J7" i="2"/>
  <c r="K7" i="2"/>
  <c r="L7" i="2"/>
  <c r="M7" i="2"/>
  <c r="O7" i="2"/>
  <c r="P7" i="2"/>
  <c r="E8" i="2"/>
  <c r="N8" i="2" s="1"/>
  <c r="F8" i="2"/>
  <c r="G8" i="2"/>
  <c r="H8" i="2"/>
  <c r="I8" i="2"/>
  <c r="J8" i="2"/>
  <c r="K8" i="2"/>
  <c r="L8" i="2"/>
  <c r="M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O44" i="2" s="1"/>
  <c r="G44" i="2"/>
  <c r="H44" i="2"/>
  <c r="I44" i="2"/>
  <c r="J44" i="2"/>
  <c r="K44" i="2"/>
  <c r="L44" i="2"/>
  <c r="M44" i="2"/>
  <c r="P44" i="2"/>
  <c r="E45" i="2"/>
  <c r="N45" i="2" s="1"/>
  <c r="F45" i="2"/>
  <c r="O45" i="2" s="1"/>
  <c r="G45" i="2"/>
  <c r="H45" i="2"/>
  <c r="I45" i="2"/>
  <c r="J45" i="2"/>
  <c r="K45" i="2"/>
  <c r="L45" i="2"/>
  <c r="M45" i="2"/>
  <c r="P45" i="2"/>
  <c r="E46" i="2"/>
  <c r="N46" i="2" s="1"/>
  <c r="F46" i="2"/>
  <c r="O46" i="2" s="1"/>
  <c r="G46" i="2"/>
  <c r="H46" i="2"/>
  <c r="I46" i="2"/>
  <c r="J46" i="2"/>
  <c r="K46" i="2"/>
  <c r="L46" i="2"/>
  <c r="M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P87" i="2" s="1"/>
  <c r="H87" i="2"/>
  <c r="I87" i="2"/>
  <c r="J87" i="2"/>
  <c r="K87" i="2"/>
  <c r="L87" i="2"/>
  <c r="M87" i="2"/>
  <c r="O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O92" i="2" s="1"/>
  <c r="G92" i="2"/>
  <c r="H92" i="2"/>
  <c r="I92" i="2"/>
  <c r="J92" i="2"/>
  <c r="K92" i="2"/>
  <c r="L92" i="2"/>
  <c r="M92" i="2"/>
  <c r="P92" i="2"/>
  <c r="E93" i="2"/>
  <c r="N93" i="2" s="1"/>
  <c r="F93" i="2"/>
  <c r="O93" i="2" s="1"/>
  <c r="G93" i="2"/>
  <c r="H93" i="2"/>
  <c r="I93" i="2"/>
  <c r="J93" i="2"/>
  <c r="K93" i="2"/>
  <c r="L93" i="2"/>
  <c r="M93" i="2"/>
  <c r="P93" i="2"/>
  <c r="E94" i="2"/>
  <c r="N94" i="2" s="1"/>
  <c r="F94" i="2"/>
  <c r="O94" i="2" s="1"/>
  <c r="G94" i="2"/>
  <c r="H94" i="2"/>
  <c r="I94" i="2"/>
  <c r="J94" i="2"/>
  <c r="K94" i="2"/>
  <c r="L94" i="2"/>
  <c r="M94" i="2"/>
  <c r="P94" i="2"/>
  <c r="E95" i="2"/>
  <c r="N95" i="2" s="1"/>
  <c r="F95" i="2"/>
  <c r="O95" i="2" s="1"/>
  <c r="G95" i="2"/>
  <c r="H95" i="2"/>
  <c r="I95" i="2"/>
  <c r="J95" i="2"/>
  <c r="K95" i="2"/>
  <c r="L95" i="2"/>
  <c r="M95" i="2"/>
  <c r="P95" i="2"/>
  <c r="E96" i="2"/>
  <c r="N96" i="2" s="1"/>
  <c r="F96" i="2"/>
  <c r="O96" i="2" s="1"/>
  <c r="G96" i="2"/>
  <c r="H96" i="2"/>
  <c r="I96" i="2"/>
  <c r="J96" i="2"/>
  <c r="K96" i="2"/>
  <c r="L96" i="2"/>
  <c r="M96" i="2"/>
  <c r="P96" i="2"/>
  <c r="E97" i="2"/>
  <c r="N97" i="2" s="1"/>
  <c r="F97" i="2"/>
  <c r="O97" i="2" s="1"/>
  <c r="G97" i="2"/>
  <c r="H97" i="2"/>
  <c r="I97" i="2"/>
  <c r="J97" i="2"/>
  <c r="K97" i="2"/>
  <c r="L97" i="2"/>
  <c r="M97" i="2"/>
  <c r="P97" i="2"/>
  <c r="E98" i="2"/>
  <c r="N98" i="2" s="1"/>
  <c r="F98" i="2"/>
  <c r="O98" i="2" s="1"/>
  <c r="G98" i="2"/>
  <c r="H98" i="2"/>
  <c r="I98" i="2"/>
  <c r="J98" i="2"/>
  <c r="K98" i="2"/>
  <c r="L98" i="2"/>
  <c r="M98" i="2"/>
  <c r="P98" i="2"/>
  <c r="E99" i="2"/>
  <c r="N99" i="2" s="1"/>
  <c r="F99" i="2"/>
  <c r="O99" i="2" s="1"/>
  <c r="G99" i="2"/>
  <c r="H99" i="2"/>
  <c r="I99" i="2"/>
  <c r="J99" i="2"/>
  <c r="K99" i="2"/>
  <c r="L99" i="2"/>
  <c r="M99" i="2"/>
  <c r="P99" i="2"/>
  <c r="E100" i="2"/>
  <c r="N100" i="2" s="1"/>
  <c r="F100" i="2"/>
  <c r="O100" i="2" s="1"/>
  <c r="G100" i="2"/>
  <c r="H100" i="2"/>
  <c r="I100" i="2"/>
  <c r="J100" i="2"/>
  <c r="K100" i="2"/>
  <c r="L100" i="2"/>
  <c r="M100" i="2"/>
  <c r="P100" i="2"/>
  <c r="E101" i="2"/>
  <c r="N101" i="2" s="1"/>
  <c r="F101" i="2"/>
  <c r="O101" i="2" s="1"/>
  <c r="G101" i="2"/>
  <c r="H101" i="2"/>
  <c r="I101" i="2"/>
  <c r="J101" i="2"/>
  <c r="K101" i="2"/>
  <c r="L101" i="2"/>
  <c r="M101" i="2"/>
  <c r="P101" i="2"/>
  <c r="E102" i="2"/>
  <c r="N102" i="2" s="1"/>
  <c r="F102" i="2"/>
  <c r="O102" i="2" s="1"/>
  <c r="G102" i="2"/>
  <c r="H102" i="2"/>
  <c r="I102" i="2"/>
  <c r="J102" i="2"/>
  <c r="K102" i="2"/>
  <c r="L102" i="2"/>
  <c r="M102" i="2"/>
  <c r="P102" i="2"/>
  <c r="E103" i="2"/>
  <c r="N103" i="2" s="1"/>
  <c r="F103" i="2"/>
  <c r="O103" i="2" s="1"/>
  <c r="G103" i="2"/>
  <c r="H103" i="2"/>
  <c r="I103" i="2"/>
  <c r="J103" i="2"/>
  <c r="K103" i="2"/>
  <c r="L103" i="2"/>
  <c r="M103" i="2"/>
  <c r="P103" i="2"/>
  <c r="E104" i="2"/>
  <c r="N104" i="2" s="1"/>
  <c r="F104" i="2"/>
  <c r="O104" i="2" s="1"/>
  <c r="G104" i="2"/>
  <c r="H104" i="2"/>
  <c r="I104" i="2"/>
  <c r="J104" i="2"/>
  <c r="K104" i="2"/>
  <c r="L104" i="2"/>
  <c r="M104" i="2"/>
  <c r="P104" i="2"/>
  <c r="E105" i="2"/>
  <c r="N105" i="2" s="1"/>
  <c r="F105" i="2"/>
  <c r="O105" i="2" s="1"/>
  <c r="G105" i="2"/>
  <c r="H105" i="2"/>
  <c r="I105" i="2"/>
  <c r="J105" i="2"/>
  <c r="K105" i="2"/>
  <c r="L105" i="2"/>
  <c r="M105" i="2"/>
  <c r="P105" i="2"/>
  <c r="E106" i="2"/>
  <c r="N106" i="2" s="1"/>
  <c r="F106" i="2"/>
  <c r="O106" i="2" s="1"/>
  <c r="G106" i="2"/>
  <c r="H106" i="2"/>
  <c r="I106" i="2"/>
  <c r="J106" i="2"/>
  <c r="K106" i="2"/>
  <c r="L106" i="2"/>
  <c r="M106" i="2"/>
  <c r="P106" i="2"/>
  <c r="E107" i="2"/>
  <c r="N107" i="2" s="1"/>
  <c r="F107" i="2"/>
  <c r="O107" i="2" s="1"/>
  <c r="G107" i="2"/>
  <c r="H107" i="2"/>
  <c r="I107" i="2"/>
  <c r="J107" i="2"/>
  <c r="K107" i="2"/>
  <c r="L107" i="2"/>
  <c r="M107" i="2"/>
  <c r="P107" i="2"/>
  <c r="E108" i="2"/>
  <c r="N108" i="2" s="1"/>
  <c r="F108" i="2"/>
  <c r="O108" i="2" s="1"/>
  <c r="G108" i="2"/>
  <c r="H108" i="2"/>
  <c r="I108" i="2"/>
  <c r="J108" i="2"/>
  <c r="K108" i="2"/>
  <c r="L108" i="2"/>
  <c r="M108" i="2"/>
  <c r="P108" i="2"/>
  <c r="E109" i="2"/>
  <c r="N109" i="2" s="1"/>
  <c r="F109" i="2"/>
  <c r="O109" i="2" s="1"/>
  <c r="G109" i="2"/>
  <c r="H109" i="2"/>
  <c r="I109" i="2"/>
  <c r="J109" i="2"/>
  <c r="K109" i="2"/>
  <c r="L109" i="2"/>
  <c r="M109" i="2"/>
  <c r="P109" i="2"/>
  <c r="E110" i="2"/>
  <c r="N110" i="2" s="1"/>
  <c r="F110" i="2"/>
  <c r="O110" i="2" s="1"/>
  <c r="G110" i="2"/>
  <c r="H110" i="2"/>
  <c r="I110" i="2"/>
  <c r="J110" i="2"/>
  <c r="K110" i="2"/>
  <c r="L110" i="2"/>
  <c r="M110" i="2"/>
  <c r="P110" i="2"/>
  <c r="E111" i="2"/>
  <c r="N111" i="2" s="1"/>
  <c r="F111" i="2"/>
  <c r="O111" i="2" s="1"/>
  <c r="G111" i="2"/>
  <c r="H111" i="2"/>
  <c r="I111" i="2"/>
  <c r="J111" i="2"/>
  <c r="K111" i="2"/>
  <c r="L111" i="2"/>
  <c r="M111" i="2"/>
  <c r="P111" i="2"/>
  <c r="E112" i="2"/>
  <c r="N112" i="2" s="1"/>
  <c r="F112" i="2"/>
  <c r="O112" i="2" s="1"/>
  <c r="G112" i="2"/>
  <c r="H112" i="2"/>
  <c r="I112" i="2"/>
  <c r="J112" i="2"/>
  <c r="K112" i="2"/>
  <c r="L112" i="2"/>
  <c r="M112" i="2"/>
  <c r="P112" i="2"/>
  <c r="E113" i="2"/>
  <c r="N113" i="2" s="1"/>
  <c r="F113" i="2"/>
  <c r="O113" i="2" s="1"/>
  <c r="G113" i="2"/>
  <c r="H113" i="2"/>
  <c r="I113" i="2"/>
  <c r="J113" i="2"/>
  <c r="K113" i="2"/>
  <c r="L113" i="2"/>
  <c r="M113" i="2"/>
  <c r="P113" i="2"/>
  <c r="E114" i="2"/>
  <c r="N114" i="2" s="1"/>
  <c r="F114" i="2"/>
  <c r="O114" i="2" s="1"/>
  <c r="G114" i="2"/>
  <c r="H114" i="2"/>
  <c r="I114" i="2"/>
  <c r="J114" i="2"/>
  <c r="K114" i="2"/>
  <c r="L114" i="2"/>
  <c r="M114" i="2"/>
  <c r="P114" i="2"/>
  <c r="E115" i="2"/>
  <c r="N115" i="2" s="1"/>
  <c r="F115" i="2"/>
  <c r="O115" i="2" s="1"/>
  <c r="G115" i="2"/>
  <c r="H115" i="2"/>
  <c r="I115" i="2"/>
  <c r="J115" i="2"/>
  <c r="K115" i="2"/>
  <c r="L115" i="2"/>
  <c r="M115" i="2"/>
  <c r="P115" i="2"/>
  <c r="E116" i="2"/>
  <c r="N116" i="2" s="1"/>
  <c r="F116" i="2"/>
  <c r="O116" i="2" s="1"/>
  <c r="G116" i="2"/>
  <c r="H116" i="2"/>
  <c r="I116" i="2"/>
  <c r="J116" i="2"/>
  <c r="K116" i="2"/>
  <c r="L116" i="2"/>
  <c r="M116" i="2"/>
  <c r="P116" i="2"/>
  <c r="E117" i="2"/>
  <c r="N117" i="2" s="1"/>
  <c r="F117" i="2"/>
  <c r="O117" i="2" s="1"/>
  <c r="G117" i="2"/>
  <c r="H117" i="2"/>
  <c r="I117" i="2"/>
  <c r="J117" i="2"/>
  <c r="K117" i="2"/>
  <c r="L117" i="2"/>
  <c r="M117" i="2"/>
  <c r="P117" i="2"/>
  <c r="E118" i="2"/>
  <c r="N118" i="2" s="1"/>
  <c r="F118" i="2"/>
  <c r="O118" i="2" s="1"/>
  <c r="G118" i="2"/>
  <c r="H118" i="2"/>
  <c r="I118" i="2"/>
  <c r="J118" i="2"/>
  <c r="K118" i="2"/>
  <c r="L118" i="2"/>
  <c r="M118" i="2"/>
  <c r="P118" i="2"/>
  <c r="E119" i="2"/>
  <c r="N119" i="2" s="1"/>
  <c r="F119" i="2"/>
  <c r="O119" i="2" s="1"/>
  <c r="G119" i="2"/>
  <c r="H119" i="2"/>
  <c r="I119" i="2"/>
  <c r="J119" i="2"/>
  <c r="K119" i="2"/>
  <c r="L119" i="2"/>
  <c r="M119" i="2"/>
  <c r="P119" i="2"/>
  <c r="E120" i="2"/>
  <c r="N120" i="2" s="1"/>
  <c r="F120" i="2"/>
  <c r="O120" i="2" s="1"/>
  <c r="G120" i="2"/>
  <c r="H120" i="2"/>
  <c r="I120" i="2"/>
  <c r="J120" i="2"/>
  <c r="K120" i="2"/>
  <c r="L120" i="2"/>
  <c r="M120" i="2"/>
  <c r="P120" i="2"/>
  <c r="E121" i="2"/>
  <c r="N121" i="2" s="1"/>
  <c r="F121" i="2"/>
  <c r="O121" i="2" s="1"/>
  <c r="G121" i="2"/>
  <c r="H121" i="2"/>
  <c r="I121" i="2"/>
  <c r="J121" i="2"/>
  <c r="K121" i="2"/>
  <c r="L121" i="2"/>
  <c r="M121" i="2"/>
  <c r="P121" i="2"/>
  <c r="E122" i="2"/>
  <c r="N122" i="2" s="1"/>
  <c r="F122" i="2"/>
  <c r="O122" i="2" s="1"/>
  <c r="G122" i="2"/>
  <c r="H122" i="2"/>
  <c r="I122" i="2"/>
  <c r="J122" i="2"/>
  <c r="K122" i="2"/>
  <c r="L122" i="2"/>
  <c r="M122" i="2"/>
  <c r="P122" i="2"/>
  <c r="E123" i="2"/>
  <c r="N123" i="2" s="1"/>
  <c r="F123" i="2"/>
  <c r="O123" i="2" s="1"/>
  <c r="G123" i="2"/>
  <c r="H123" i="2"/>
  <c r="I123" i="2"/>
  <c r="J123" i="2"/>
  <c r="K123" i="2"/>
  <c r="L123" i="2"/>
  <c r="M123" i="2"/>
  <c r="P123" i="2"/>
  <c r="E124" i="2"/>
  <c r="N124" i="2" s="1"/>
  <c r="F124" i="2"/>
  <c r="O124" i="2" s="1"/>
  <c r="G124" i="2"/>
  <c r="H124" i="2"/>
  <c r="I124" i="2"/>
  <c r="J124" i="2"/>
  <c r="K124" i="2"/>
  <c r="L124" i="2"/>
  <c r="M124" i="2"/>
  <c r="P124" i="2"/>
  <c r="E125" i="2"/>
  <c r="N125" i="2" s="1"/>
  <c r="F125" i="2"/>
  <c r="O125" i="2" s="1"/>
  <c r="G125" i="2"/>
  <c r="H125" i="2"/>
  <c r="I125" i="2"/>
  <c r="J125" i="2"/>
  <c r="K125" i="2"/>
  <c r="L125" i="2"/>
  <c r="M125" i="2"/>
  <c r="P125" i="2"/>
  <c r="E126" i="2"/>
  <c r="N126" i="2" s="1"/>
  <c r="F126" i="2"/>
  <c r="O126" i="2" s="1"/>
  <c r="G126" i="2"/>
  <c r="H126" i="2"/>
  <c r="I126" i="2"/>
  <c r="J126" i="2"/>
  <c r="K126" i="2"/>
  <c r="L126" i="2"/>
  <c r="M126" i="2"/>
  <c r="P126" i="2"/>
  <c r="E127" i="2"/>
  <c r="N127" i="2" s="1"/>
  <c r="F127" i="2"/>
  <c r="O127" i="2" s="1"/>
  <c r="G127" i="2"/>
  <c r="H127" i="2"/>
  <c r="I127" i="2"/>
  <c r="J127" i="2"/>
  <c r="K127" i="2"/>
  <c r="L127" i="2"/>
  <c r="M127" i="2"/>
  <c r="P127" i="2"/>
  <c r="E128" i="2"/>
  <c r="N128" i="2" s="1"/>
  <c r="F128" i="2"/>
  <c r="O128" i="2" s="1"/>
  <c r="G128" i="2"/>
  <c r="H128" i="2"/>
  <c r="I128" i="2"/>
  <c r="J128" i="2"/>
  <c r="K128" i="2"/>
  <c r="L128" i="2"/>
  <c r="M128" i="2"/>
  <c r="P128" i="2"/>
  <c r="E129" i="2"/>
  <c r="N129" i="2" s="1"/>
  <c r="F129" i="2"/>
  <c r="O129" i="2" s="1"/>
  <c r="G129" i="2"/>
  <c r="H129" i="2"/>
  <c r="I129" i="2"/>
  <c r="J129" i="2"/>
  <c r="K129" i="2"/>
  <c r="L129" i="2"/>
  <c r="M129" i="2"/>
  <c r="P129" i="2"/>
  <c r="E130" i="2"/>
  <c r="N130" i="2" s="1"/>
  <c r="F130" i="2"/>
  <c r="O130" i="2" s="1"/>
  <c r="G130" i="2"/>
  <c r="H130" i="2"/>
  <c r="I130" i="2"/>
  <c r="J130" i="2"/>
  <c r="K130" i="2"/>
  <c r="L130" i="2"/>
  <c r="M130" i="2"/>
  <c r="P130" i="2"/>
  <c r="E131" i="2"/>
  <c r="N131" i="2" s="1"/>
  <c r="F131" i="2"/>
  <c r="O131" i="2" s="1"/>
  <c r="G131" i="2"/>
  <c r="H131" i="2"/>
  <c r="I131" i="2"/>
  <c r="J131" i="2"/>
  <c r="K131" i="2"/>
  <c r="L131" i="2"/>
  <c r="M131" i="2"/>
  <c r="P131" i="2"/>
  <c r="E132" i="2"/>
  <c r="N132" i="2" s="1"/>
  <c r="F132" i="2"/>
  <c r="O132" i="2" s="1"/>
  <c r="G132" i="2"/>
  <c r="H132" i="2"/>
  <c r="I132" i="2"/>
  <c r="J132" i="2"/>
  <c r="K132" i="2"/>
  <c r="L132" i="2"/>
  <c r="M132" i="2"/>
  <c r="P132" i="2"/>
  <c r="E133" i="2"/>
  <c r="N133" i="2" s="1"/>
  <c r="F133" i="2"/>
  <c r="O133" i="2" s="1"/>
  <c r="G133" i="2"/>
  <c r="H133" i="2"/>
  <c r="I133" i="2"/>
  <c r="J133" i="2"/>
  <c r="K133" i="2"/>
  <c r="L133" i="2"/>
  <c r="M133" i="2"/>
  <c r="P133" i="2"/>
  <c r="E134" i="2"/>
  <c r="N134" i="2" s="1"/>
  <c r="F134" i="2"/>
  <c r="O134" i="2" s="1"/>
  <c r="G134" i="2"/>
  <c r="H134" i="2"/>
  <c r="I134" i="2"/>
  <c r="J134" i="2"/>
  <c r="K134" i="2"/>
  <c r="L134" i="2"/>
  <c r="M134" i="2"/>
  <c r="P134" i="2"/>
  <c r="E135" i="2"/>
  <c r="N135" i="2" s="1"/>
  <c r="F135" i="2"/>
  <c r="O135" i="2" s="1"/>
  <c r="G135" i="2"/>
  <c r="H135" i="2"/>
  <c r="I135" i="2"/>
  <c r="J135" i="2"/>
  <c r="K135" i="2"/>
  <c r="L135" i="2"/>
  <c r="M135" i="2"/>
  <c r="P135" i="2"/>
  <c r="E136" i="2"/>
  <c r="N136" i="2" s="1"/>
  <c r="F136" i="2"/>
  <c r="O136" i="2" s="1"/>
  <c r="G136" i="2"/>
  <c r="H136" i="2"/>
  <c r="I136" i="2"/>
  <c r="J136" i="2"/>
  <c r="K136" i="2"/>
  <c r="L136" i="2"/>
  <c r="M136" i="2"/>
  <c r="P136" i="2"/>
  <c r="E137" i="2"/>
  <c r="N137" i="2" s="1"/>
  <c r="F137" i="2"/>
  <c r="O137" i="2" s="1"/>
  <c r="G137" i="2"/>
  <c r="H137" i="2"/>
  <c r="I137" i="2"/>
  <c r="J137" i="2"/>
  <c r="K137" i="2"/>
  <c r="L137" i="2"/>
  <c r="M137" i="2"/>
  <c r="P137" i="2"/>
  <c r="E138" i="2"/>
  <c r="N138" i="2" s="1"/>
  <c r="F138" i="2"/>
  <c r="O138" i="2" s="1"/>
  <c r="G138" i="2"/>
  <c r="H138" i="2"/>
  <c r="I138" i="2"/>
  <c r="J138" i="2"/>
  <c r="K138" i="2"/>
  <c r="L138" i="2"/>
  <c r="M138" i="2"/>
  <c r="P138" i="2"/>
  <c r="E139" i="2"/>
  <c r="N139" i="2" s="1"/>
  <c r="F139" i="2"/>
  <c r="O139" i="2" s="1"/>
  <c r="G139" i="2"/>
  <c r="H139" i="2"/>
  <c r="I139" i="2"/>
  <c r="J139" i="2"/>
  <c r="K139" i="2"/>
  <c r="L139" i="2"/>
  <c r="M139" i="2"/>
  <c r="P139" i="2"/>
  <c r="E140" i="2"/>
  <c r="N140" i="2" s="1"/>
  <c r="F140" i="2"/>
  <c r="O140" i="2" s="1"/>
  <c r="G140" i="2"/>
  <c r="H140" i="2"/>
  <c r="I140" i="2"/>
  <c r="J140" i="2"/>
  <c r="K140" i="2"/>
  <c r="L140" i="2"/>
  <c r="M140" i="2"/>
  <c r="P140" i="2"/>
  <c r="E141" i="2"/>
  <c r="N141" i="2" s="1"/>
  <c r="F141" i="2"/>
  <c r="O141" i="2" s="1"/>
  <c r="G141" i="2"/>
  <c r="H141" i="2"/>
  <c r="I141" i="2"/>
  <c r="J141" i="2"/>
  <c r="K141" i="2"/>
  <c r="L141" i="2"/>
  <c r="M141" i="2"/>
  <c r="P141" i="2"/>
  <c r="E142" i="2"/>
  <c r="N142" i="2" s="1"/>
  <c r="F142" i="2"/>
  <c r="O142" i="2" s="1"/>
  <c r="G142" i="2"/>
  <c r="H142" i="2"/>
  <c r="I142" i="2"/>
  <c r="J142" i="2"/>
  <c r="K142" i="2"/>
  <c r="L142" i="2"/>
  <c r="M142" i="2"/>
  <c r="P142" i="2"/>
  <c r="E143" i="2"/>
  <c r="N143" i="2" s="1"/>
  <c r="F143" i="2"/>
  <c r="O143" i="2" s="1"/>
  <c r="G143" i="2"/>
  <c r="H143" i="2"/>
  <c r="I143" i="2"/>
  <c r="J143" i="2"/>
  <c r="K143" i="2"/>
  <c r="L143" i="2"/>
  <c r="M143" i="2"/>
  <c r="P143" i="2"/>
  <c r="E144" i="2"/>
  <c r="N144" i="2" s="1"/>
  <c r="F144" i="2"/>
  <c r="O144" i="2" s="1"/>
  <c r="G144" i="2"/>
  <c r="H144" i="2"/>
  <c r="I144" i="2"/>
  <c r="J144" i="2"/>
  <c r="K144" i="2"/>
  <c r="L144" i="2"/>
  <c r="M144" i="2"/>
  <c r="P144" i="2"/>
  <c r="E145" i="2"/>
  <c r="N145" i="2" s="1"/>
  <c r="F145" i="2"/>
  <c r="O145" i="2" s="1"/>
  <c r="G145" i="2"/>
  <c r="H145" i="2"/>
  <c r="I145" i="2"/>
  <c r="J145" i="2"/>
  <c r="K145" i="2"/>
  <c r="L145" i="2"/>
  <c r="M145" i="2"/>
  <c r="P145" i="2"/>
  <c r="E146" i="2"/>
  <c r="N146" i="2" s="1"/>
  <c r="F146" i="2"/>
  <c r="O146" i="2" s="1"/>
  <c r="G146" i="2"/>
  <c r="H146" i="2"/>
  <c r="I146" i="2"/>
  <c r="J146" i="2"/>
  <c r="K146" i="2"/>
  <c r="L146" i="2"/>
  <c r="M146" i="2"/>
  <c r="P146" i="2"/>
  <c r="E147" i="2"/>
  <c r="N147" i="2" s="1"/>
  <c r="F147" i="2"/>
  <c r="O147" i="2" s="1"/>
  <c r="G147" i="2"/>
  <c r="H147" i="2"/>
  <c r="I147" i="2"/>
  <c r="J147" i="2"/>
  <c r="K147" i="2"/>
  <c r="L147" i="2"/>
  <c r="M147" i="2"/>
  <c r="P147" i="2"/>
  <c r="E148" i="2"/>
  <c r="N148" i="2" s="1"/>
  <c r="F148" i="2"/>
  <c r="O148" i="2" s="1"/>
  <c r="G148" i="2"/>
  <c r="H148" i="2"/>
  <c r="I148" i="2"/>
  <c r="J148" i="2"/>
  <c r="K148" i="2"/>
  <c r="L148" i="2"/>
  <c r="M148" i="2"/>
  <c r="P148" i="2"/>
  <c r="E149" i="2"/>
  <c r="N149" i="2" s="1"/>
  <c r="F149" i="2"/>
  <c r="O149" i="2" s="1"/>
  <c r="G149" i="2"/>
  <c r="H149" i="2"/>
  <c r="I149" i="2"/>
  <c r="J149" i="2"/>
  <c r="K149" i="2"/>
  <c r="L149" i="2"/>
  <c r="M149" i="2"/>
  <c r="P149" i="2"/>
  <c r="E150" i="2"/>
  <c r="N150" i="2" s="1"/>
  <c r="F150" i="2"/>
  <c r="O150" i="2" s="1"/>
  <c r="G150" i="2"/>
  <c r="H150" i="2"/>
  <c r="I150" i="2"/>
  <c r="J150" i="2"/>
  <c r="K150" i="2"/>
  <c r="L150" i="2"/>
  <c r="M150" i="2"/>
  <c r="P150" i="2"/>
  <c r="E151" i="2"/>
  <c r="N151" i="2" s="1"/>
  <c r="F151" i="2"/>
  <c r="O151" i="2" s="1"/>
  <c r="G151" i="2"/>
  <c r="H151" i="2"/>
  <c r="I151" i="2"/>
  <c r="J151" i="2"/>
  <c r="K151" i="2"/>
  <c r="L151" i="2"/>
  <c r="M151" i="2"/>
  <c r="P151" i="2"/>
  <c r="E152" i="2"/>
  <c r="N152" i="2" s="1"/>
  <c r="F152" i="2"/>
  <c r="O152" i="2" s="1"/>
  <c r="G152" i="2"/>
  <c r="H152" i="2"/>
  <c r="I152" i="2"/>
  <c r="J152" i="2"/>
  <c r="K152" i="2"/>
  <c r="L152" i="2"/>
  <c r="M152" i="2"/>
  <c r="P152" i="2"/>
  <c r="E153" i="2"/>
  <c r="N153" i="2" s="1"/>
  <c r="F153" i="2"/>
  <c r="O153" i="2" s="1"/>
  <c r="G153" i="2"/>
  <c r="H153" i="2"/>
  <c r="I153" i="2"/>
  <c r="J153" i="2"/>
  <c r="K153" i="2"/>
  <c r="L153" i="2"/>
  <c r="M153" i="2"/>
  <c r="P153" i="2"/>
  <c r="E154" i="2"/>
  <c r="N154" i="2" s="1"/>
  <c r="F154" i="2"/>
  <c r="O154" i="2" s="1"/>
  <c r="G154" i="2"/>
  <c r="H154" i="2"/>
  <c r="I154" i="2"/>
  <c r="J154" i="2"/>
  <c r="K154" i="2"/>
  <c r="L154" i="2"/>
  <c r="M154" i="2"/>
  <c r="P154" i="2"/>
  <c r="E155" i="2"/>
  <c r="N155" i="2" s="1"/>
  <c r="F155" i="2"/>
  <c r="O155" i="2" s="1"/>
  <c r="G155" i="2"/>
  <c r="H155" i="2"/>
  <c r="I155" i="2"/>
  <c r="J155" i="2"/>
  <c r="K155" i="2"/>
  <c r="L155" i="2"/>
  <c r="M155" i="2"/>
  <c r="P155" i="2"/>
  <c r="E156" i="2"/>
  <c r="N156" i="2" s="1"/>
  <c r="F156" i="2"/>
  <c r="O156" i="2" s="1"/>
  <c r="G156" i="2"/>
  <c r="H156" i="2"/>
  <c r="I156" i="2"/>
  <c r="J156" i="2"/>
  <c r="K156" i="2"/>
  <c r="L156" i="2"/>
  <c r="M156" i="2"/>
  <c r="P156" i="2"/>
  <c r="E157" i="2"/>
  <c r="N157" i="2" s="1"/>
  <c r="F157" i="2"/>
  <c r="O157" i="2" s="1"/>
  <c r="G157" i="2"/>
  <c r="H157" i="2"/>
  <c r="I157" i="2"/>
  <c r="J157" i="2"/>
  <c r="K157" i="2"/>
  <c r="L157" i="2"/>
  <c r="M157" i="2"/>
  <c r="P157" i="2"/>
  <c r="E158" i="2"/>
  <c r="N158" i="2" s="1"/>
  <c r="F158" i="2"/>
  <c r="O158" i="2" s="1"/>
  <c r="G158" i="2"/>
  <c r="H158" i="2"/>
  <c r="I158" i="2"/>
  <c r="J158" i="2"/>
  <c r="K158" i="2"/>
  <c r="L158" i="2"/>
  <c r="M158" i="2"/>
  <c r="P158" i="2"/>
  <c r="E159" i="2"/>
  <c r="N159" i="2" s="1"/>
  <c r="F159" i="2"/>
  <c r="O159" i="2" s="1"/>
  <c r="G159" i="2"/>
  <c r="H159" i="2"/>
  <c r="I159" i="2"/>
  <c r="J159" i="2"/>
  <c r="K159" i="2"/>
  <c r="L159" i="2"/>
  <c r="M159" i="2"/>
  <c r="P159" i="2"/>
  <c r="E160" i="2"/>
  <c r="N160" i="2" s="1"/>
  <c r="F160" i="2"/>
  <c r="O160" i="2" s="1"/>
  <c r="G160" i="2"/>
  <c r="H160" i="2"/>
  <c r="I160" i="2"/>
  <c r="J160" i="2"/>
  <c r="K160" i="2"/>
  <c r="L160" i="2"/>
  <c r="M160" i="2"/>
  <c r="P160" i="2"/>
  <c r="E161" i="2"/>
  <c r="N161" i="2" s="1"/>
  <c r="F161" i="2"/>
  <c r="O161" i="2" s="1"/>
  <c r="G161" i="2"/>
  <c r="H161" i="2"/>
  <c r="I161" i="2"/>
  <c r="J161" i="2"/>
  <c r="K161" i="2"/>
  <c r="L161" i="2"/>
  <c r="M161" i="2"/>
  <c r="P161" i="2"/>
  <c r="E162" i="2"/>
  <c r="N162" i="2" s="1"/>
  <c r="F162" i="2"/>
  <c r="O162" i="2" s="1"/>
  <c r="G162" i="2"/>
  <c r="H162" i="2"/>
  <c r="I162" i="2"/>
  <c r="J162" i="2"/>
  <c r="K162" i="2"/>
  <c r="L162" i="2"/>
  <c r="M162" i="2"/>
  <c r="P162" i="2"/>
  <c r="E163" i="2"/>
  <c r="N163" i="2" s="1"/>
  <c r="F163" i="2"/>
  <c r="O163" i="2" s="1"/>
  <c r="G163" i="2"/>
  <c r="H163" i="2"/>
  <c r="I163" i="2"/>
  <c r="J163" i="2"/>
  <c r="K163" i="2"/>
  <c r="L163" i="2"/>
  <c r="M163" i="2"/>
  <c r="P163" i="2"/>
  <c r="E164" i="2"/>
  <c r="N164" i="2" s="1"/>
  <c r="F164" i="2"/>
  <c r="O164" i="2" s="1"/>
  <c r="G164" i="2"/>
  <c r="H164" i="2"/>
  <c r="I164" i="2"/>
  <c r="J164" i="2"/>
  <c r="K164" i="2"/>
  <c r="L164" i="2"/>
  <c r="M164" i="2"/>
  <c r="P164" i="2"/>
  <c r="E165" i="2"/>
  <c r="N165" i="2" s="1"/>
  <c r="F165" i="2"/>
  <c r="O165" i="2" s="1"/>
  <c r="G165" i="2"/>
  <c r="H165" i="2"/>
  <c r="I165" i="2"/>
  <c r="J165" i="2"/>
  <c r="K165" i="2"/>
  <c r="L165" i="2"/>
  <c r="M165" i="2"/>
  <c r="P165" i="2"/>
  <c r="E166" i="2"/>
  <c r="N166" i="2" s="1"/>
  <c r="F166" i="2"/>
  <c r="O166" i="2" s="1"/>
  <c r="G166" i="2"/>
  <c r="H166" i="2"/>
  <c r="I166" i="2"/>
  <c r="J166" i="2"/>
  <c r="K166" i="2"/>
  <c r="L166" i="2"/>
  <c r="M166" i="2"/>
  <c r="P166" i="2"/>
  <c r="E167" i="2"/>
  <c r="N167" i="2" s="1"/>
  <c r="F167" i="2"/>
  <c r="O167" i="2" s="1"/>
  <c r="G167" i="2"/>
  <c r="H167" i="2"/>
  <c r="I167" i="2"/>
  <c r="J167" i="2"/>
  <c r="K167" i="2"/>
  <c r="L167" i="2"/>
  <c r="M167" i="2"/>
  <c r="P167" i="2"/>
  <c r="E168" i="2"/>
  <c r="N168" i="2" s="1"/>
  <c r="F168" i="2"/>
  <c r="O168" i="2" s="1"/>
  <c r="G168" i="2"/>
  <c r="H168" i="2"/>
  <c r="I168" i="2"/>
  <c r="J168" i="2"/>
  <c r="K168" i="2"/>
  <c r="L168" i="2"/>
  <c r="M168" i="2"/>
  <c r="P168" i="2"/>
  <c r="E169" i="2"/>
  <c r="N169" i="2" s="1"/>
  <c r="F169" i="2"/>
  <c r="O169" i="2" s="1"/>
  <c r="G169" i="2"/>
  <c r="H169" i="2"/>
  <c r="I169" i="2"/>
  <c r="J169" i="2"/>
  <c r="K169" i="2"/>
  <c r="L169" i="2"/>
  <c r="M169" i="2"/>
  <c r="P169" i="2"/>
  <c r="E170" i="2"/>
  <c r="N170" i="2" s="1"/>
  <c r="F170" i="2"/>
  <c r="O170" i="2" s="1"/>
  <c r="G170" i="2"/>
  <c r="H170" i="2"/>
  <c r="I170" i="2"/>
  <c r="J170" i="2"/>
  <c r="K170" i="2"/>
  <c r="L170" i="2"/>
  <c r="M170" i="2"/>
  <c r="P170" i="2"/>
  <c r="E171" i="2"/>
  <c r="N171" i="2" s="1"/>
  <c r="F171" i="2"/>
  <c r="O171" i="2" s="1"/>
  <c r="G171" i="2"/>
  <c r="H171" i="2"/>
  <c r="I171" i="2"/>
  <c r="J171" i="2"/>
  <c r="K171" i="2"/>
  <c r="L171" i="2"/>
  <c r="M171" i="2"/>
  <c r="P171" i="2"/>
  <c r="E172" i="2"/>
  <c r="N172" i="2" s="1"/>
  <c r="F172" i="2"/>
  <c r="O172" i="2" s="1"/>
  <c r="G172" i="2"/>
  <c r="H172" i="2"/>
  <c r="I172" i="2"/>
  <c r="J172" i="2"/>
  <c r="K172" i="2"/>
  <c r="L172" i="2"/>
  <c r="M172" i="2"/>
  <c r="P172" i="2"/>
  <c r="E173" i="2"/>
  <c r="N173" i="2" s="1"/>
  <c r="F173" i="2"/>
  <c r="O173" i="2" s="1"/>
  <c r="G173" i="2"/>
  <c r="H173" i="2"/>
  <c r="I173" i="2"/>
  <c r="J173" i="2"/>
  <c r="K173" i="2"/>
  <c r="L173" i="2"/>
  <c r="M173" i="2"/>
  <c r="P173" i="2"/>
  <c r="E174" i="2"/>
  <c r="N174" i="2" s="1"/>
  <c r="F174" i="2"/>
  <c r="O174" i="2" s="1"/>
  <c r="G174" i="2"/>
  <c r="H174" i="2"/>
  <c r="I174" i="2"/>
  <c r="J174" i="2"/>
  <c r="K174" i="2"/>
  <c r="L174" i="2"/>
  <c r="M174" i="2"/>
  <c r="P174" i="2"/>
  <c r="E175" i="2"/>
  <c r="F175" i="2"/>
  <c r="O175" i="2" s="1"/>
  <c r="G175" i="2"/>
  <c r="H175" i="2"/>
  <c r="I175" i="2"/>
  <c r="J175" i="2"/>
  <c r="K175" i="2"/>
  <c r="L175" i="2"/>
  <c r="M175" i="2"/>
  <c r="N175" i="2"/>
  <c r="P175" i="2"/>
  <c r="E176" i="2"/>
  <c r="N176" i="2" s="1"/>
  <c r="F176" i="2"/>
  <c r="O176" i="2" s="1"/>
  <c r="G176" i="2"/>
  <c r="H176" i="2"/>
  <c r="I176" i="2"/>
  <c r="J176" i="2"/>
  <c r="K176" i="2"/>
  <c r="L176" i="2"/>
  <c r="M176" i="2"/>
  <c r="P176" i="2"/>
  <c r="E177" i="2"/>
  <c r="F177" i="2"/>
  <c r="O177" i="2" s="1"/>
  <c r="G177" i="2"/>
  <c r="H177" i="2"/>
  <c r="I177" i="2"/>
  <c r="J177" i="2"/>
  <c r="K177" i="2"/>
  <c r="L177" i="2"/>
  <c r="M177" i="2"/>
  <c r="N177" i="2"/>
  <c r="P177" i="2"/>
  <c r="E178" i="2"/>
  <c r="F178" i="2"/>
  <c r="O178" i="2" s="1"/>
  <c r="G178" i="2"/>
  <c r="H178" i="2"/>
  <c r="I178" i="2"/>
  <c r="J178" i="2"/>
  <c r="K178" i="2"/>
  <c r="L178" i="2"/>
  <c r="M178" i="2"/>
  <c r="N178" i="2"/>
  <c r="P178" i="2"/>
  <c r="E179" i="2"/>
  <c r="F179" i="2"/>
  <c r="O179" i="2" s="1"/>
  <c r="G179" i="2"/>
  <c r="H179" i="2"/>
  <c r="I179" i="2"/>
  <c r="J179" i="2"/>
  <c r="K179" i="2"/>
  <c r="L179" i="2"/>
  <c r="M179" i="2"/>
  <c r="N179" i="2"/>
  <c r="P179" i="2"/>
  <c r="E180" i="2"/>
  <c r="F180" i="2"/>
  <c r="O180" i="2" s="1"/>
  <c r="G180" i="2"/>
  <c r="H180" i="2"/>
  <c r="I180" i="2"/>
  <c r="J180" i="2"/>
  <c r="K180" i="2"/>
  <c r="L180" i="2"/>
  <c r="M180" i="2"/>
  <c r="N180" i="2"/>
  <c r="P180" i="2"/>
  <c r="E181" i="2"/>
  <c r="F181" i="2"/>
  <c r="O181" i="2" s="1"/>
  <c r="G181" i="2"/>
  <c r="H181" i="2"/>
  <c r="I181" i="2"/>
  <c r="J181" i="2"/>
  <c r="K181" i="2"/>
  <c r="L181" i="2"/>
  <c r="M181" i="2"/>
  <c r="N181" i="2"/>
  <c r="P181" i="2"/>
  <c r="E182" i="2"/>
  <c r="F182" i="2"/>
  <c r="O182" i="2" s="1"/>
  <c r="G182" i="2"/>
  <c r="H182" i="2"/>
  <c r="I182" i="2"/>
  <c r="J182" i="2"/>
  <c r="K182" i="2"/>
  <c r="L182" i="2"/>
  <c r="M182" i="2"/>
  <c r="N182" i="2"/>
  <c r="P182" i="2"/>
  <c r="E183" i="2"/>
  <c r="F183" i="2"/>
  <c r="O183" i="2" s="1"/>
  <c r="G183" i="2"/>
  <c r="H183" i="2"/>
  <c r="I183" i="2"/>
  <c r="J183" i="2"/>
  <c r="K183" i="2"/>
  <c r="L183" i="2"/>
  <c r="M183" i="2"/>
  <c r="N183" i="2"/>
  <c r="P183" i="2"/>
  <c r="E184" i="2"/>
  <c r="F184" i="2"/>
  <c r="O184" i="2" s="1"/>
  <c r="G184" i="2"/>
  <c r="H184" i="2"/>
  <c r="I184" i="2"/>
  <c r="J184" i="2"/>
  <c r="K184" i="2"/>
  <c r="L184" i="2"/>
  <c r="M184" i="2"/>
  <c r="N184" i="2"/>
  <c r="P184" i="2"/>
  <c r="E185" i="2"/>
  <c r="F185" i="2"/>
  <c r="O185" i="2" s="1"/>
  <c r="G185" i="2"/>
  <c r="H185" i="2"/>
  <c r="I185" i="2"/>
  <c r="J185" i="2"/>
  <c r="K185" i="2"/>
  <c r="L185" i="2"/>
  <c r="M185" i="2"/>
  <c r="N185" i="2"/>
  <c r="P185" i="2"/>
  <c r="E186" i="2"/>
  <c r="F186" i="2"/>
  <c r="O186" i="2" s="1"/>
  <c r="G186" i="2"/>
  <c r="H186" i="2"/>
  <c r="I186" i="2"/>
  <c r="J186" i="2"/>
  <c r="K186" i="2"/>
  <c r="L186" i="2"/>
  <c r="M186" i="2"/>
  <c r="N186" i="2"/>
  <c r="P186" i="2"/>
  <c r="E187" i="2"/>
  <c r="F187" i="2"/>
  <c r="O187" i="2" s="1"/>
  <c r="G187" i="2"/>
  <c r="H187" i="2"/>
  <c r="I187" i="2"/>
  <c r="J187" i="2"/>
  <c r="K187" i="2"/>
  <c r="L187" i="2"/>
  <c r="M187" i="2"/>
  <c r="N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E189" i="2"/>
  <c r="F189" i="2"/>
  <c r="O189" i="2" s="1"/>
  <c r="G189" i="2"/>
  <c r="H189" i="2"/>
  <c r="I189" i="2"/>
  <c r="J189" i="2"/>
  <c r="K189" i="2"/>
  <c r="L189" i="2"/>
  <c r="M189" i="2"/>
  <c r="N189" i="2"/>
  <c r="P189" i="2"/>
  <c r="E190" i="2"/>
  <c r="F190" i="2"/>
  <c r="O190" i="2" s="1"/>
  <c r="G190" i="2"/>
  <c r="H190" i="2"/>
  <c r="I190" i="2"/>
  <c r="J190" i="2"/>
  <c r="K190" i="2"/>
  <c r="L190" i="2"/>
  <c r="M190" i="2"/>
  <c r="N190" i="2"/>
  <c r="P190" i="2"/>
  <c r="E191" i="2"/>
  <c r="F191" i="2"/>
  <c r="O191" i="2" s="1"/>
  <c r="G191" i="2"/>
  <c r="H191" i="2"/>
  <c r="I191" i="2"/>
  <c r="J191" i="2"/>
  <c r="K191" i="2"/>
  <c r="L191" i="2"/>
  <c r="M191" i="2"/>
  <c r="N191" i="2"/>
  <c r="P191" i="2"/>
  <c r="E192" i="2"/>
  <c r="F192" i="2"/>
  <c r="O192" i="2" s="1"/>
  <c r="G192" i="2"/>
  <c r="H192" i="2"/>
  <c r="I192" i="2"/>
  <c r="J192" i="2"/>
  <c r="K192" i="2"/>
  <c r="L192" i="2"/>
  <c r="M192" i="2"/>
  <c r="N192" i="2"/>
  <c r="P192" i="2"/>
  <c r="E193" i="2"/>
  <c r="F193" i="2"/>
  <c r="O193" i="2" s="1"/>
  <c r="G193" i="2"/>
  <c r="H193" i="2"/>
  <c r="I193" i="2"/>
  <c r="J193" i="2"/>
  <c r="K193" i="2"/>
  <c r="L193" i="2"/>
  <c r="M193" i="2"/>
  <c r="N193" i="2"/>
  <c r="P193" i="2"/>
  <c r="E194" i="2"/>
  <c r="F194" i="2"/>
  <c r="O194" i="2" s="1"/>
  <c r="G194" i="2"/>
  <c r="H194" i="2"/>
  <c r="I194" i="2"/>
  <c r="J194" i="2"/>
  <c r="K194" i="2"/>
  <c r="L194" i="2"/>
  <c r="M194" i="2"/>
  <c r="N194" i="2"/>
  <c r="P194" i="2"/>
  <c r="E195" i="2"/>
  <c r="F195" i="2"/>
  <c r="O195" i="2" s="1"/>
  <c r="G195" i="2"/>
  <c r="H195" i="2"/>
  <c r="I195" i="2"/>
  <c r="J195" i="2"/>
  <c r="K195" i="2"/>
  <c r="L195" i="2"/>
  <c r="M195" i="2"/>
  <c r="N195" i="2"/>
  <c r="P195" i="2"/>
  <c r="E196" i="2"/>
  <c r="F196" i="2"/>
  <c r="O196" i="2" s="1"/>
  <c r="G196" i="2"/>
  <c r="H196" i="2"/>
  <c r="I196" i="2"/>
  <c r="J196" i="2"/>
  <c r="K196" i="2"/>
  <c r="L196" i="2"/>
  <c r="M196" i="2"/>
  <c r="N196" i="2"/>
  <c r="P196" i="2"/>
  <c r="E197" i="2"/>
  <c r="F197" i="2"/>
  <c r="O197" i="2" s="1"/>
  <c r="G197" i="2"/>
  <c r="H197" i="2"/>
  <c r="I197" i="2"/>
  <c r="J197" i="2"/>
  <c r="K197" i="2"/>
  <c r="L197" i="2"/>
  <c r="M197" i="2"/>
  <c r="N197" i="2"/>
  <c r="P197" i="2"/>
  <c r="E198" i="2"/>
  <c r="F198" i="2"/>
  <c r="O198" i="2" s="1"/>
  <c r="G198" i="2"/>
  <c r="H198" i="2"/>
  <c r="I198" i="2"/>
  <c r="J198" i="2"/>
  <c r="K198" i="2"/>
  <c r="L198" i="2"/>
  <c r="M198" i="2"/>
  <c r="N198" i="2"/>
  <c r="P198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O4" i="8" l="1"/>
  <c r="P4" i="8"/>
  <c r="Q4" i="8"/>
  <c r="R4" i="8"/>
  <c r="T4" i="8" s="1"/>
  <c r="C4" i="8"/>
  <c r="V4" i="2"/>
  <c r="W4" i="2"/>
  <c r="X4" i="2"/>
  <c r="Y4" i="2"/>
  <c r="Z4" i="2"/>
  <c r="D4" i="2"/>
  <c r="S4" i="8" l="1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E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H612" i="11" s="1"/>
  <c r="B612" i="11"/>
  <c r="D612" i="11" s="1"/>
  <c r="A613" i="11"/>
  <c r="C613" i="11" s="1"/>
  <c r="B613" i="11"/>
  <c r="D613" i="11" s="1"/>
  <c r="A614" i="11"/>
  <c r="C614" i="11" s="1"/>
  <c r="F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F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E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F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E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E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F741" i="11" s="1"/>
  <c r="B741" i="11"/>
  <c r="D741" i="11" s="1"/>
  <c r="A742" i="11"/>
  <c r="C742" i="11" s="1"/>
  <c r="B742" i="11"/>
  <c r="D742" i="11" s="1"/>
  <c r="A743" i="11"/>
  <c r="C743" i="11" s="1"/>
  <c r="E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H759" i="11" s="1"/>
  <c r="B759" i="11"/>
  <c r="D759" i="11" s="1"/>
  <c r="A760" i="11"/>
  <c r="C760" i="11" s="1"/>
  <c r="B760" i="11"/>
  <c r="D760" i="11" s="1"/>
  <c r="A761" i="11"/>
  <c r="C761" i="11" s="1"/>
  <c r="E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F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E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H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E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E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F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E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A829" i="11"/>
  <c r="B829" i="11"/>
  <c r="A830" i="11"/>
  <c r="C830" i="11" s="1"/>
  <c r="B830" i="11"/>
  <c r="D830" i="11" s="1"/>
  <c r="H830" i="11" s="1"/>
  <c r="J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H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A845" i="11"/>
  <c r="B845" i="11"/>
  <c r="N845" i="11" s="1"/>
  <c r="A846" i="11"/>
  <c r="C846" i="11" s="1"/>
  <c r="B846" i="11"/>
  <c r="D846" i="11" s="1"/>
  <c r="H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E858" i="11" s="1"/>
  <c r="A859" i="11"/>
  <c r="B859" i="11"/>
  <c r="A860" i="11"/>
  <c r="C860" i="11" s="1"/>
  <c r="B860" i="11"/>
  <c r="D860" i="11" s="1"/>
  <c r="E860" i="11" s="1"/>
  <c r="A861" i="11"/>
  <c r="B861" i="11"/>
  <c r="N861" i="11" s="1"/>
  <c r="A862" i="11"/>
  <c r="C862" i="11"/>
  <c r="B862" i="11"/>
  <c r="D862" i="11"/>
  <c r="A863" i="11"/>
  <c r="C863" i="11" s="1"/>
  <c r="B863" i="11"/>
  <c r="A864" i="11"/>
  <c r="B864" i="11"/>
  <c r="A865" i="1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A879" i="11"/>
  <c r="C879" i="11" s="1"/>
  <c r="B879" i="11"/>
  <c r="L879" i="11" s="1"/>
  <c r="A880" i="11"/>
  <c r="M880" i="11" s="1"/>
  <c r="B880" i="11"/>
  <c r="L880" i="11" s="1"/>
  <c r="A881" i="11"/>
  <c r="B881" i="11"/>
  <c r="C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B885" i="11"/>
  <c r="A886" i="11"/>
  <c r="B886" i="11"/>
  <c r="L886" i="11" s="1"/>
  <c r="A887" i="1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B891" i="11"/>
  <c r="D891" i="11" s="1"/>
  <c r="A892" i="11"/>
  <c r="B892" i="11"/>
  <c r="A893" i="11"/>
  <c r="B893" i="11"/>
  <c r="D893" i="11" s="1"/>
  <c r="A894" i="11"/>
  <c r="B894" i="11"/>
  <c r="A895" i="11"/>
  <c r="K895" i="11" s="1"/>
  <c r="B895" i="11"/>
  <c r="D895" i="11" s="1"/>
  <c r="A896" i="1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B902" i="11"/>
  <c r="A903" i="11"/>
  <c r="B903" i="11"/>
  <c r="D903" i="11" s="1"/>
  <c r="A904" i="11"/>
  <c r="M904" i="11" s="1"/>
  <c r="B904" i="11"/>
  <c r="D904" i="11" s="1"/>
  <c r="C904" i="11"/>
  <c r="A905" i="11"/>
  <c r="B905" i="11"/>
  <c r="A906" i="11"/>
  <c r="C906" i="11" s="1"/>
  <c r="B906" i="11"/>
  <c r="L906" i="11" s="1"/>
  <c r="A907" i="11"/>
  <c r="K907" i="11" s="1"/>
  <c r="B907" i="11"/>
  <c r="A908" i="11"/>
  <c r="B908" i="11"/>
  <c r="A909" i="11"/>
  <c r="B909" i="11"/>
  <c r="C909" i="11"/>
  <c r="A910" i="1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N1000" i="11"/>
  <c r="M995" i="11"/>
  <c r="L985" i="11"/>
  <c r="M983" i="11"/>
  <c r="K981" i="11"/>
  <c r="K977" i="11"/>
  <c r="K976" i="11"/>
  <c r="K970" i="11"/>
  <c r="K965" i="11"/>
  <c r="N958" i="11"/>
  <c r="N953" i="11"/>
  <c r="N952" i="11"/>
  <c r="L948" i="11"/>
  <c r="L946" i="11"/>
  <c r="M944" i="11"/>
  <c r="N942" i="11"/>
  <c r="N941" i="11"/>
  <c r="N937" i="11"/>
  <c r="N936" i="11"/>
  <c r="N935" i="11"/>
  <c r="L932" i="11"/>
  <c r="L930" i="11"/>
  <c r="N926" i="11"/>
  <c r="N925" i="11"/>
  <c r="M924" i="11"/>
  <c r="N920" i="11"/>
  <c r="N919" i="11"/>
  <c r="N916" i="11"/>
  <c r="L916" i="11"/>
  <c r="N914" i="11"/>
  <c r="L914" i="11"/>
  <c r="K912" i="11"/>
  <c r="N910" i="11"/>
  <c r="L910" i="11"/>
  <c r="M908" i="11"/>
  <c r="M907" i="11"/>
  <c r="M906" i="11"/>
  <c r="K906" i="11"/>
  <c r="N905" i="11"/>
  <c r="N904" i="11"/>
  <c r="L904" i="11"/>
  <c r="N903" i="11"/>
  <c r="K902" i="11"/>
  <c r="N899" i="11"/>
  <c r="M896" i="11"/>
  <c r="N893" i="11"/>
  <c r="M891" i="11"/>
  <c r="N889" i="11"/>
  <c r="M885" i="11"/>
  <c r="N883" i="11"/>
  <c r="N882" i="11"/>
  <c r="L882" i="11"/>
  <c r="M881" i="11"/>
  <c r="K881" i="11"/>
  <c r="M879" i="11"/>
  <c r="K879" i="11"/>
  <c r="L878" i="11"/>
  <c r="L871" i="11"/>
  <c r="M869" i="11"/>
  <c r="K869" i="11"/>
  <c r="M865" i="11"/>
  <c r="M863" i="11"/>
  <c r="K863" i="11"/>
  <c r="N862" i="11"/>
  <c r="L862" i="11"/>
  <c r="M860" i="11"/>
  <c r="K860" i="11"/>
  <c r="M858" i="11"/>
  <c r="K858" i="11"/>
  <c r="L856" i="11"/>
  <c r="M854" i="11"/>
  <c r="K854" i="11"/>
  <c r="L850" i="11"/>
  <c r="M848" i="11"/>
  <c r="K848" i="11"/>
  <c r="M846" i="11"/>
  <c r="K846" i="11"/>
  <c r="M845" i="11"/>
  <c r="N844" i="11"/>
  <c r="M840" i="11"/>
  <c r="K840" i="11"/>
  <c r="M838" i="11"/>
  <c r="K838" i="11"/>
  <c r="N836" i="11"/>
  <c r="M832" i="11"/>
  <c r="K832" i="11"/>
  <c r="M830" i="11"/>
  <c r="K830" i="11"/>
  <c r="N828" i="11"/>
  <c r="M826" i="11"/>
  <c r="K826" i="11"/>
  <c r="M824" i="11"/>
  <c r="K824" i="11"/>
  <c r="L821" i="11"/>
  <c r="M820" i="11"/>
  <c r="K820" i="11"/>
  <c r="K1001" i="11"/>
  <c r="C999" i="11"/>
  <c r="M998" i="11"/>
  <c r="K997" i="11"/>
  <c r="M991" i="11"/>
  <c r="K990" i="11"/>
  <c r="C989" i="11"/>
  <c r="M989" i="11"/>
  <c r="M987" i="11"/>
  <c r="K987" i="11"/>
  <c r="C985" i="11"/>
  <c r="M985" i="11"/>
  <c r="C984" i="11"/>
  <c r="M979" i="11"/>
  <c r="M978" i="11"/>
  <c r="K978" i="11"/>
  <c r="M967" i="11"/>
  <c r="M958" i="11"/>
  <c r="L956" i="11"/>
  <c r="N954" i="11"/>
  <c r="L954" i="11"/>
  <c r="M952" i="11"/>
  <c r="N950" i="11"/>
  <c r="L950" i="11"/>
  <c r="N945" i="11"/>
  <c r="N944" i="11"/>
  <c r="L944" i="11"/>
  <c r="N943" i="11"/>
  <c r="N940" i="11"/>
  <c r="L940" i="11"/>
  <c r="N938" i="11"/>
  <c r="L938" i="11"/>
  <c r="M936" i="11"/>
  <c r="N934" i="11"/>
  <c r="L934" i="11"/>
  <c r="N933" i="11"/>
  <c r="M932" i="11"/>
  <c r="N929" i="11"/>
  <c r="N928" i="11"/>
  <c r="L928" i="11"/>
  <c r="N927" i="11"/>
  <c r="N924" i="11"/>
  <c r="L924" i="11"/>
  <c r="N922" i="11"/>
  <c r="L922" i="11"/>
  <c r="K920" i="11"/>
  <c r="N918" i="11"/>
  <c r="L918" i="11"/>
  <c r="K914" i="11"/>
  <c r="L913" i="11"/>
  <c r="N912" i="11"/>
  <c r="L912" i="11"/>
  <c r="K910" i="11"/>
  <c r="M909" i="11"/>
  <c r="K909" i="11"/>
  <c r="L907" i="11"/>
  <c r="L902" i="11"/>
  <c r="N901" i="11"/>
  <c r="L901" i="11"/>
  <c r="M898" i="11"/>
  <c r="N897" i="11"/>
  <c r="L897" i="11"/>
  <c r="N895" i="11"/>
  <c r="L895" i="11"/>
  <c r="K893" i="11"/>
  <c r="N891" i="11"/>
  <c r="L891" i="11"/>
  <c r="M888" i="11"/>
  <c r="K887" i="11"/>
  <c r="K884" i="11"/>
  <c r="K882" i="11"/>
  <c r="N876" i="11"/>
  <c r="N874" i="11"/>
  <c r="M871" i="11"/>
  <c r="K871" i="11"/>
  <c r="N869" i="11"/>
  <c r="M867" i="11"/>
  <c r="K867" i="11"/>
  <c r="N865" i="11"/>
  <c r="L863" i="11"/>
  <c r="M862" i="11"/>
  <c r="K862" i="11"/>
  <c r="L860" i="11"/>
  <c r="L858" i="11"/>
  <c r="M856" i="11"/>
  <c r="K856" i="11"/>
  <c r="L854" i="11"/>
  <c r="M852" i="11"/>
  <c r="K852" i="11"/>
  <c r="M850" i="11"/>
  <c r="K850" i="11"/>
  <c r="L848" i="11"/>
  <c r="L846" i="11"/>
  <c r="M844" i="11"/>
  <c r="K844" i="11"/>
  <c r="M842" i="11"/>
  <c r="K842" i="11"/>
  <c r="N840" i="11"/>
  <c r="N838" i="11"/>
  <c r="M836" i="11"/>
  <c r="K836" i="11"/>
  <c r="K835" i="11"/>
  <c r="M834" i="11"/>
  <c r="K834" i="11"/>
  <c r="L832" i="11"/>
  <c r="L830" i="11"/>
  <c r="M828" i="11"/>
  <c r="K828" i="11"/>
  <c r="L826" i="11"/>
  <c r="N824" i="11"/>
  <c r="M822" i="11"/>
  <c r="K822" i="11"/>
  <c r="N820" i="11"/>
  <c r="F826" i="11"/>
  <c r="F732" i="11"/>
  <c r="E848" i="11"/>
  <c r="E840" i="11"/>
  <c r="E832" i="11"/>
  <c r="E820" i="11"/>
  <c r="E759" i="11"/>
  <c r="F769" i="11"/>
  <c r="E736" i="11"/>
  <c r="F684" i="11"/>
  <c r="E869" i="11"/>
  <c r="F801" i="11"/>
  <c r="F789" i="11"/>
  <c r="E769" i="11"/>
  <c r="H732" i="11"/>
  <c r="J732" i="11" s="1"/>
  <c r="F723" i="11"/>
  <c r="H712" i="11"/>
  <c r="F848" i="11"/>
  <c r="F840" i="11"/>
  <c r="F832" i="11"/>
  <c r="H869" i="11"/>
  <c r="F846" i="11"/>
  <c r="F838" i="11"/>
  <c r="F830" i="11"/>
  <c r="H801" i="11"/>
  <c r="H789" i="11"/>
  <c r="H767" i="11"/>
  <c r="H751" i="11"/>
  <c r="H72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I789" i="11"/>
  <c r="D878" i="5"/>
  <c r="E874" i="5"/>
  <c r="D866" i="5"/>
  <c r="C791" i="9"/>
  <c r="J789" i="11"/>
  <c r="C925" i="9"/>
  <c r="C976" i="9"/>
  <c r="C910" i="9"/>
  <c r="C846" i="9"/>
  <c r="C664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526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898" i="5"/>
  <c r="D894" i="5"/>
  <c r="I890" i="5"/>
  <c r="G908" i="5"/>
  <c r="F891" i="5"/>
  <c r="F883" i="5"/>
  <c r="D998" i="5"/>
  <c r="D990" i="5"/>
  <c r="D974" i="5"/>
  <c r="D966" i="5"/>
  <c r="D958" i="5"/>
  <c r="D942" i="5"/>
  <c r="D938" i="5"/>
  <c r="G936" i="5"/>
  <c r="G928" i="5"/>
  <c r="E922" i="5"/>
  <c r="G920" i="5"/>
  <c r="E906" i="5"/>
  <c r="G904" i="5"/>
  <c r="G1000" i="5"/>
  <c r="G984" i="5"/>
  <c r="G972" i="5"/>
  <c r="G968" i="5"/>
  <c r="G952" i="5"/>
  <c r="G940" i="5"/>
  <c r="G812" i="5"/>
  <c r="F907" i="5"/>
  <c r="F923" i="5"/>
  <c r="G880" i="5"/>
  <c r="E890" i="5"/>
  <c r="F871" i="5"/>
  <c r="I950" i="5"/>
  <c r="I958" i="5"/>
  <c r="I966" i="5"/>
  <c r="I982" i="5"/>
  <c r="I990" i="5"/>
  <c r="I998" i="5"/>
  <c r="E993" i="2"/>
  <c r="F993" i="2"/>
  <c r="G993" i="2"/>
  <c r="F879" i="5"/>
  <c r="I902" i="5"/>
  <c r="I934" i="5"/>
  <c r="I993" i="2"/>
  <c r="J993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3" i="2"/>
  <c r="AR960" i="4"/>
  <c r="G960" i="4" s="1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71" i="5" l="1"/>
  <c r="D996" i="11"/>
  <c r="N996" i="11"/>
  <c r="L994" i="11"/>
  <c r="N994" i="11"/>
  <c r="D992" i="1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M942" i="11"/>
  <c r="C940" i="11"/>
  <c r="M940" i="11"/>
  <c r="C930" i="11"/>
  <c r="M930" i="11"/>
  <c r="C928" i="11"/>
  <c r="M928" i="11"/>
  <c r="C922" i="11"/>
  <c r="M922" i="11"/>
  <c r="C920" i="11"/>
  <c r="M920" i="11"/>
  <c r="C916" i="11"/>
  <c r="F916" i="11" s="1"/>
  <c r="M916" i="11"/>
  <c r="C914" i="11"/>
  <c r="M914" i="11"/>
  <c r="C912" i="11"/>
  <c r="M912" i="11"/>
  <c r="C911" i="11"/>
  <c r="M911" i="11"/>
  <c r="D909" i="1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E992" i="11"/>
  <c r="F538" i="11"/>
  <c r="H526" i="11"/>
  <c r="F909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M893" i="11"/>
  <c r="C891" i="11"/>
  <c r="K891" i="11"/>
  <c r="C889" i="11"/>
  <c r="M889" i="11"/>
  <c r="C887" i="11"/>
  <c r="M887" i="11"/>
  <c r="E727" i="11"/>
  <c r="H727" i="11"/>
  <c r="F727" i="11"/>
  <c r="F725" i="11"/>
  <c r="J725" i="11" s="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H919" i="11"/>
  <c r="H917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D118" i="5"/>
  <c r="D110" i="5"/>
  <c r="F110" i="5" s="1"/>
  <c r="D38" i="5"/>
  <c r="I38" i="5" s="1"/>
  <c r="D33" i="5"/>
  <c r="F33" i="5" s="1"/>
  <c r="D26" i="5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J413" i="11"/>
  <c r="K413" i="11" s="1"/>
  <c r="M413" i="11" s="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H945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K845" i="11"/>
  <c r="C839" i="11"/>
  <c r="F839" i="11" s="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32" i="11"/>
  <c r="C972" i="11"/>
  <c r="M972" i="11"/>
  <c r="K972" i="11"/>
  <c r="F966" i="11"/>
  <c r="E966" i="11"/>
  <c r="E963" i="11"/>
  <c r="H963" i="11"/>
  <c r="F963" i="11"/>
  <c r="H961" i="11"/>
  <c r="E961" i="11"/>
  <c r="E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E923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39" i="11"/>
  <c r="F939" i="11"/>
  <c r="H927" i="11"/>
  <c r="E913" i="11"/>
  <c r="H913" i="11"/>
  <c r="E903" i="11"/>
  <c r="F903" i="11"/>
  <c r="H903" i="11"/>
  <c r="E899" i="11"/>
  <c r="F899" i="11"/>
  <c r="H899" i="11"/>
  <c r="F893" i="11"/>
  <c r="E893" i="11"/>
  <c r="H893" i="11"/>
  <c r="F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J848" i="11" s="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J961" i="11" s="1"/>
  <c r="H958" i="11"/>
  <c r="F953" i="11"/>
  <c r="I953" i="11" s="1"/>
  <c r="E948" i="11"/>
  <c r="H942" i="11"/>
  <c r="E940" i="11"/>
  <c r="F929" i="11"/>
  <c r="F921" i="11"/>
  <c r="H918" i="11"/>
  <c r="F913" i="11"/>
  <c r="E908" i="11"/>
  <c r="H902" i="11"/>
  <c r="J902" i="11" s="1"/>
  <c r="E900" i="11"/>
  <c r="F897" i="11"/>
  <c r="J897" i="11" s="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897" i="11"/>
  <c r="J614" i="11"/>
  <c r="I614" i="11"/>
  <c r="I655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F972" i="11"/>
  <c r="H972" i="11"/>
  <c r="E972" i="11"/>
  <c r="F969" i="11"/>
  <c r="E969" i="11"/>
  <c r="F968" i="11"/>
  <c r="E967" i="11"/>
  <c r="H967" i="11"/>
  <c r="F967" i="11"/>
  <c r="F912" i="11"/>
  <c r="H912" i="11"/>
  <c r="E909" i="11"/>
  <c r="H909" i="11"/>
  <c r="F907" i="11"/>
  <c r="H907" i="11"/>
  <c r="H904" i="11"/>
  <c r="F904" i="11"/>
  <c r="E904" i="11"/>
  <c r="E882" i="11"/>
  <c r="H882" i="11"/>
  <c r="F882" i="11"/>
  <c r="F876" i="11"/>
  <c r="H876" i="11"/>
  <c r="E876" i="11"/>
  <c r="E875" i="11"/>
  <c r="F875" i="11"/>
  <c r="H875" i="11"/>
  <c r="F872" i="11"/>
  <c r="H872" i="11"/>
  <c r="E872" i="11"/>
  <c r="E871" i="11"/>
  <c r="F871" i="11"/>
  <c r="H871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J711" i="11" s="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I511" i="11"/>
  <c r="H545" i="11"/>
  <c r="H677" i="11"/>
  <c r="H687" i="11"/>
  <c r="H715" i="11"/>
  <c r="I715" i="11" s="1"/>
  <c r="H731" i="11"/>
  <c r="I731" i="11" s="1"/>
  <c r="H969" i="11"/>
  <c r="J708" i="11"/>
  <c r="I708" i="11"/>
  <c r="F726" i="11"/>
  <c r="F738" i="11"/>
  <c r="J903" i="11"/>
  <c r="I903" i="11"/>
  <c r="E720" i="11"/>
  <c r="F728" i="11"/>
  <c r="J728" i="11" s="1"/>
  <c r="F798" i="11"/>
  <c r="I838" i="11"/>
  <c r="J838" i="11"/>
  <c r="I916" i="11"/>
  <c r="J916" i="11"/>
  <c r="F701" i="11"/>
  <c r="I701" i="11" s="1"/>
  <c r="E337" i="9"/>
  <c r="G337" i="9"/>
  <c r="H810" i="11"/>
  <c r="E810" i="11"/>
  <c r="F810" i="11"/>
  <c r="H873" i="11"/>
  <c r="I929" i="11"/>
  <c r="J929" i="11"/>
  <c r="I961" i="11"/>
  <c r="I425" i="11"/>
  <c r="F465" i="11"/>
  <c r="I485" i="11"/>
  <c r="J485" i="11"/>
  <c r="K485" i="11" s="1"/>
  <c r="M485" i="11" s="1"/>
  <c r="F663" i="11"/>
  <c r="F694" i="11"/>
  <c r="J918" i="11"/>
  <c r="H784" i="11"/>
  <c r="F705" i="11"/>
  <c r="J712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I832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F885" i="11"/>
  <c r="E883" i="11"/>
  <c r="F883" i="11"/>
  <c r="E878" i="11"/>
  <c r="F878" i="11"/>
  <c r="H878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I585" i="11"/>
  <c r="C983" i="11"/>
  <c r="K983" i="11"/>
  <c r="C980" i="11"/>
  <c r="M980" i="11"/>
  <c r="K980" i="11"/>
  <c r="H974" i="11"/>
  <c r="H906" i="11"/>
  <c r="F906" i="11"/>
  <c r="E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F962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70" i="11"/>
  <c r="H870" i="11"/>
  <c r="E868" i="11"/>
  <c r="H868" i="11"/>
  <c r="F860" i="11"/>
  <c r="H860" i="11"/>
  <c r="F857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Q888" i="4" s="1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P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J679" i="11"/>
  <c r="I691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I611" i="11"/>
  <c r="J615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15" i="11"/>
  <c r="I728" i="11"/>
  <c r="I692" i="11"/>
  <c r="J742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T124" i="4" s="1"/>
  <c r="P124" i="4"/>
  <c r="S124" i="4" s="1"/>
  <c r="U124" i="4" s="1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G980" i="4"/>
  <c r="F980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G24" i="5"/>
  <c r="I24" i="5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Q28" i="4"/>
  <c r="Q968" i="4"/>
  <c r="F26" i="5"/>
  <c r="G26" i="5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G162" i="5"/>
  <c r="D161" i="5"/>
  <c r="I161" i="5" s="1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I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G33" i="5"/>
  <c r="I33" i="5"/>
  <c r="E33" i="5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20" i="5"/>
  <c r="G120" i="5"/>
  <c r="F136" i="5"/>
  <c r="G136" i="5"/>
  <c r="Q698" i="4"/>
  <c r="Q714" i="4"/>
  <c r="P714" i="4"/>
  <c r="S714" i="4" s="1"/>
  <c r="U714" i="4" s="1"/>
  <c r="G42" i="5"/>
  <c r="E71" i="5"/>
  <c r="I71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U884" i="4" s="1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22" i="5"/>
  <c r="I27" i="5"/>
  <c r="F40" i="5"/>
  <c r="G40" i="5"/>
  <c r="E47" i="5"/>
  <c r="I47" i="5"/>
  <c r="I79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D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E43" i="5"/>
  <c r="I53" i="5"/>
  <c r="I59" i="5"/>
  <c r="I69" i="5"/>
  <c r="I75" i="5"/>
  <c r="I83" i="5"/>
  <c r="E83" i="5"/>
  <c r="I85" i="5"/>
  <c r="I93" i="5"/>
  <c r="E101" i="5"/>
  <c r="I101" i="5"/>
  <c r="E107" i="5"/>
  <c r="G19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G144" i="5"/>
  <c r="E143" i="5"/>
  <c r="E142" i="5"/>
  <c r="G141" i="5"/>
  <c r="I141" i="5"/>
  <c r="E141" i="5"/>
  <c r="E140" i="5"/>
  <c r="E138" i="5"/>
  <c r="E136" i="5"/>
  <c r="G135" i="5"/>
  <c r="G133" i="5"/>
  <c r="I133" i="5"/>
  <c r="E133" i="5"/>
  <c r="E131" i="5"/>
  <c r="E127" i="5"/>
  <c r="E126" i="5"/>
  <c r="G125" i="5"/>
  <c r="I125" i="5"/>
  <c r="E125" i="5"/>
  <c r="E124" i="5"/>
  <c r="E122" i="5"/>
  <c r="E120" i="5"/>
  <c r="G119" i="5"/>
  <c r="E118" i="5"/>
  <c r="G117" i="5"/>
  <c r="I117" i="5"/>
  <c r="E117" i="5"/>
  <c r="E115" i="5"/>
  <c r="E112" i="5"/>
  <c r="G109" i="5"/>
  <c r="I109" i="5"/>
  <c r="E109" i="5"/>
  <c r="D108" i="5"/>
  <c r="E108" i="5" s="1"/>
  <c r="F107" i="5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42" i="5"/>
  <c r="E42" i="5"/>
  <c r="E40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I26" i="5"/>
  <c r="E26" i="5"/>
  <c r="E24" i="5"/>
  <c r="D21" i="5"/>
  <c r="D20" i="5"/>
  <c r="D18" i="5"/>
  <c r="D16" i="5"/>
  <c r="F16" i="5" s="1"/>
  <c r="D10" i="5"/>
  <c r="G8" i="5"/>
  <c r="I8" i="5"/>
  <c r="E8" i="5"/>
  <c r="E6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G97" i="9" s="1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T449" i="4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D130" i="9"/>
  <c r="C178" i="9"/>
  <c r="E178" i="9" s="1"/>
  <c r="C176" i="9"/>
  <c r="E176" i="9" s="1"/>
  <c r="D168" i="9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G136" i="9"/>
  <c r="E136" i="9"/>
  <c r="D136" i="9"/>
  <c r="E113" i="9"/>
  <c r="D113" i="9"/>
  <c r="E97" i="9"/>
  <c r="D97" i="9"/>
  <c r="E182" i="9"/>
  <c r="E126" i="9"/>
  <c r="G126" i="9"/>
  <c r="D98" i="9"/>
  <c r="G98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572" i="3"/>
  <c r="D722" i="3"/>
  <c r="D977" i="3"/>
  <c r="D830" i="3"/>
  <c r="D651" i="3"/>
  <c r="D457" i="3"/>
  <c r="D958" i="3"/>
  <c r="D710" i="3"/>
  <c r="D769" i="3"/>
  <c r="D674" i="3"/>
  <c r="D717" i="3"/>
  <c r="D949" i="3"/>
  <c r="D825" i="3"/>
  <c r="D693" i="3"/>
  <c r="D756" i="3"/>
  <c r="D811" i="3"/>
  <c r="D835" i="3"/>
  <c r="D859" i="3"/>
  <c r="D605" i="3"/>
  <c r="D829" i="3"/>
  <c r="D960" i="3"/>
  <c r="D898" i="3"/>
  <c r="D805" i="3"/>
  <c r="D903" i="3"/>
  <c r="D809" i="3"/>
  <c r="D489" i="3"/>
  <c r="D716" i="3"/>
  <c r="D482" i="3"/>
  <c r="D635" i="3"/>
  <c r="D639" i="3"/>
  <c r="D640" i="3"/>
  <c r="D700" i="3"/>
  <c r="D985" i="3"/>
  <c r="D610" i="3"/>
  <c r="D522" i="3"/>
  <c r="D516" i="3"/>
  <c r="D525" i="3"/>
  <c r="D663" i="3"/>
  <c r="D606" i="3"/>
  <c r="D812" i="3"/>
  <c r="D787" i="3"/>
  <c r="D968" i="3"/>
  <c r="D514" i="3"/>
  <c r="D839" i="3"/>
  <c r="D783" i="3"/>
  <c r="D824" i="3"/>
  <c r="D697" i="3"/>
  <c r="D497" i="3"/>
  <c r="D887" i="3"/>
  <c r="D580" i="3"/>
  <c r="D707" i="3"/>
  <c r="D619" i="3"/>
  <c r="D936" i="3"/>
  <c r="D472" i="3"/>
  <c r="D670" i="3"/>
  <c r="D988" i="3"/>
  <c r="D586" i="3"/>
  <c r="D917" i="3"/>
  <c r="D945" i="3"/>
  <c r="D737" i="3"/>
  <c r="D784" i="3"/>
  <c r="D807" i="3"/>
  <c r="D699" i="3"/>
  <c r="D541" i="3"/>
  <c r="D983" i="3"/>
  <c r="D846" i="3"/>
  <c r="D878" i="3"/>
  <c r="D723" i="3"/>
  <c r="D962" i="3"/>
  <c r="D849" i="3"/>
  <c r="D997" i="3"/>
  <c r="D493" i="3"/>
  <c r="D478" i="3"/>
  <c r="D882" i="3"/>
  <c r="D757" i="3"/>
  <c r="D947" i="3"/>
  <c r="D749" i="3"/>
  <c r="D668" i="3"/>
  <c r="D466" i="3"/>
  <c r="D939" i="3"/>
  <c r="D571" i="3"/>
  <c r="D896" i="3"/>
  <c r="D746" i="3"/>
  <c r="D871" i="3"/>
  <c r="D759" i="3"/>
  <c r="D967" i="3"/>
  <c r="D796" i="3"/>
  <c r="D765" i="3"/>
  <c r="D634" i="3"/>
  <c r="D450" i="3"/>
  <c r="D895" i="3"/>
  <c r="D795" i="3"/>
  <c r="D981" i="3"/>
  <c r="D789" i="3"/>
  <c r="D488" i="3"/>
  <c r="D704" i="3"/>
  <c r="D590" i="3"/>
  <c r="D901" i="3"/>
  <c r="D730" i="3"/>
  <c r="D905" i="3"/>
  <c r="D499" i="3"/>
  <c r="D540" i="3"/>
  <c r="D657" i="3"/>
  <c r="D792" i="3"/>
  <c r="D768" i="3"/>
  <c r="D831" i="3"/>
  <c r="D551" i="3"/>
  <c r="D803" i="3"/>
  <c r="D915" i="3"/>
  <c r="D691" i="3"/>
  <c r="D884" i="3"/>
  <c r="D779" i="3"/>
  <c r="D546" i="3"/>
  <c r="D616" i="3"/>
  <c r="D548" i="3"/>
  <c r="D813" i="3"/>
  <c r="D596" i="3"/>
  <c r="D698" i="3"/>
  <c r="D555" i="3"/>
  <c r="D579" i="3"/>
  <c r="D459" i="3"/>
  <c r="D650" i="3"/>
  <c r="D892" i="3"/>
  <c r="D841" i="3"/>
  <c r="D613" i="3"/>
  <c r="D872" i="3"/>
  <c r="D542" i="3"/>
  <c r="D975" i="3"/>
  <c r="D963" i="3"/>
  <c r="D856" i="3"/>
  <c r="D770" i="3"/>
  <c r="D873" i="3"/>
  <c r="D857" i="3"/>
  <c r="D680" i="3"/>
  <c r="D588" i="3"/>
  <c r="D601" i="3"/>
  <c r="D920" i="3"/>
  <c r="D931" i="3"/>
  <c r="D750" i="3"/>
  <c r="D852" i="3"/>
  <c r="D701" i="3"/>
  <c r="D782" i="3"/>
  <c r="D673" i="3"/>
  <c r="D739" i="3"/>
  <c r="D495" i="3"/>
  <c r="D729" i="3"/>
  <c r="D867" i="3"/>
  <c r="D602" i="3"/>
  <c r="D786" i="3"/>
  <c r="D509" i="3"/>
  <c r="D772" i="3"/>
  <c r="D708" i="3"/>
  <c r="D994" i="3"/>
  <c r="D565" i="3"/>
  <c r="D530" i="3"/>
  <c r="D740" i="3"/>
  <c r="D706" i="3"/>
  <c r="D733" i="3"/>
  <c r="D582" i="3"/>
  <c r="D591" i="3"/>
  <c r="D535" i="3"/>
  <c r="D837" i="3"/>
  <c r="D911" i="3"/>
  <c r="D594" i="3"/>
  <c r="D741" i="3"/>
  <c r="D685" i="3"/>
  <c r="D581" i="3"/>
  <c r="D538" i="3"/>
  <c r="D957" i="3"/>
  <c r="D974" i="3"/>
  <c r="D664" i="3"/>
  <c r="D881" i="3"/>
  <c r="D595" i="3"/>
  <c r="D447" i="3"/>
  <c r="D683" i="3"/>
  <c r="D662" i="3"/>
  <c r="D517" i="3"/>
  <c r="D944" i="3"/>
  <c r="D888" i="3"/>
  <c r="D679" i="3"/>
  <c r="D913" i="3"/>
  <c r="D593" i="3"/>
  <c r="D608" i="3"/>
  <c r="D627" i="3"/>
  <c r="D959" i="3"/>
  <c r="D592" i="3"/>
  <c r="D470" i="3"/>
  <c r="D534" i="3"/>
  <c r="D976" i="3"/>
  <c r="D464" i="3"/>
  <c r="D665" i="3"/>
  <c r="D575" i="3"/>
  <c r="D932" i="3"/>
  <c r="D827" i="3"/>
  <c r="D491" i="3"/>
  <c r="D934" i="3"/>
  <c r="D818" i="3"/>
  <c r="D614" i="3"/>
  <c r="D618" i="3"/>
  <c r="D889" i="3"/>
  <c r="D834" i="3"/>
  <c r="D496" i="3"/>
  <c r="D677" i="3"/>
  <c r="D609" i="3"/>
  <c r="D971" i="3"/>
  <c r="D471" i="3"/>
  <c r="D775" i="3"/>
  <c r="D893" i="3"/>
  <c r="D951" i="3"/>
  <c r="D543" i="3"/>
  <c r="D511" i="3"/>
  <c r="D687" i="3"/>
  <c r="D518" i="3"/>
  <c r="D718" i="3"/>
  <c r="D819" i="3"/>
  <c r="D460" i="3"/>
  <c r="D877" i="3"/>
  <c r="D451" i="3"/>
  <c r="D836" i="3"/>
  <c r="D589" i="3"/>
  <c r="D709" i="3"/>
  <c r="D611" i="3"/>
  <c r="D714" i="3"/>
  <c r="D725" i="3"/>
  <c r="D753" i="3"/>
  <c r="D494" i="3"/>
  <c r="D965" i="3"/>
  <c r="D477" i="3"/>
  <c r="D763" i="3"/>
  <c r="D909" i="3"/>
  <c r="D659" i="3"/>
  <c r="D628" i="3"/>
  <c r="D675" i="3"/>
  <c r="D804" i="3"/>
  <c r="D966" i="3"/>
  <c r="D995" i="3"/>
  <c r="D767" i="3"/>
  <c r="D587" i="3"/>
  <c r="D870" i="3"/>
  <c r="D820" i="3"/>
  <c r="D923" i="3"/>
  <c r="D890" i="3"/>
  <c r="D468" i="3"/>
  <c r="D788" i="3"/>
  <c r="D773" i="3"/>
  <c r="D927" i="3"/>
  <c r="D808" i="3"/>
  <c r="D736" i="3"/>
  <c r="D747" i="3"/>
  <c r="D744" i="3"/>
  <c r="D672" i="3"/>
  <c r="D956" i="3"/>
  <c r="D912" i="3"/>
  <c r="D916" i="3"/>
  <c r="D585" i="3"/>
  <c r="D703" i="3"/>
  <c r="D573" i="3"/>
  <c r="D774" i="3"/>
  <c r="D719" i="3"/>
  <c r="D686" i="3"/>
  <c r="D955" i="3"/>
  <c r="D816" i="3"/>
  <c r="D863" i="3"/>
  <c r="D758" i="3"/>
  <c r="D424" i="3"/>
  <c r="D979" i="3"/>
  <c r="D469" i="3"/>
  <c r="D790" i="3"/>
  <c r="D553" i="3"/>
  <c r="D583" i="3"/>
  <c r="D667" i="3"/>
  <c r="D632" i="3"/>
  <c r="D574" i="3"/>
  <c r="D521" i="3"/>
  <c r="D652" i="3"/>
  <c r="D990" i="3"/>
  <c r="D910" i="3"/>
  <c r="D993" i="3"/>
  <c r="D487" i="3"/>
  <c r="D800" i="3"/>
  <c r="D897" i="3"/>
  <c r="D980" i="3"/>
  <c r="D647" i="3"/>
  <c r="D751" i="3"/>
  <c r="D760" i="3"/>
  <c r="D532" i="3"/>
  <c r="D688" i="3"/>
  <c r="D607" i="3"/>
  <c r="D520" i="3"/>
  <c r="D815" i="3"/>
  <c r="D678" i="3"/>
  <c r="D642" i="3"/>
  <c r="D748" i="3"/>
  <c r="D838" i="3"/>
  <c r="D512" i="3"/>
  <c r="D481" i="3"/>
  <c r="D953" i="3"/>
  <c r="D847" i="3"/>
  <c r="D978" i="3"/>
  <c r="D684" i="3"/>
  <c r="D449" i="3"/>
  <c r="D644" i="3"/>
  <c r="D480" i="3"/>
  <c r="D556" i="3"/>
  <c r="D996" i="3"/>
  <c r="D503" i="3"/>
  <c r="D904" i="3"/>
  <c r="D507" i="3"/>
  <c r="D655" i="3"/>
  <c r="D855" i="3"/>
  <c r="D633" i="3"/>
  <c r="D462" i="3"/>
  <c r="D513" i="3"/>
  <c r="D928" i="3"/>
  <c r="D536" i="3"/>
  <c r="D728" i="3"/>
  <c r="D875" i="3"/>
  <c r="D550" i="3"/>
  <c r="D486" i="3"/>
  <c r="D1001" i="3"/>
  <c r="D797" i="3"/>
  <c r="D930" i="3"/>
  <c r="D724" i="3"/>
  <c r="D554" i="3"/>
  <c r="D853" i="3"/>
  <c r="D868" i="3"/>
  <c r="D681" i="3"/>
  <c r="D463" i="3"/>
  <c r="D973" i="3"/>
  <c r="D987" i="3"/>
  <c r="D876" i="3"/>
  <c r="D646" i="3"/>
  <c r="D950" i="3"/>
  <c r="D743" i="3"/>
  <c r="D735" i="3"/>
  <c r="D624" i="3"/>
  <c r="D858" i="3"/>
  <c r="D569" i="3"/>
  <c r="D694" i="3"/>
  <c r="D726" i="3"/>
  <c r="D842" i="3"/>
  <c r="D696" i="3"/>
  <c r="D702" i="3"/>
  <c r="D954" i="3"/>
  <c r="D851" i="3"/>
  <c r="D626" i="3"/>
  <c r="D970" i="3"/>
  <c r="D864" i="3"/>
  <c r="D938" i="3"/>
  <c r="D695" i="3"/>
  <c r="D506" i="3"/>
  <c r="D515" i="3"/>
  <c r="D510" i="3"/>
  <c r="D885" i="3"/>
  <c r="D531" i="3"/>
  <c r="D490" i="3"/>
  <c r="D625" i="3"/>
  <c r="D738" i="3"/>
  <c r="D948" i="3"/>
  <c r="D564" i="3"/>
  <c r="D558" i="3"/>
  <c r="D561" i="3"/>
  <c r="D840" i="3"/>
  <c r="D502" i="3"/>
  <c r="D861" i="3"/>
  <c r="D504" i="3"/>
  <c r="D1000" i="3"/>
  <c r="D559" i="3"/>
  <c r="D527" i="3"/>
  <c r="D547" i="3"/>
  <c r="D865" i="3"/>
  <c r="D545" i="3"/>
  <c r="D943" i="3"/>
  <c r="D669" i="3"/>
  <c r="D894" i="3"/>
  <c r="D484" i="3"/>
  <c r="D638" i="3"/>
  <c r="D982" i="3"/>
  <c r="D940" i="3"/>
  <c r="D615" i="3"/>
  <c r="D421" i="3"/>
  <c r="D454" i="3"/>
  <c r="D727" i="3"/>
  <c r="D461" i="3"/>
  <c r="D822" i="3"/>
  <c r="D671" i="3"/>
  <c r="D519" i="3"/>
  <c r="D599" i="3"/>
  <c r="D886" i="3"/>
  <c r="D648" i="3"/>
  <c r="D902" i="3"/>
  <c r="D802" i="3"/>
  <c r="D690" i="3"/>
  <c r="D524" i="3"/>
  <c r="D992" i="3"/>
  <c r="D922" i="3"/>
  <c r="D791" i="3"/>
  <c r="D485" i="3"/>
  <c r="D455" i="3"/>
  <c r="D711" i="3"/>
  <c r="D713" i="3"/>
  <c r="D533" i="3"/>
  <c r="D972" i="3"/>
  <c r="D653" i="3"/>
  <c r="D879" i="3"/>
  <c r="D617" i="3"/>
  <c r="D505" i="3"/>
  <c r="D422" i="3"/>
  <c r="D908" i="3"/>
  <c r="D476" i="3"/>
  <c r="D801" i="3"/>
  <c r="D445" i="3"/>
  <c r="D778" i="3"/>
  <c r="D656" i="3"/>
  <c r="D952" i="3"/>
  <c r="D636" i="3"/>
  <c r="D869" i="3"/>
  <c r="D732" i="3"/>
  <c r="D806" i="3"/>
  <c r="D832" i="3"/>
  <c r="D823" i="3"/>
  <c r="D630" i="3"/>
  <c r="D526" i="3"/>
  <c r="D705" i="3"/>
  <c r="D649" i="3"/>
  <c r="D539" i="3"/>
  <c r="D660" i="3"/>
  <c r="D566" i="3"/>
  <c r="D766" i="3"/>
  <c r="D552" i="3"/>
  <c r="D501" i="3"/>
  <c r="D899" i="3"/>
  <c r="D456" i="3"/>
  <c r="D689" i="3"/>
  <c r="D900" i="3"/>
  <c r="D935" i="3"/>
  <c r="D475" i="3"/>
  <c r="D961" i="3"/>
  <c r="D844" i="3"/>
  <c r="D862" i="3"/>
  <c r="D907" i="3"/>
  <c r="D604" i="3"/>
  <c r="D654" i="3"/>
  <c r="D544" i="3"/>
  <c r="D523" i="3"/>
  <c r="D969" i="3"/>
  <c r="D641" i="3"/>
  <c r="D933" i="3"/>
  <c r="D991" i="3"/>
  <c r="D645" i="3"/>
  <c r="D906" i="3"/>
  <c r="D754" i="3"/>
  <c r="D742" i="3"/>
  <c r="D883" i="3"/>
  <c r="D919" i="3"/>
  <c r="D731" i="3"/>
  <c r="D848" i="3"/>
  <c r="D576" i="3"/>
  <c r="D631" i="3"/>
  <c r="D891" i="3"/>
  <c r="D821" i="3"/>
  <c r="D817" i="3"/>
  <c r="D453" i="3"/>
  <c r="D721" i="3"/>
  <c r="D492" i="3"/>
  <c r="D866" i="3"/>
  <c r="D715" i="3"/>
  <c r="D999" i="3"/>
  <c r="D793" i="3"/>
  <c r="D752" i="3"/>
  <c r="D777" i="3"/>
  <c r="D483" i="3"/>
  <c r="D562" i="3"/>
  <c r="D629" i="3"/>
  <c r="D658" i="3"/>
  <c r="D578" i="3"/>
  <c r="D570" i="3"/>
  <c r="D600" i="3"/>
  <c r="D528" i="3"/>
  <c r="D924" i="3"/>
  <c r="D745" i="3"/>
  <c r="D946" i="3"/>
  <c r="D473" i="3"/>
  <c r="D612" i="3"/>
  <c r="D785" i="3"/>
  <c r="D986" i="3"/>
  <c r="D941" i="3"/>
  <c r="D880" i="3"/>
  <c r="D676" i="3"/>
  <c r="D597" i="3"/>
  <c r="D874" i="3"/>
  <c r="D925" i="3"/>
  <c r="D452" i="3"/>
  <c r="D814" i="3"/>
  <c r="D843" i="3"/>
  <c r="D666" i="3"/>
  <c r="D761" i="3"/>
  <c r="D828" i="3"/>
  <c r="D474" i="3"/>
  <c r="D810" i="3"/>
  <c r="D500" i="3"/>
  <c r="D598" i="3"/>
  <c r="D537" i="3"/>
  <c r="D914" i="3"/>
  <c r="D734" i="3"/>
  <c r="D860" i="3"/>
  <c r="D764" i="3"/>
  <c r="D799" i="3"/>
  <c r="D850" i="3"/>
  <c r="D568" i="3"/>
  <c r="D937" i="3"/>
  <c r="D921" i="3"/>
  <c r="D465" i="3"/>
  <c r="D712" i="3"/>
  <c r="D567" i="3"/>
  <c r="D623" i="3"/>
  <c r="D622" i="3"/>
  <c r="D780" i="3"/>
  <c r="D643" i="3"/>
  <c r="D560" i="3"/>
  <c r="D918" i="3"/>
  <c r="D529" i="3"/>
  <c r="D577" i="3"/>
  <c r="D603" i="3"/>
  <c r="D998" i="3"/>
  <c r="D498" i="3"/>
  <c r="D446" i="3"/>
  <c r="D720" i="3"/>
  <c r="D661" i="3"/>
  <c r="D479" i="3"/>
  <c r="D926" i="3"/>
  <c r="D762" i="3"/>
  <c r="D584" i="3"/>
  <c r="D755" i="3"/>
  <c r="D563" i="3"/>
  <c r="D929" i="3"/>
  <c r="D549" i="3"/>
  <c r="D794" i="3"/>
  <c r="D508" i="3"/>
  <c r="D621" i="3"/>
  <c r="D781" i="3"/>
  <c r="D423" i="3"/>
  <c r="D682" i="3"/>
  <c r="D964" i="3"/>
  <c r="D989" i="3"/>
  <c r="D467" i="3"/>
  <c r="D833" i="3"/>
  <c r="D637" i="3"/>
  <c r="D776" i="3"/>
  <c r="D771" i="3"/>
  <c r="D854" i="3"/>
  <c r="D798" i="3"/>
  <c r="D942" i="3"/>
  <c r="D984" i="3"/>
  <c r="D458" i="3"/>
  <c r="D692" i="3"/>
  <c r="D448" i="3"/>
  <c r="D557" i="3"/>
  <c r="D620" i="3"/>
  <c r="D826" i="3"/>
  <c r="D845" i="3"/>
  <c r="D980" i="10"/>
  <c r="D1001" i="10"/>
  <c r="D704" i="10"/>
  <c r="D810" i="10"/>
  <c r="D894" i="10"/>
  <c r="D732" i="10"/>
  <c r="D507" i="10"/>
  <c r="D882" i="10"/>
  <c r="D933" i="10"/>
  <c r="D925" i="10"/>
  <c r="D558" i="10"/>
  <c r="D978" i="10"/>
  <c r="D806" i="10"/>
  <c r="D389" i="10"/>
  <c r="D434" i="10"/>
  <c r="D701" i="10"/>
  <c r="D774" i="10"/>
  <c r="D887" i="10"/>
  <c r="D735" i="10"/>
  <c r="D878" i="10"/>
  <c r="D396" i="10"/>
  <c r="D452" i="10"/>
  <c r="D915" i="10"/>
  <c r="D706" i="10"/>
  <c r="D952" i="10"/>
  <c r="D870" i="10"/>
  <c r="D428" i="10"/>
  <c r="D647" i="10"/>
  <c r="D435" i="10"/>
  <c r="D405" i="10"/>
  <c r="D690" i="10"/>
  <c r="D817" i="10"/>
  <c r="D777" i="10"/>
  <c r="D539" i="10"/>
  <c r="D986" i="10"/>
  <c r="D802" i="10"/>
  <c r="D836" i="10"/>
  <c r="D959" i="10"/>
  <c r="D868" i="10"/>
  <c r="D856" i="10"/>
  <c r="D485" i="10"/>
  <c r="D801" i="10"/>
  <c r="D660" i="10"/>
  <c r="D406" i="10"/>
  <c r="D866" i="10"/>
  <c r="D945" i="10"/>
  <c r="D383" i="10"/>
  <c r="D534" i="10"/>
  <c r="D881" i="10"/>
  <c r="D926" i="10"/>
  <c r="D613" i="10"/>
  <c r="D841" i="10"/>
  <c r="D845" i="10"/>
  <c r="D855" i="10"/>
  <c r="D668" i="10"/>
  <c r="D518" i="10"/>
  <c r="D490" i="10"/>
  <c r="D707" i="10"/>
  <c r="D911" i="10"/>
  <c r="D942" i="10"/>
  <c r="D846" i="10"/>
  <c r="D902" i="10"/>
  <c r="D751" i="10"/>
  <c r="D906" i="10"/>
  <c r="D871" i="10"/>
  <c r="D380" i="10"/>
  <c r="D689" i="10"/>
  <c r="D891" i="10"/>
  <c r="D854" i="10"/>
  <c r="D699" i="10"/>
  <c r="D571" i="10"/>
  <c r="D886" i="10"/>
  <c r="D616" i="10"/>
  <c r="D586" i="10"/>
  <c r="D851" i="10"/>
  <c r="D853" i="10"/>
  <c r="D499" i="10"/>
  <c r="D770" i="10"/>
  <c r="D677" i="10"/>
  <c r="D645" i="10"/>
  <c r="D712" i="10"/>
  <c r="D910" i="10"/>
  <c r="D860" i="10"/>
  <c r="D493" i="10"/>
  <c r="D623" i="10"/>
  <c r="D999" i="10"/>
  <c r="D969" i="10"/>
  <c r="D733" i="10"/>
  <c r="D450" i="10"/>
  <c r="D657" i="10"/>
  <c r="D627" i="10"/>
  <c r="D436" i="10"/>
  <c r="D830" i="10"/>
  <c r="D992" i="10"/>
  <c r="D421" i="10"/>
  <c r="D587" i="10"/>
  <c r="D460" i="10"/>
  <c r="D508" i="10"/>
  <c r="D408" i="10"/>
  <c r="D953" i="10"/>
  <c r="D827" i="10"/>
  <c r="D729" i="10"/>
  <c r="D470" i="10"/>
  <c r="D726" i="10"/>
  <c r="D795" i="10"/>
  <c r="D766" i="10"/>
  <c r="D550" i="10"/>
  <c r="D511" i="10"/>
  <c r="D457" i="10"/>
  <c r="D600" i="10"/>
  <c r="D749" i="10"/>
  <c r="D897" i="10"/>
  <c r="D519" i="10"/>
  <c r="D455" i="10"/>
  <c r="D962" i="10"/>
  <c r="D1000" i="10"/>
  <c r="D863" i="10"/>
  <c r="D691" i="10"/>
  <c r="D955" i="10"/>
  <c r="D797" i="10"/>
  <c r="D620" i="10"/>
  <c r="D873" i="10"/>
  <c r="D663" i="10"/>
  <c r="D537" i="10"/>
  <c r="D752" i="10"/>
  <c r="D624" i="10"/>
  <c r="D402" i="10"/>
  <c r="D889" i="10"/>
  <c r="D927" i="10"/>
  <c r="D741" i="10"/>
  <c r="D590" i="10"/>
  <c r="D819" i="10"/>
  <c r="D738" i="10"/>
  <c r="D513" i="10"/>
  <c r="D950" i="10"/>
  <c r="D997" i="10"/>
  <c r="D857" i="10"/>
  <c r="D440" i="10"/>
  <c r="D990" i="10"/>
  <c r="D632" i="10"/>
  <c r="D541" i="10"/>
  <c r="D903" i="10"/>
  <c r="D427" i="10"/>
  <c r="D448" i="10"/>
  <c r="D771" i="10"/>
  <c r="D938" i="10"/>
  <c r="D661" i="10"/>
  <c r="D673" i="10"/>
  <c r="D413" i="10"/>
  <c r="D644" i="10"/>
  <c r="D501" i="10"/>
  <c r="D731" i="10"/>
  <c r="D482" i="10"/>
  <c r="D787" i="10"/>
  <c r="D680" i="10"/>
  <c r="D892" i="10"/>
  <c r="D596" i="10"/>
  <c r="D592" i="10"/>
  <c r="D527" i="10"/>
  <c r="D746" i="10"/>
  <c r="D477" i="10"/>
  <c r="D626" i="10"/>
  <c r="D628" i="10"/>
  <c r="D573" i="10"/>
  <c r="D923" i="10"/>
  <c r="D727" i="10"/>
  <c r="D585" i="10"/>
  <c r="D839" i="10"/>
  <c r="D718" i="10"/>
  <c r="D638" i="10"/>
  <c r="D468" i="10"/>
  <c r="D763" i="10"/>
  <c r="D989" i="10"/>
  <c r="D556" i="10"/>
  <c r="D491" i="10"/>
  <c r="D666" i="10"/>
  <c r="D536" i="10"/>
  <c r="D385" i="10"/>
  <c r="D821" i="10"/>
  <c r="D651" i="10"/>
  <c r="D994" i="10"/>
  <c r="D397" i="10"/>
  <c r="D449" i="10"/>
  <c r="D753" i="10"/>
  <c r="D611" i="10"/>
  <c r="D991" i="10"/>
  <c r="D703" i="10"/>
  <c r="D734" i="10"/>
  <c r="D985" i="10"/>
  <c r="D517" i="10"/>
  <c r="D829" i="10"/>
  <c r="D796" i="10"/>
  <c r="D941" i="10"/>
  <c r="D762" i="10"/>
  <c r="D656" i="10"/>
  <c r="D858" i="10"/>
  <c r="D717" i="10"/>
  <c r="D567" i="10"/>
  <c r="D872" i="10"/>
  <c r="D391" i="10"/>
  <c r="D684" i="10"/>
  <c r="D583" i="10"/>
  <c r="D780" i="10"/>
  <c r="D598" i="10"/>
  <c r="D896" i="10"/>
  <c r="D426" i="10"/>
  <c r="D674" i="10"/>
  <c r="D831" i="10"/>
  <c r="D788" i="10"/>
  <c r="D622" i="10"/>
  <c r="D476" i="10"/>
  <c r="D931" i="10"/>
  <c r="D779" i="10"/>
  <c r="D393" i="10"/>
  <c r="D575" i="10"/>
  <c r="D900" i="10"/>
  <c r="D481" i="10"/>
  <c r="D376" i="10"/>
  <c r="D520" i="10"/>
  <c r="D487" i="10"/>
  <c r="D562" i="10"/>
  <c r="D966" i="10"/>
  <c r="D643" i="10"/>
  <c r="D388" i="10"/>
  <c r="D424" i="10"/>
  <c r="D847" i="10"/>
  <c r="D566" i="10"/>
  <c r="D407" i="10"/>
  <c r="D859" i="10"/>
  <c r="D494" i="10"/>
  <c r="D607" i="10"/>
  <c r="D619" i="10"/>
  <c r="D988" i="10"/>
  <c r="D582" i="10"/>
  <c r="D869" i="10"/>
  <c r="D747" i="10"/>
  <c r="D954" i="10"/>
  <c r="D765" i="10"/>
  <c r="D574" i="10"/>
  <c r="D928" i="10"/>
  <c r="D433" i="10"/>
  <c r="D378" i="10"/>
  <c r="D459" i="10"/>
  <c r="D528" i="10"/>
  <c r="D716" i="10"/>
  <c r="D811" i="10"/>
  <c r="D951" i="10"/>
  <c r="D392" i="10"/>
  <c r="D767" i="10"/>
  <c r="D995" i="10"/>
  <c r="D929" i="10"/>
  <c r="D820" i="10"/>
  <c r="D399" i="10"/>
  <c r="D804" i="10"/>
  <c r="D948" i="10"/>
  <c r="D577" i="10"/>
  <c r="D840" i="10"/>
  <c r="D824" i="10"/>
  <c r="D688" i="10"/>
  <c r="D474" i="10"/>
  <c r="D578" i="10"/>
  <c r="D809" i="10"/>
  <c r="D605" i="10"/>
  <c r="D387" i="10"/>
  <c r="D808" i="10"/>
  <c r="D479" i="10"/>
  <c r="D584" i="10"/>
  <c r="D496" i="10"/>
  <c r="D805" i="10"/>
  <c r="D471" i="10"/>
  <c r="D714" i="10"/>
  <c r="D580" i="10"/>
  <c r="D880" i="10"/>
  <c r="D469" i="10"/>
  <c r="D982" i="10"/>
  <c r="D654" i="10"/>
  <c r="D523" i="10"/>
  <c r="D798" i="10"/>
  <c r="D423" i="10"/>
  <c r="D803" i="10"/>
  <c r="D867" i="10"/>
  <c r="D521" i="10"/>
  <c r="D759" i="10"/>
  <c r="D483" i="10"/>
  <c r="D438" i="10"/>
  <c r="D446" i="10"/>
  <c r="D956" i="10"/>
  <c r="D920" i="10"/>
  <c r="D563" i="10"/>
  <c r="D675" i="10"/>
  <c r="D466" i="10"/>
  <c r="D983" i="10"/>
  <c r="D384" i="10"/>
  <c r="D794" i="10"/>
  <c r="D409" i="10"/>
  <c r="D473" i="10"/>
  <c r="D957" i="10"/>
  <c r="D783" i="10"/>
  <c r="D560" i="10"/>
  <c r="D662" i="10"/>
  <c r="D813" i="10"/>
  <c r="D411" i="10"/>
  <c r="D739" i="10"/>
  <c r="D415" i="10"/>
  <c r="D708" i="10"/>
  <c r="D924" i="10"/>
  <c r="D420" i="10"/>
  <c r="D792" i="10"/>
  <c r="D768" i="10"/>
  <c r="D642" i="10"/>
  <c r="D601" i="10"/>
  <c r="D591" i="10"/>
  <c r="D769" i="10"/>
  <c r="D310" i="10"/>
  <c r="D311" i="10"/>
  <c r="D284" i="10"/>
  <c r="D308" i="10"/>
  <c r="D368" i="10"/>
  <c r="D302" i="10"/>
  <c r="D355" i="10"/>
  <c r="D343" i="10"/>
  <c r="D342" i="10"/>
  <c r="D295" i="10"/>
  <c r="D364" i="10"/>
  <c r="D347" i="10"/>
  <c r="D319" i="10"/>
  <c r="D293" i="10"/>
  <c r="D330" i="10"/>
  <c r="D300" i="10"/>
  <c r="D348" i="10"/>
  <c r="D298" i="10"/>
  <c r="D297" i="10"/>
  <c r="D327" i="10"/>
  <c r="D331" i="10"/>
  <c r="D358" i="10"/>
  <c r="D356" i="10"/>
  <c r="D329" i="10"/>
  <c r="D328" i="10"/>
  <c r="D289" i="10"/>
  <c r="D312" i="10"/>
  <c r="D307" i="10"/>
  <c r="D286" i="10"/>
  <c r="D317" i="10"/>
  <c r="D306" i="10"/>
  <c r="D288" i="10"/>
  <c r="D323" i="10"/>
  <c r="D303" i="10"/>
  <c r="D318" i="10"/>
  <c r="D292" i="10"/>
  <c r="D335" i="10"/>
  <c r="D336" i="10"/>
  <c r="D375" i="10"/>
  <c r="D287" i="10"/>
  <c r="D285" i="10"/>
  <c r="D325" i="10"/>
  <c r="D345" i="10"/>
  <c r="D761" i="10"/>
  <c r="D696" i="10"/>
  <c r="D740" i="10"/>
  <c r="D972" i="10"/>
  <c r="D697" i="10"/>
  <c r="D715" i="10"/>
  <c r="D379" i="10"/>
  <c r="D542" i="10"/>
  <c r="D386" i="10"/>
  <c r="D602" i="10"/>
  <c r="D475" i="10"/>
  <c r="D692" i="10"/>
  <c r="D974" i="10"/>
  <c r="D884" i="10"/>
  <c r="D552" i="10"/>
  <c r="D548" i="10"/>
  <c r="D486" i="10"/>
  <c r="D968" i="10"/>
  <c r="D970" i="10"/>
  <c r="D971" i="10"/>
  <c r="D967" i="10"/>
  <c r="D461" i="10"/>
  <c r="D640" i="10"/>
  <c r="D404" i="10"/>
  <c r="D480" i="10"/>
  <c r="D921" i="10"/>
  <c r="D772" i="10"/>
  <c r="D503" i="10"/>
  <c r="D695" i="10"/>
  <c r="D545" i="10"/>
  <c r="D412" i="10"/>
  <c r="D914" i="10"/>
  <c r="D876" i="10"/>
  <c r="D410" i="10"/>
  <c r="D456" i="10"/>
  <c r="D672" i="10"/>
  <c r="D614" i="10"/>
  <c r="D381" i="10"/>
  <c r="D908" i="10"/>
  <c r="D725" i="10"/>
  <c r="D890" i="10"/>
  <c r="D465" i="10"/>
  <c r="D635" i="10"/>
  <c r="D547" i="10"/>
  <c r="D775" i="10"/>
  <c r="D943" i="10"/>
  <c r="D710" i="10"/>
  <c r="D667" i="10"/>
  <c r="D454" i="10"/>
  <c r="D516" i="10"/>
  <c r="D899" i="10"/>
  <c r="D973" i="10"/>
  <c r="D721" i="10"/>
  <c r="D922" i="10"/>
  <c r="D506" i="10"/>
  <c r="D844" i="10"/>
  <c r="D429" i="10"/>
  <c r="D961" i="10"/>
  <c r="D842" i="10"/>
  <c r="D791" i="10"/>
  <c r="D737" i="10"/>
  <c r="D815" i="10"/>
  <c r="D905" i="10"/>
  <c r="D893" i="10"/>
  <c r="D818" i="10"/>
  <c r="D526" i="10"/>
  <c r="D589" i="10"/>
  <c r="D641" i="10"/>
  <c r="D930" i="10"/>
  <c r="D981" i="10"/>
  <c r="D401" i="10"/>
  <c r="D462" i="10"/>
  <c r="D443" i="10"/>
  <c r="D918" i="10"/>
  <c r="D913" i="10"/>
  <c r="D909" i="10"/>
  <c r="D398" i="10"/>
  <c r="D510" i="10"/>
  <c r="D439" i="10"/>
  <c r="D671" i="10"/>
  <c r="D879" i="10"/>
  <c r="D757" i="10"/>
  <c r="D912" i="10"/>
  <c r="D417" i="10"/>
  <c r="D458" i="10"/>
  <c r="D609" i="10"/>
  <c r="D530" i="10"/>
  <c r="D849" i="10"/>
  <c r="D932" i="10"/>
  <c r="D531" i="10"/>
  <c r="D705" i="10"/>
  <c r="D634" i="10"/>
  <c r="D760" i="10"/>
  <c r="D700" i="10"/>
  <c r="D722" i="10"/>
  <c r="D451" i="10"/>
  <c r="D826" i="10"/>
  <c r="D965" i="10"/>
  <c r="D960" i="10"/>
  <c r="D639" i="10"/>
  <c r="D709" i="10"/>
  <c r="D719" i="10"/>
  <c r="D581" i="10"/>
  <c r="D419" i="10"/>
  <c r="D543" i="10"/>
  <c r="D653" i="10"/>
  <c r="D524" i="10"/>
  <c r="D940" i="10"/>
  <c r="D655" i="10"/>
  <c r="D895" i="10"/>
  <c r="D816" i="10"/>
  <c r="D758" i="10"/>
  <c r="D790" i="10"/>
  <c r="D630" i="10"/>
  <c r="D608" i="10"/>
  <c r="D445" i="10"/>
  <c r="D724" i="10"/>
  <c r="D935" i="10"/>
  <c r="D793" i="10"/>
  <c r="D685" i="10"/>
  <c r="D603" i="10"/>
  <c r="D595" i="10"/>
  <c r="D694" i="10"/>
  <c r="D559" i="10"/>
  <c r="D564" i="10"/>
  <c r="D901" i="10"/>
  <c r="D610" i="10"/>
  <c r="D850" i="10"/>
  <c r="D664" i="10"/>
  <c r="D861" i="10"/>
  <c r="D579" i="10"/>
  <c r="D947" i="10"/>
  <c r="D416" i="10"/>
  <c r="D529" i="10"/>
  <c r="D898" i="10"/>
  <c r="D687" i="10"/>
  <c r="D799" i="10"/>
  <c r="D720" i="10"/>
  <c r="D570" i="10"/>
  <c r="D963" i="10"/>
  <c r="D599" i="10"/>
  <c r="D987" i="10"/>
  <c r="D834" i="10"/>
  <c r="D745" i="10"/>
  <c r="D533" i="10"/>
  <c r="D594" i="10"/>
  <c r="D604" i="10"/>
  <c r="D612" i="10"/>
  <c r="D447" i="10"/>
  <c r="D748" i="10"/>
  <c r="D597" i="10"/>
  <c r="D568" i="10"/>
  <c r="D551" i="10"/>
  <c r="D502" i="10"/>
  <c r="D512" i="10"/>
  <c r="D875" i="10"/>
  <c r="D569" i="10"/>
  <c r="D588" i="10"/>
  <c r="D917" i="10"/>
  <c r="D676" i="10"/>
  <c r="D877" i="10"/>
  <c r="D649" i="10"/>
  <c r="D538" i="10"/>
  <c r="D825" i="10"/>
  <c r="D665" i="10"/>
  <c r="D683" i="10"/>
  <c r="D540" i="10"/>
  <c r="D557" i="10"/>
  <c r="D939" i="10"/>
  <c r="D670" i="10"/>
  <c r="D852" i="10"/>
  <c r="D394" i="10"/>
  <c r="D492" i="10"/>
  <c r="D865" i="10"/>
  <c r="D778" i="10"/>
  <c r="D958" i="10"/>
  <c r="D812" i="10"/>
  <c r="D730" i="10"/>
  <c r="D377" i="10"/>
  <c r="D532" i="10"/>
  <c r="D742" i="10"/>
  <c r="D979" i="10"/>
  <c r="D431" i="10"/>
  <c r="D422" i="10"/>
  <c r="D554" i="10"/>
  <c r="D975" i="10"/>
  <c r="D711" i="10"/>
  <c r="D832" i="10"/>
  <c r="D946" i="10"/>
  <c r="D500" i="10"/>
  <c r="D789" i="10"/>
  <c r="D648" i="10"/>
  <c r="D782" i="10"/>
  <c r="D390" i="10"/>
  <c r="D565" i="10"/>
  <c r="D549" i="10"/>
  <c r="D784" i="10"/>
  <c r="D561" i="10"/>
  <c r="D441" i="10"/>
  <c r="D984" i="10"/>
  <c r="D919" i="10"/>
  <c r="D629" i="10"/>
  <c r="D848" i="10"/>
  <c r="D781" i="10"/>
  <c r="D505" i="10"/>
  <c r="D843" i="10"/>
  <c r="D888" i="10"/>
  <c r="D535" i="10"/>
  <c r="D904" i="10"/>
  <c r="D472" i="10"/>
  <c r="D828" i="10"/>
  <c r="D785" i="10"/>
  <c r="D463" i="10"/>
  <c r="D681" i="10"/>
  <c r="D807" i="10"/>
  <c r="D658" i="10"/>
  <c r="D418" i="10"/>
  <c r="D606" i="10"/>
  <c r="D442" i="10"/>
  <c r="D498" i="10"/>
  <c r="D862" i="10"/>
  <c r="D625" i="10"/>
  <c r="D615" i="10"/>
  <c r="D553" i="10"/>
  <c r="D993" i="10"/>
  <c r="D652" i="10"/>
  <c r="D425" i="10"/>
  <c r="D773" i="10"/>
  <c r="D522" i="10"/>
  <c r="D504" i="10"/>
  <c r="D814" i="10"/>
  <c r="D764" i="10"/>
  <c r="D515" i="10"/>
  <c r="D514" i="10"/>
  <c r="D934" i="10"/>
  <c r="D723" i="10"/>
  <c r="D414" i="10"/>
  <c r="D682" i="10"/>
  <c r="D837" i="10"/>
  <c r="D467" i="10"/>
  <c r="D864" i="10"/>
  <c r="D400" i="10"/>
  <c r="D750" i="10"/>
  <c r="D944" i="10"/>
  <c r="D678" i="10"/>
  <c r="D453" i="10"/>
  <c r="D395" i="10"/>
  <c r="D998" i="10"/>
  <c r="D874" i="10"/>
  <c r="D949" i="10"/>
  <c r="D916" i="10"/>
  <c r="D833" i="10"/>
  <c r="D646" i="10"/>
  <c r="D823" i="10"/>
  <c r="D743" i="10"/>
  <c r="D484" i="10"/>
  <c r="D728" i="10"/>
  <c r="D637" i="10"/>
  <c r="D835" i="10"/>
  <c r="D907" i="10"/>
  <c r="D478" i="10"/>
  <c r="D713" i="10"/>
  <c r="D776" i="10"/>
  <c r="D885" i="10"/>
  <c r="D430" i="10"/>
  <c r="D976" i="10"/>
  <c r="D679" i="10"/>
  <c r="D786" i="10"/>
  <c r="D800" i="10"/>
  <c r="D736" i="10"/>
  <c r="D546" i="10"/>
  <c r="D744" i="10"/>
  <c r="D403" i="10"/>
  <c r="D883" i="10"/>
  <c r="D838" i="10"/>
  <c r="D937" i="10"/>
  <c r="D572" i="10"/>
  <c r="D977" i="10"/>
  <c r="D636" i="10"/>
  <c r="D437" i="10"/>
  <c r="D488" i="10"/>
  <c r="D444" i="10"/>
  <c r="D633" i="10"/>
  <c r="D432" i="10"/>
  <c r="D669" i="10"/>
  <c r="D996" i="10"/>
  <c r="D686" i="10"/>
  <c r="D698" i="10"/>
  <c r="D631" i="10"/>
  <c r="D617" i="10"/>
  <c r="D964" i="10"/>
  <c r="D650" i="10"/>
  <c r="D464" i="10"/>
  <c r="D489" i="10"/>
  <c r="D509" i="10"/>
  <c r="D544" i="10"/>
  <c r="D936" i="10"/>
  <c r="D497" i="10"/>
  <c r="D754" i="10"/>
  <c r="D756" i="10"/>
  <c r="D755" i="10"/>
  <c r="D525" i="10"/>
  <c r="D822" i="10"/>
  <c r="D659" i="10"/>
  <c r="D621" i="10"/>
  <c r="D593" i="10"/>
  <c r="D693" i="10"/>
  <c r="D618" i="10"/>
  <c r="D576" i="10"/>
  <c r="D495" i="10"/>
  <c r="D382" i="10"/>
  <c r="D555" i="10"/>
  <c r="D702" i="10"/>
  <c r="D346" i="10"/>
  <c r="D344" i="10"/>
  <c r="D374" i="10"/>
  <c r="D363" i="10"/>
  <c r="D309" i="10"/>
  <c r="D321" i="10"/>
  <c r="D320" i="10"/>
  <c r="D313" i="10"/>
  <c r="D322" i="10"/>
  <c r="D340" i="10"/>
  <c r="D341" i="10"/>
  <c r="D360" i="10"/>
  <c r="D350" i="10"/>
  <c r="D334" i="10"/>
  <c r="D316" i="10"/>
  <c r="D366" i="10"/>
  <c r="D370" i="10"/>
  <c r="D351" i="10"/>
  <c r="D373" i="10"/>
  <c r="D315" i="10"/>
  <c r="D365" i="10"/>
  <c r="D290" i="10"/>
  <c r="D367" i="10"/>
  <c r="D359" i="10"/>
  <c r="D305" i="10"/>
  <c r="D291" i="10"/>
  <c r="D372" i="10"/>
  <c r="D338" i="10"/>
  <c r="D353" i="10"/>
  <c r="D304" i="10"/>
  <c r="D332" i="10"/>
  <c r="D324" i="10"/>
  <c r="D333" i="10"/>
  <c r="D339" i="10"/>
  <c r="D301" i="10"/>
  <c r="D362" i="10"/>
  <c r="D299" i="10"/>
  <c r="D314" i="10"/>
  <c r="D371" i="10"/>
  <c r="D349" i="10"/>
  <c r="D294" i="10"/>
  <c r="D361" i="10"/>
  <c r="D354" i="10"/>
  <c r="D369" i="10"/>
  <c r="D337" i="10"/>
  <c r="D326" i="10"/>
  <c r="D352" i="10"/>
  <c r="D357" i="10"/>
  <c r="D296" i="10"/>
  <c r="D441" i="3"/>
  <c r="D406" i="3"/>
  <c r="D404" i="3"/>
  <c r="D402" i="3"/>
  <c r="D429" i="3"/>
  <c r="D385" i="3"/>
  <c r="D383" i="3"/>
  <c r="D400" i="3"/>
  <c r="D415" i="3"/>
  <c r="D398" i="3"/>
  <c r="D430" i="3"/>
  <c r="D420" i="3"/>
  <c r="D428" i="3"/>
  <c r="D417" i="3"/>
  <c r="D395" i="3"/>
  <c r="D371" i="3"/>
  <c r="D370" i="3"/>
  <c r="D320" i="3"/>
  <c r="D326" i="3"/>
  <c r="D298" i="3"/>
  <c r="D318" i="3"/>
  <c r="D321" i="3"/>
  <c r="D293" i="3"/>
  <c r="D369" i="3"/>
  <c r="D363" i="3"/>
  <c r="D291" i="3"/>
  <c r="D342" i="3"/>
  <c r="D341" i="3"/>
  <c r="D314" i="3"/>
  <c r="D319" i="3"/>
  <c r="D325" i="3"/>
  <c r="D332" i="3"/>
  <c r="D286" i="3"/>
  <c r="D292" i="3"/>
  <c r="D366" i="3"/>
  <c r="D348" i="3"/>
  <c r="D367" i="3"/>
  <c r="D315" i="3"/>
  <c r="D299" i="3"/>
  <c r="D287" i="3"/>
  <c r="D442" i="3"/>
  <c r="D437" i="3"/>
  <c r="D378" i="3"/>
  <c r="D403" i="3"/>
  <c r="D408" i="3"/>
  <c r="D412" i="3"/>
  <c r="D410" i="3"/>
  <c r="D393" i="3"/>
  <c r="D416" i="3"/>
  <c r="D327" i="3"/>
  <c r="D343" i="3"/>
  <c r="D328" i="3"/>
  <c r="D297" i="3"/>
  <c r="D301" i="3"/>
  <c r="D361" i="3"/>
  <c r="D354" i="3"/>
  <c r="D322" i="3"/>
  <c r="D351" i="3"/>
  <c r="D324" i="3"/>
  <c r="D374" i="3"/>
  <c r="D436" i="3"/>
  <c r="D397" i="3"/>
  <c r="D399" i="3"/>
  <c r="D418" i="3"/>
  <c r="D434" i="3"/>
  <c r="D405" i="3"/>
  <c r="D384" i="3"/>
  <c r="D401" i="3"/>
  <c r="D360" i="3"/>
  <c r="D372" i="3"/>
  <c r="D304" i="3"/>
  <c r="D356" i="3"/>
  <c r="D329" i="3"/>
  <c r="D306" i="3"/>
  <c r="D309" i="3"/>
  <c r="D375" i="3"/>
  <c r="D285" i="3"/>
  <c r="D358" i="3"/>
  <c r="D323" i="3"/>
  <c r="D368" i="3"/>
  <c r="D365" i="3"/>
  <c r="D438" i="3"/>
  <c r="D382" i="3"/>
  <c r="D380" i="3"/>
  <c r="D431" i="3"/>
  <c r="D433" i="3"/>
  <c r="D411" i="3"/>
  <c r="D386" i="3"/>
  <c r="D435" i="3"/>
  <c r="D388" i="3"/>
  <c r="D425" i="3"/>
  <c r="D379" i="3"/>
  <c r="D387" i="3"/>
  <c r="D381" i="3"/>
  <c r="D426" i="3"/>
  <c r="D414" i="3"/>
  <c r="D373" i="3"/>
  <c r="D294" i="3"/>
  <c r="D313" i="3"/>
  <c r="D335" i="3"/>
  <c r="D310" i="3"/>
  <c r="D359" i="3"/>
  <c r="D312" i="3"/>
  <c r="D362" i="3"/>
  <c r="D300" i="3"/>
  <c r="D333" i="3"/>
  <c r="D355" i="3"/>
  <c r="D353" i="3"/>
  <c r="D288" i="3"/>
  <c r="D295" i="3"/>
  <c r="D302" i="3"/>
  <c r="D331" i="3"/>
  <c r="D307" i="3"/>
  <c r="D350" i="3"/>
  <c r="D337" i="3"/>
  <c r="D352" i="3"/>
  <c r="D439" i="3"/>
  <c r="D440" i="3"/>
  <c r="D443" i="3"/>
  <c r="D444" i="3"/>
  <c r="D432" i="3"/>
  <c r="D409" i="3"/>
  <c r="D394" i="3"/>
  <c r="D407" i="3"/>
  <c r="D376" i="3"/>
  <c r="D391" i="3"/>
  <c r="D413" i="3"/>
  <c r="D290" i="3"/>
  <c r="D344" i="3"/>
  <c r="D339" i="3"/>
  <c r="D334" i="3"/>
  <c r="D296" i="3"/>
  <c r="D289" i="3"/>
  <c r="D340" i="3"/>
  <c r="D284" i="3"/>
  <c r="D345" i="3"/>
  <c r="D311" i="3"/>
  <c r="D347" i="3"/>
  <c r="D364" i="3"/>
  <c r="D357" i="3"/>
  <c r="D316" i="3"/>
  <c r="D419" i="3"/>
  <c r="D389" i="3"/>
  <c r="D392" i="3"/>
  <c r="D396" i="3"/>
  <c r="D390" i="3"/>
  <c r="D377" i="3"/>
  <c r="D427" i="3"/>
  <c r="D346" i="3"/>
  <c r="D305" i="3"/>
  <c r="D336" i="3"/>
  <c r="D303" i="3"/>
  <c r="D349" i="3"/>
  <c r="D338" i="3"/>
  <c r="D308" i="3"/>
  <c r="D330" i="3"/>
  <c r="D317" i="3"/>
  <c r="D281" i="10"/>
  <c r="D283" i="10"/>
  <c r="D280" i="10"/>
  <c r="D282" i="10"/>
  <c r="D279" i="10"/>
  <c r="D279" i="3"/>
  <c r="D283" i="3"/>
  <c r="D280" i="3"/>
  <c r="D282" i="3"/>
  <c r="D281" i="3"/>
  <c r="D257" i="10"/>
  <c r="D275" i="10"/>
  <c r="D260" i="10"/>
  <c r="D263" i="10"/>
  <c r="D277" i="10"/>
  <c r="D269" i="10"/>
  <c r="D262" i="10"/>
  <c r="D259" i="10"/>
  <c r="D267" i="10"/>
  <c r="D278" i="10"/>
  <c r="D273" i="10"/>
  <c r="D266" i="10"/>
  <c r="D258" i="10"/>
  <c r="D253" i="10"/>
  <c r="D256" i="10"/>
  <c r="D255" i="10"/>
  <c r="D271" i="10"/>
  <c r="D272" i="10"/>
  <c r="D276" i="10"/>
  <c r="D261" i="10"/>
  <c r="D274" i="10"/>
  <c r="D265" i="10"/>
  <c r="D270" i="10"/>
  <c r="D268" i="10"/>
  <c r="D254" i="10"/>
  <c r="D264" i="10"/>
  <c r="D275" i="3"/>
  <c r="D278" i="3"/>
  <c r="D276" i="3"/>
  <c r="D273" i="3"/>
  <c r="D263" i="3"/>
  <c r="D264" i="3"/>
  <c r="D254" i="3"/>
  <c r="D271" i="3"/>
  <c r="D259" i="3"/>
  <c r="D269" i="3"/>
  <c r="D272" i="3"/>
  <c r="D262" i="3"/>
  <c r="D274" i="3"/>
  <c r="D253" i="3"/>
  <c r="D267" i="3"/>
  <c r="D256" i="3"/>
  <c r="D255" i="3"/>
  <c r="D266" i="3"/>
  <c r="D277" i="3"/>
  <c r="D265" i="3"/>
  <c r="D258" i="3"/>
  <c r="D261" i="3"/>
  <c r="D260" i="3"/>
  <c r="D268" i="3"/>
  <c r="D257" i="3"/>
  <c r="D270" i="3"/>
  <c r="D3" i="10"/>
  <c r="D2" i="10"/>
  <c r="D3" i="3"/>
  <c r="D2" i="3"/>
  <c r="D10" i="10"/>
  <c r="D95" i="10"/>
  <c r="D53" i="10"/>
  <c r="D128" i="10"/>
  <c r="D42" i="10"/>
  <c r="D37" i="10"/>
  <c r="D71" i="10"/>
  <c r="D148" i="10"/>
  <c r="D131" i="10"/>
  <c r="D62" i="10"/>
  <c r="D113" i="10"/>
  <c r="D17" i="10"/>
  <c r="D5" i="10"/>
  <c r="D33" i="10"/>
  <c r="D31" i="10"/>
  <c r="D140" i="10"/>
  <c r="D166" i="10"/>
  <c r="D170" i="10"/>
  <c r="D119" i="10"/>
  <c r="D160" i="10"/>
  <c r="D130" i="10"/>
  <c r="D87" i="10"/>
  <c r="D68" i="10"/>
  <c r="D21" i="10"/>
  <c r="D55" i="10"/>
  <c r="D127" i="10"/>
  <c r="D151" i="10"/>
  <c r="D143" i="10"/>
  <c r="D64" i="10"/>
  <c r="D59" i="10"/>
  <c r="D107" i="10"/>
  <c r="D104" i="10"/>
  <c r="D54" i="10"/>
  <c r="D26" i="10"/>
  <c r="D25" i="10"/>
  <c r="D149" i="10"/>
  <c r="D152" i="10"/>
  <c r="D156" i="10"/>
  <c r="D157" i="10"/>
  <c r="D135" i="10"/>
  <c r="D134" i="10"/>
  <c r="D179" i="10"/>
  <c r="D47" i="10"/>
  <c r="D129" i="10"/>
  <c r="D190" i="10"/>
  <c r="D192" i="10"/>
  <c r="D182" i="10"/>
  <c r="D194" i="10"/>
  <c r="D4" i="10"/>
  <c r="D177" i="10"/>
  <c r="D114" i="10"/>
  <c r="D49" i="10"/>
  <c r="D110" i="10"/>
  <c r="D66" i="10"/>
  <c r="D82" i="10"/>
  <c r="D155" i="10"/>
  <c r="D167" i="10"/>
  <c r="D138" i="10"/>
  <c r="D35" i="10"/>
  <c r="D12" i="10"/>
  <c r="D18" i="10"/>
  <c r="D153" i="10"/>
  <c r="D39" i="10"/>
  <c r="D133" i="10"/>
  <c r="D136" i="10"/>
  <c r="D112" i="10"/>
  <c r="D175" i="10"/>
  <c r="D85" i="10"/>
  <c r="D169" i="10"/>
  <c r="D164" i="10"/>
  <c r="D29" i="10"/>
  <c r="D8" i="10"/>
  <c r="D77" i="10"/>
  <c r="D52" i="10"/>
  <c r="D146" i="10"/>
  <c r="D41" i="10"/>
  <c r="D173" i="10"/>
  <c r="D106" i="10"/>
  <c r="D80" i="10"/>
  <c r="D125" i="10"/>
  <c r="D32" i="10"/>
  <c r="D100" i="10"/>
  <c r="D19" i="10"/>
  <c r="D67" i="10"/>
  <c r="D88" i="10"/>
  <c r="D122" i="10"/>
  <c r="D36" i="10"/>
  <c r="D139" i="10"/>
  <c r="D45" i="10"/>
  <c r="D69" i="10"/>
  <c r="D162" i="10"/>
  <c r="D96" i="10"/>
  <c r="D193" i="10"/>
  <c r="D186" i="10"/>
  <c r="D13" i="10"/>
  <c r="D7" i="10"/>
  <c r="D46" i="10"/>
  <c r="D145" i="10"/>
  <c r="D142" i="10"/>
  <c r="D123" i="10"/>
  <c r="D174" i="10"/>
  <c r="D99" i="10"/>
  <c r="D81" i="10"/>
  <c r="D94" i="10"/>
  <c r="D60" i="10"/>
  <c r="D92" i="10"/>
  <c r="D16" i="10"/>
  <c r="D15" i="10"/>
  <c r="D115" i="10"/>
  <c r="D117" i="10"/>
  <c r="D57" i="10"/>
  <c r="D121" i="10"/>
  <c r="D102" i="10"/>
  <c r="D120" i="10"/>
  <c r="D63" i="10"/>
  <c r="D161" i="10"/>
  <c r="D24" i="10"/>
  <c r="D23" i="10"/>
  <c r="D101" i="10"/>
  <c r="D171" i="10"/>
  <c r="D78" i="10"/>
  <c r="D89" i="10"/>
  <c r="D111" i="10"/>
  <c r="D40" i="10"/>
  <c r="D93" i="10"/>
  <c r="D103" i="10"/>
  <c r="D48" i="10"/>
  <c r="D50" i="10"/>
  <c r="D11" i="10"/>
  <c r="D126" i="10"/>
  <c r="D58" i="10"/>
  <c r="D154" i="10"/>
  <c r="D108" i="10"/>
  <c r="D132" i="10"/>
  <c r="D30" i="10"/>
  <c r="D98" i="10"/>
  <c r="D44" i="10"/>
  <c r="D34" i="10"/>
  <c r="D189" i="10"/>
  <c r="D188" i="10"/>
  <c r="D197" i="10"/>
  <c r="D187" i="10"/>
  <c r="D183" i="10"/>
  <c r="D28" i="10"/>
  <c r="D20" i="10"/>
  <c r="D159" i="10"/>
  <c r="D38" i="10"/>
  <c r="D165" i="10"/>
  <c r="D90" i="10"/>
  <c r="D86" i="10"/>
  <c r="D76" i="10"/>
  <c r="D178" i="10"/>
  <c r="D83" i="10"/>
  <c r="D65" i="10"/>
  <c r="D150" i="10"/>
  <c r="D6" i="10"/>
  <c r="D79" i="10"/>
  <c r="D74" i="10"/>
  <c r="D172" i="10"/>
  <c r="D147" i="10"/>
  <c r="D124" i="10"/>
  <c r="D43" i="10"/>
  <c r="D109" i="10"/>
  <c r="D61" i="10"/>
  <c r="D51" i="10"/>
  <c r="D56" i="10"/>
  <c r="D9" i="10"/>
  <c r="D22" i="10"/>
  <c r="D180" i="10"/>
  <c r="D141" i="10"/>
  <c r="D75" i="10"/>
  <c r="D118" i="10"/>
  <c r="D137" i="10"/>
  <c r="D158" i="10"/>
  <c r="D84" i="10"/>
  <c r="D91" i="10"/>
  <c r="D168" i="10"/>
  <c r="D14" i="10"/>
  <c r="D27" i="10"/>
  <c r="D144" i="10"/>
  <c r="D116" i="10"/>
  <c r="D73" i="10"/>
  <c r="D70" i="10"/>
  <c r="D163" i="10"/>
  <c r="D105" i="10"/>
  <c r="D97" i="10"/>
  <c r="D176" i="10"/>
  <c r="D72" i="10"/>
  <c r="D185" i="10"/>
  <c r="D184" i="10"/>
  <c r="D191" i="10"/>
  <c r="D196" i="10"/>
  <c r="D195" i="10"/>
  <c r="D181" i="10"/>
  <c r="D28" i="3"/>
  <c r="D27" i="3"/>
  <c r="D100" i="3"/>
  <c r="D83" i="3"/>
  <c r="D114" i="3"/>
  <c r="D120" i="3"/>
  <c r="D96" i="3"/>
  <c r="D85" i="3"/>
  <c r="D7" i="3"/>
  <c r="D18" i="3"/>
  <c r="D41" i="3"/>
  <c r="D110" i="3"/>
  <c r="D155" i="3"/>
  <c r="D48" i="3"/>
  <c r="D116" i="3"/>
  <c r="D148" i="3"/>
  <c r="D162" i="3"/>
  <c r="D92" i="3"/>
  <c r="D9" i="3"/>
  <c r="D105" i="3"/>
  <c r="D50" i="3"/>
  <c r="D67" i="3"/>
  <c r="D46" i="3"/>
  <c r="D34" i="3"/>
  <c r="D69" i="3"/>
  <c r="D62" i="3"/>
  <c r="D42" i="3"/>
  <c r="D140" i="3"/>
  <c r="D104" i="3"/>
  <c r="D76" i="3"/>
  <c r="D57" i="3"/>
  <c r="D24" i="3"/>
  <c r="D19" i="3"/>
  <c r="D80" i="3"/>
  <c r="D152" i="3"/>
  <c r="D175" i="3"/>
  <c r="D81" i="3"/>
  <c r="D45" i="3"/>
  <c r="D54" i="3"/>
  <c r="D125" i="3"/>
  <c r="D82" i="3"/>
  <c r="D129" i="3"/>
  <c r="D61" i="3"/>
  <c r="D184" i="3"/>
  <c r="D186" i="3"/>
  <c r="D20" i="3"/>
  <c r="D153" i="3"/>
  <c r="D119" i="3"/>
  <c r="D47" i="3"/>
  <c r="D154" i="3"/>
  <c r="D179" i="3"/>
  <c r="D132" i="3"/>
  <c r="D40" i="3"/>
  <c r="D21" i="3"/>
  <c r="D43" i="3"/>
  <c r="D70" i="3"/>
  <c r="D134" i="3"/>
  <c r="D112" i="3"/>
  <c r="D32" i="3"/>
  <c r="D141" i="3"/>
  <c r="D88" i="3"/>
  <c r="D38" i="3"/>
  <c r="D178" i="3"/>
  <c r="D29" i="3"/>
  <c r="D17" i="3"/>
  <c r="D30" i="3"/>
  <c r="D137" i="3"/>
  <c r="D146" i="3"/>
  <c r="D94" i="3"/>
  <c r="D91" i="3"/>
  <c r="D86" i="3"/>
  <c r="D158" i="3"/>
  <c r="D39" i="3"/>
  <c r="D121" i="3"/>
  <c r="D123" i="3"/>
  <c r="D131" i="3"/>
  <c r="D6" i="3"/>
  <c r="D113" i="3"/>
  <c r="D173" i="3"/>
  <c r="D168" i="3"/>
  <c r="D99" i="3"/>
  <c r="D147" i="3"/>
  <c r="D59" i="3"/>
  <c r="D49" i="3"/>
  <c r="D55" i="3"/>
  <c r="D37" i="3"/>
  <c r="D63" i="3"/>
  <c r="D166" i="3"/>
  <c r="D60" i="3"/>
  <c r="D135" i="3"/>
  <c r="D190" i="3"/>
  <c r="D192" i="3"/>
  <c r="D196" i="3"/>
  <c r="D187" i="3"/>
  <c r="D191" i="3"/>
  <c r="D22" i="3"/>
  <c r="D10" i="3"/>
  <c r="D172" i="3"/>
  <c r="D145" i="3"/>
  <c r="D138" i="3"/>
  <c r="D160" i="3"/>
  <c r="D177" i="3"/>
  <c r="D151" i="3"/>
  <c r="D58" i="3"/>
  <c r="D11" i="3"/>
  <c r="D149" i="3"/>
  <c r="D65" i="3"/>
  <c r="D84" i="3"/>
  <c r="D107" i="3"/>
  <c r="D150" i="3"/>
  <c r="D108" i="3"/>
  <c r="D73" i="3"/>
  <c r="D78" i="3"/>
  <c r="D26" i="3"/>
  <c r="D4" i="3"/>
  <c r="D171" i="3"/>
  <c r="D35" i="3"/>
  <c r="D66" i="3"/>
  <c r="D87" i="3"/>
  <c r="D111" i="3"/>
  <c r="D142" i="3"/>
  <c r="D102" i="3"/>
  <c r="D169" i="3"/>
  <c r="D106" i="3"/>
  <c r="D90" i="3"/>
  <c r="D71" i="3"/>
  <c r="D14" i="3"/>
  <c r="D13" i="3"/>
  <c r="D68" i="3"/>
  <c r="D97" i="3"/>
  <c r="D33" i="3"/>
  <c r="D36" i="3"/>
  <c r="D127" i="3"/>
  <c r="D126" i="3"/>
  <c r="D53" i="3"/>
  <c r="D144" i="3"/>
  <c r="D176" i="3"/>
  <c r="D64" i="3"/>
  <c r="D167" i="3"/>
  <c r="D77" i="3"/>
  <c r="D183" i="3"/>
  <c r="D189" i="3"/>
  <c r="D25" i="3"/>
  <c r="D12" i="3"/>
  <c r="D52" i="3"/>
  <c r="D31" i="3"/>
  <c r="D95" i="3"/>
  <c r="D75" i="3"/>
  <c r="D124" i="3"/>
  <c r="D101" i="3"/>
  <c r="D118" i="3"/>
  <c r="D164" i="3"/>
  <c r="D23" i="3"/>
  <c r="D8" i="3"/>
  <c r="D136" i="3"/>
  <c r="D74" i="3"/>
  <c r="D79" i="3"/>
  <c r="D165" i="3"/>
  <c r="D56" i="3"/>
  <c r="D115" i="3"/>
  <c r="D161" i="3"/>
  <c r="D44" i="3"/>
  <c r="D16" i="3"/>
  <c r="D72" i="3"/>
  <c r="D128" i="3"/>
  <c r="D89" i="3"/>
  <c r="D130" i="3"/>
  <c r="D143" i="3"/>
  <c r="D122" i="3"/>
  <c r="D117" i="3"/>
  <c r="D156" i="3"/>
  <c r="D157" i="3"/>
  <c r="D133" i="3"/>
  <c r="D103" i="3"/>
  <c r="D15" i="3"/>
  <c r="D5" i="3"/>
  <c r="D159" i="3"/>
  <c r="D174" i="3"/>
  <c r="D139" i="3"/>
  <c r="D93" i="3"/>
  <c r="D98" i="3"/>
  <c r="D109" i="3"/>
  <c r="D163" i="3"/>
  <c r="D180" i="3"/>
  <c r="D51" i="3"/>
  <c r="D170" i="3"/>
  <c r="D193" i="3"/>
  <c r="D185" i="3"/>
  <c r="D182" i="3"/>
  <c r="D181" i="3"/>
  <c r="D195" i="3"/>
  <c r="D188" i="3"/>
  <c r="D197" i="3"/>
  <c r="D194" i="3"/>
  <c r="D233" i="10"/>
  <c r="D229" i="10"/>
  <c r="D251" i="10"/>
  <c r="D239" i="10"/>
  <c r="D245" i="10"/>
  <c r="D222" i="10"/>
  <c r="D218" i="10"/>
  <c r="D216" i="10"/>
  <c r="D221" i="10"/>
  <c r="D220" i="10"/>
  <c r="D225" i="10"/>
  <c r="D227" i="10"/>
  <c r="D207" i="10"/>
  <c r="D240" i="10"/>
  <c r="D234" i="10"/>
  <c r="D244" i="10"/>
  <c r="D228" i="10"/>
  <c r="D246" i="10"/>
  <c r="D214" i="10"/>
  <c r="D212" i="10"/>
  <c r="D210" i="10"/>
  <c r="D203" i="10"/>
  <c r="D226" i="10"/>
  <c r="D224" i="10"/>
  <c r="D219" i="10"/>
  <c r="D238" i="10"/>
  <c r="D236" i="10"/>
  <c r="D249" i="10"/>
  <c r="D230" i="10"/>
  <c r="D248" i="10"/>
  <c r="D250" i="10"/>
  <c r="D232" i="10"/>
  <c r="D243" i="10"/>
  <c r="D205" i="10"/>
  <c r="D217" i="10"/>
  <c r="D202" i="10"/>
  <c r="D198" i="10"/>
  <c r="D200" i="10"/>
  <c r="D209" i="10"/>
  <c r="D201" i="10"/>
  <c r="D199" i="10"/>
  <c r="D223" i="10"/>
  <c r="D247" i="10"/>
  <c r="D237" i="10"/>
  <c r="D231" i="10"/>
  <c r="D252" i="10"/>
  <c r="D235" i="10"/>
  <c r="D242" i="10"/>
  <c r="D241" i="10"/>
  <c r="D213" i="10"/>
  <c r="D206" i="10"/>
  <c r="D211" i="10"/>
  <c r="D208" i="10"/>
  <c r="D215" i="10"/>
  <c r="D204" i="10"/>
  <c r="D233" i="3"/>
  <c r="D234" i="3"/>
  <c r="D235" i="3"/>
  <c r="D242" i="3"/>
  <c r="D218" i="3"/>
  <c r="D207" i="3"/>
  <c r="D209" i="3"/>
  <c r="D223" i="3"/>
  <c r="D222" i="3"/>
  <c r="D203" i="3"/>
  <c r="D204" i="3"/>
  <c r="D224" i="3"/>
  <c r="D221" i="3"/>
  <c r="D199" i="3"/>
  <c r="D232" i="3"/>
  <c r="D247" i="3"/>
  <c r="D230" i="3"/>
  <c r="D229" i="3"/>
  <c r="D202" i="3"/>
  <c r="D210" i="3"/>
  <c r="D215" i="3"/>
  <c r="D252" i="3"/>
  <c r="D228" i="3"/>
  <c r="D243" i="3"/>
  <c r="D251" i="3"/>
  <c r="D248" i="3"/>
  <c r="D249" i="3"/>
  <c r="D231" i="3"/>
  <c r="D244" i="3"/>
  <c r="D200" i="3"/>
  <c r="D213" i="3"/>
  <c r="D198" i="3"/>
  <c r="D225" i="3"/>
  <c r="D211" i="3"/>
  <c r="D206" i="3"/>
  <c r="D216" i="3"/>
  <c r="D220" i="3"/>
  <c r="D219" i="3"/>
  <c r="D237" i="3"/>
  <c r="D238" i="3"/>
  <c r="D246" i="3"/>
  <c r="D241" i="3"/>
  <c r="D250" i="3"/>
  <c r="D208" i="3"/>
  <c r="D227" i="3"/>
  <c r="D217" i="3"/>
  <c r="D214" i="3"/>
  <c r="D205" i="3"/>
  <c r="D245" i="3"/>
  <c r="D239" i="3"/>
  <c r="D240" i="3"/>
  <c r="D236" i="3"/>
  <c r="D212" i="3"/>
  <c r="D201" i="3"/>
  <c r="D226" i="3"/>
  <c r="G211" i="5" l="1"/>
  <c r="D178" i="9"/>
  <c r="E87" i="9"/>
  <c r="E114" i="5"/>
  <c r="G127" i="5"/>
  <c r="G143" i="5"/>
  <c r="S179" i="4"/>
  <c r="F130" i="5"/>
  <c r="S50" i="4"/>
  <c r="F87" i="5"/>
  <c r="E111" i="5"/>
  <c r="E130" i="5"/>
  <c r="I144" i="5"/>
  <c r="T179" i="4"/>
  <c r="S36" i="4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K4" i="8"/>
  <c r="J4" i="8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P878" i="4"/>
  <c r="P879" i="4"/>
  <c r="N913" i="4"/>
  <c r="R913" i="4" s="1"/>
  <c r="Q976" i="4"/>
  <c r="Q991" i="4"/>
  <c r="D983" i="4"/>
  <c r="F931" i="4"/>
  <c r="E932" i="4"/>
  <c r="E951" i="4"/>
  <c r="P908" i="4"/>
  <c r="T946" i="4"/>
  <c r="S959" i="4"/>
  <c r="I3" i="3"/>
  <c r="F67" i="3"/>
  <c r="F176" i="3"/>
  <c r="T954" i="4"/>
  <c r="D876" i="4"/>
  <c r="F902" i="4"/>
  <c r="S910" i="4"/>
  <c r="H63" i="3"/>
  <c r="F40" i="3"/>
  <c r="F136" i="3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H112" i="3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T93" i="4"/>
  <c r="S131" i="4"/>
  <c r="I43" i="5"/>
  <c r="S17" i="4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V100" i="4" s="1"/>
  <c r="F43" i="5"/>
  <c r="E113" i="5"/>
  <c r="G121" i="5"/>
  <c r="E129" i="5"/>
  <c r="G137" i="5"/>
  <c r="S115" i="4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E890" i="11"/>
  <c r="E921" i="11"/>
  <c r="H921" i="11"/>
  <c r="I667" i="11"/>
  <c r="E991" i="11"/>
  <c r="H991" i="11"/>
  <c r="F991" i="11"/>
  <c r="J736" i="11"/>
  <c r="H923" i="11"/>
  <c r="F923" i="11"/>
  <c r="F927" i="1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I927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J909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D934" i="4"/>
  <c r="G977" i="4"/>
  <c r="T825" i="4"/>
  <c r="T66" i="4"/>
  <c r="S108" i="4"/>
  <c r="V108" i="4" s="1"/>
  <c r="Q887" i="4"/>
  <c r="S970" i="4"/>
  <c r="U970" i="4" s="1"/>
  <c r="E980" i="4"/>
  <c r="D878" i="4"/>
  <c r="F939" i="4"/>
  <c r="E979" i="4"/>
  <c r="S433" i="4"/>
  <c r="U433" i="4" s="1"/>
  <c r="Q997" i="4"/>
  <c r="P977" i="4"/>
  <c r="S772" i="4"/>
  <c r="V772" i="4" s="1"/>
  <c r="S703" i="4"/>
  <c r="E952" i="4"/>
  <c r="N904" i="4"/>
  <c r="R904" i="4" s="1"/>
  <c r="P893" i="4"/>
  <c r="S893" i="4" s="1"/>
  <c r="S435" i="4"/>
  <c r="F999" i="4"/>
  <c r="S968" i="4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S92" i="4"/>
  <c r="S84" i="4"/>
  <c r="T888" i="4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T180" i="4"/>
  <c r="T154" i="4"/>
  <c r="R59" i="4"/>
  <c r="U59" i="4" s="1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T10" i="4"/>
  <c r="T50" i="4"/>
  <c r="S69" i="4"/>
  <c r="U69" i="4" s="1"/>
  <c r="T139" i="4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K189" i="3"/>
  <c r="J189" i="3"/>
  <c r="J233" i="3"/>
  <c r="K233" i="3"/>
  <c r="J243" i="3"/>
  <c r="K243" i="3"/>
  <c r="J259" i="3"/>
  <c r="K259" i="3"/>
  <c r="K255" i="3"/>
  <c r="J255" i="3"/>
  <c r="K196" i="3"/>
  <c r="J196" i="3"/>
  <c r="K199" i="3"/>
  <c r="J199" i="3"/>
  <c r="J234" i="3"/>
  <c r="K234" i="3"/>
  <c r="K207" i="3"/>
  <c r="J207" i="3"/>
  <c r="J200" i="3"/>
  <c r="K200" i="3"/>
  <c r="K232" i="3"/>
  <c r="J232" i="3"/>
  <c r="J206" i="3"/>
  <c r="K206" i="3"/>
  <c r="J875" i="8"/>
  <c r="K875" i="8"/>
  <c r="J728" i="8"/>
  <c r="K728" i="8"/>
  <c r="K770" i="8"/>
  <c r="J770" i="8"/>
  <c r="J221" i="3"/>
  <c r="K221" i="3"/>
  <c r="K257" i="3"/>
  <c r="J257" i="3"/>
  <c r="K204" i="3"/>
  <c r="J204" i="3"/>
  <c r="J249" i="3"/>
  <c r="K249" i="3"/>
  <c r="J261" i="3"/>
  <c r="K261" i="3"/>
  <c r="J195" i="3"/>
  <c r="K195" i="3"/>
  <c r="K263" i="3"/>
  <c r="J263" i="3"/>
  <c r="K186" i="3"/>
  <c r="J186" i="3"/>
  <c r="J250" i="3"/>
  <c r="K250" i="3"/>
  <c r="K924" i="8"/>
  <c r="J924" i="8"/>
  <c r="J754" i="8"/>
  <c r="K754" i="8"/>
  <c r="K795" i="8"/>
  <c r="J795" i="8"/>
  <c r="J989" i="8"/>
  <c r="K989" i="8"/>
  <c r="J826" i="8"/>
  <c r="K826" i="8"/>
  <c r="K201" i="3"/>
  <c r="J201" i="3"/>
  <c r="K220" i="3"/>
  <c r="J220" i="3"/>
  <c r="J209" i="3"/>
  <c r="K209" i="3"/>
  <c r="K190" i="3"/>
  <c r="J190" i="3"/>
  <c r="J703" i="8"/>
  <c r="K703" i="8"/>
  <c r="J210" i="3"/>
  <c r="K210" i="3"/>
  <c r="K236" i="3"/>
  <c r="J236" i="3"/>
  <c r="J241" i="3"/>
  <c r="K241" i="3"/>
  <c r="J194" i="3"/>
  <c r="K194" i="3"/>
  <c r="J187" i="3"/>
  <c r="K187" i="3"/>
  <c r="J222" i="3"/>
  <c r="K222" i="3"/>
  <c r="J984" i="8"/>
  <c r="K984" i="8"/>
  <c r="J765" i="8"/>
  <c r="K765" i="8"/>
  <c r="K211" i="3"/>
  <c r="J211" i="3"/>
  <c r="J225" i="3"/>
  <c r="K225" i="3"/>
  <c r="K214" i="3"/>
  <c r="J214" i="3"/>
  <c r="K262" i="3"/>
  <c r="J262" i="3"/>
  <c r="J230" i="3"/>
  <c r="K230" i="3"/>
  <c r="K258" i="3"/>
  <c r="J258" i="3"/>
  <c r="K248" i="3"/>
  <c r="J248" i="3"/>
  <c r="K202" i="3"/>
  <c r="J202" i="3"/>
  <c r="K260" i="3"/>
  <c r="J260" i="3"/>
  <c r="K815" i="8"/>
  <c r="J815" i="8"/>
  <c r="J999" i="8"/>
  <c r="K999" i="8"/>
  <c r="J965" i="8"/>
  <c r="K965" i="8"/>
  <c r="J860" i="8"/>
  <c r="K860" i="8"/>
  <c r="J878" i="8"/>
  <c r="K878" i="8"/>
  <c r="K224" i="3"/>
  <c r="J224" i="3"/>
  <c r="J231" i="3"/>
  <c r="K231" i="3"/>
  <c r="J247" i="3"/>
  <c r="K247" i="3"/>
  <c r="K265" i="3"/>
  <c r="J265" i="3"/>
  <c r="K203" i="3"/>
  <c r="J203" i="3"/>
  <c r="J223" i="3"/>
  <c r="K223" i="3"/>
  <c r="J264" i="3"/>
  <c r="K264" i="3"/>
  <c r="J254" i="3"/>
  <c r="K254" i="3"/>
  <c r="J244" i="3"/>
  <c r="K244" i="3"/>
  <c r="K216" i="3"/>
  <c r="J216" i="3"/>
  <c r="J256" i="3"/>
  <c r="K256" i="3"/>
  <c r="K747" i="8"/>
  <c r="J747" i="8"/>
  <c r="J952" i="8"/>
  <c r="K952" i="8"/>
  <c r="J774" i="8"/>
  <c r="K774" i="8"/>
  <c r="K918" i="8"/>
  <c r="J918" i="8"/>
  <c r="J980" i="8"/>
  <c r="K980" i="8"/>
  <c r="K921" i="8"/>
  <c r="J921" i="8"/>
  <c r="J699" i="8"/>
  <c r="K699" i="8"/>
  <c r="J188" i="3"/>
  <c r="K188" i="3"/>
  <c r="J957" i="8"/>
  <c r="K957" i="8"/>
  <c r="J848" i="8"/>
  <c r="K848" i="8"/>
  <c r="J995" i="8"/>
  <c r="K995" i="8"/>
  <c r="K997" i="8"/>
  <c r="J997" i="8"/>
  <c r="J994" i="8"/>
  <c r="K994" i="8"/>
  <c r="J893" i="8"/>
  <c r="K893" i="8"/>
  <c r="J876" i="8"/>
  <c r="K876" i="8"/>
  <c r="J252" i="3"/>
  <c r="K252" i="3"/>
  <c r="K217" i="3"/>
  <c r="J217" i="3"/>
  <c r="J192" i="3"/>
  <c r="K192" i="3"/>
  <c r="J743" i="8"/>
  <c r="K743" i="8"/>
  <c r="K788" i="8"/>
  <c r="J788" i="8"/>
  <c r="J769" i="8"/>
  <c r="K769" i="8"/>
  <c r="J760" i="8"/>
  <c r="K760" i="8"/>
  <c r="K967" i="8"/>
  <c r="J967" i="8"/>
  <c r="J226" i="3"/>
  <c r="K226" i="3"/>
  <c r="K229" i="3"/>
  <c r="J229" i="3"/>
  <c r="K240" i="3"/>
  <c r="J240" i="3"/>
  <c r="J205" i="3"/>
  <c r="K205" i="3"/>
  <c r="K228" i="3"/>
  <c r="J228" i="3"/>
  <c r="J227" i="3"/>
  <c r="K227" i="3"/>
  <c r="J863" i="8"/>
  <c r="K863" i="8"/>
  <c r="J732" i="8"/>
  <c r="K732" i="8"/>
  <c r="J812" i="8"/>
  <c r="K812" i="8"/>
  <c r="J868" i="8"/>
  <c r="K868" i="8"/>
  <c r="K212" i="3"/>
  <c r="J212" i="3"/>
  <c r="J213" i="3"/>
  <c r="K213" i="3"/>
  <c r="J197" i="3"/>
  <c r="K197" i="3"/>
  <c r="K198" i="3"/>
  <c r="J198" i="3"/>
  <c r="J239" i="3"/>
  <c r="K239" i="3"/>
  <c r="K219" i="3"/>
  <c r="J219" i="3"/>
  <c r="K793" i="8"/>
  <c r="J793" i="8"/>
  <c r="K749" i="8"/>
  <c r="J749" i="8"/>
  <c r="J717" i="8"/>
  <c r="K717" i="8"/>
  <c r="K804" i="8"/>
  <c r="J804" i="8"/>
  <c r="K251" i="3"/>
  <c r="J251" i="3"/>
  <c r="K253" i="3"/>
  <c r="J253" i="3"/>
  <c r="K238" i="3"/>
  <c r="J238" i="3"/>
  <c r="K218" i="3"/>
  <c r="J218" i="3"/>
  <c r="J208" i="3"/>
  <c r="K208" i="3"/>
  <c r="J193" i="3"/>
  <c r="K193" i="3"/>
  <c r="J242" i="3"/>
  <c r="K242" i="3"/>
  <c r="K235" i="3"/>
  <c r="J235" i="3"/>
  <c r="K191" i="3"/>
  <c r="J191" i="3"/>
  <c r="K246" i="3"/>
  <c r="J246" i="3"/>
  <c r="J237" i="3"/>
  <c r="K237" i="3"/>
  <c r="J822" i="8"/>
  <c r="K822" i="8"/>
  <c r="K799" i="8"/>
  <c r="J799" i="8"/>
  <c r="J901" i="8"/>
  <c r="K901" i="8"/>
  <c r="K939" i="8"/>
  <c r="J939" i="8"/>
  <c r="K945" i="8"/>
  <c r="J945" i="8"/>
  <c r="J978" i="8"/>
  <c r="K978" i="8"/>
  <c r="J772" i="8"/>
  <c r="K772" i="8"/>
  <c r="J694" i="8"/>
  <c r="K694" i="8"/>
  <c r="K808" i="8"/>
  <c r="J808" i="8"/>
  <c r="K746" i="8"/>
  <c r="J746" i="8"/>
  <c r="J925" i="8"/>
  <c r="K925" i="8"/>
  <c r="J751" i="8"/>
  <c r="K751" i="8"/>
  <c r="K963" i="8"/>
  <c r="J963" i="8"/>
  <c r="J845" i="8"/>
  <c r="K845" i="8"/>
  <c r="J780" i="8"/>
  <c r="K780" i="8"/>
  <c r="J856" i="8"/>
  <c r="K856" i="8"/>
  <c r="J731" i="8"/>
  <c r="K731" i="8"/>
  <c r="K791" i="8"/>
  <c r="J791" i="8"/>
  <c r="K938" i="8"/>
  <c r="J938" i="8"/>
  <c r="J923" i="8"/>
  <c r="K923" i="8"/>
  <c r="K835" i="8"/>
  <c r="J835" i="8"/>
  <c r="J846" i="8"/>
  <c r="K846" i="8"/>
  <c r="K709" i="8"/>
  <c r="J709" i="8"/>
  <c r="K898" i="8"/>
  <c r="J898" i="8"/>
  <c r="J983" i="8"/>
  <c r="K983" i="8"/>
  <c r="J722" i="8"/>
  <c r="K722" i="8"/>
  <c r="J932" i="8"/>
  <c r="K932" i="8"/>
  <c r="J759" i="8"/>
  <c r="K759" i="8"/>
  <c r="J904" i="8"/>
  <c r="K904" i="8"/>
  <c r="J842" i="8"/>
  <c r="K842" i="8"/>
  <c r="J750" i="8"/>
  <c r="K750" i="8"/>
  <c r="K839" i="8"/>
  <c r="J839" i="8"/>
  <c r="J974" i="8"/>
  <c r="K974" i="8"/>
  <c r="J786" i="8"/>
  <c r="K786" i="8"/>
  <c r="K817" i="8"/>
  <c r="J817" i="8"/>
  <c r="J988" i="8"/>
  <c r="K988" i="8"/>
  <c r="J276" i="3"/>
  <c r="K276" i="3"/>
  <c r="K267" i="3"/>
  <c r="J267" i="3"/>
  <c r="K293" i="3"/>
  <c r="J293" i="3"/>
  <c r="J322" i="3"/>
  <c r="K322" i="3"/>
  <c r="K215" i="3"/>
  <c r="J215" i="3"/>
  <c r="K245" i="3"/>
  <c r="J245" i="3"/>
  <c r="J896" i="8"/>
  <c r="K896" i="8"/>
  <c r="J900" i="8"/>
  <c r="K900" i="8"/>
  <c r="J813" i="8"/>
  <c r="K813" i="8"/>
  <c r="K941" i="8"/>
  <c r="J941" i="8"/>
  <c r="J884" i="8"/>
  <c r="K884" i="8"/>
  <c r="K927" i="8"/>
  <c r="J927" i="8"/>
  <c r="J881" i="8"/>
  <c r="K881" i="8"/>
  <c r="J882" i="8"/>
  <c r="K882" i="8"/>
  <c r="J829" i="8"/>
  <c r="K829" i="8"/>
  <c r="J767" i="8"/>
  <c r="K767" i="8"/>
  <c r="J964" i="8"/>
  <c r="K964" i="8"/>
  <c r="K796" i="8"/>
  <c r="J796" i="8"/>
  <c r="J991" i="8"/>
  <c r="K991" i="8"/>
  <c r="K865" i="8"/>
  <c r="J865" i="8"/>
  <c r="K727" i="8"/>
  <c r="J727" i="8"/>
  <c r="K789" i="8"/>
  <c r="J789" i="8"/>
  <c r="J730" i="8"/>
  <c r="K730" i="8"/>
  <c r="J721" i="8"/>
  <c r="K721" i="8"/>
  <c r="J711" i="8"/>
  <c r="K711" i="8"/>
  <c r="K929" i="8"/>
  <c r="J929" i="8"/>
  <c r="K946" i="8"/>
  <c r="J946" i="8"/>
  <c r="J905" i="8"/>
  <c r="K905" i="8"/>
  <c r="J720" i="8"/>
  <c r="K720" i="8"/>
  <c r="J858" i="8"/>
  <c r="K858" i="8"/>
  <c r="K944" i="8"/>
  <c r="J944" i="8"/>
  <c r="J740" i="8"/>
  <c r="K740" i="8"/>
  <c r="J828" i="8"/>
  <c r="K828" i="8"/>
  <c r="K745" i="8"/>
  <c r="J745" i="8"/>
  <c r="J867" i="8"/>
  <c r="K867" i="8"/>
  <c r="J832" i="8"/>
  <c r="K832" i="8"/>
  <c r="K800" i="8"/>
  <c r="J800" i="8"/>
  <c r="K776" i="8"/>
  <c r="J776" i="8"/>
  <c r="J959" i="8"/>
  <c r="K959" i="8"/>
  <c r="J710" i="8"/>
  <c r="K710" i="8"/>
  <c r="J715" i="8"/>
  <c r="K715" i="8"/>
  <c r="J279" i="3"/>
  <c r="K279" i="3"/>
  <c r="J285" i="3"/>
  <c r="K285" i="3"/>
  <c r="J266" i="3"/>
  <c r="K266" i="3"/>
  <c r="J342" i="3"/>
  <c r="K342" i="3"/>
  <c r="J318" i="3"/>
  <c r="K318" i="3"/>
  <c r="J954" i="8"/>
  <c r="K954" i="8"/>
  <c r="J998" i="8"/>
  <c r="K998" i="8"/>
  <c r="J823" i="8"/>
  <c r="K823" i="8"/>
  <c r="J961" i="8"/>
  <c r="K961" i="8"/>
  <c r="J966" i="8"/>
  <c r="K966" i="8"/>
  <c r="J802" i="8"/>
  <c r="K802" i="8"/>
  <c r="J889" i="8"/>
  <c r="K889" i="8"/>
  <c r="J827" i="8"/>
  <c r="K827" i="8"/>
  <c r="K891" i="8"/>
  <c r="J891" i="8"/>
  <c r="J838" i="8"/>
  <c r="K838" i="8"/>
  <c r="J723" i="8"/>
  <c r="K723" i="8"/>
  <c r="J737" i="8"/>
  <c r="K737" i="8"/>
  <c r="J857" i="8"/>
  <c r="K857" i="8"/>
  <c r="J951" i="8"/>
  <c r="K951" i="8"/>
  <c r="J726" i="8"/>
  <c r="K726" i="8"/>
  <c r="K779" i="8"/>
  <c r="J779" i="8"/>
  <c r="J993" i="8"/>
  <c r="K993" i="8"/>
  <c r="J806" i="8"/>
  <c r="K806" i="8"/>
  <c r="J869" i="8"/>
  <c r="K869" i="8"/>
  <c r="J844" i="8"/>
  <c r="K844" i="8"/>
  <c r="J701" i="8"/>
  <c r="K701" i="8"/>
  <c r="J899" i="8"/>
  <c r="K899" i="8"/>
  <c r="K831" i="8"/>
  <c r="J831" i="8"/>
  <c r="K801" i="8"/>
  <c r="J801" i="8"/>
  <c r="K909" i="8"/>
  <c r="J909" i="8"/>
  <c r="K897" i="8"/>
  <c r="J897" i="8"/>
  <c r="K761" i="8"/>
  <c r="J761" i="8"/>
  <c r="K312" i="3"/>
  <c r="J312" i="3"/>
  <c r="J297" i="3"/>
  <c r="K297" i="3"/>
  <c r="K307" i="3"/>
  <c r="J307" i="3"/>
  <c r="K336" i="3"/>
  <c r="J336" i="3"/>
  <c r="J327" i="3"/>
  <c r="K327" i="3"/>
  <c r="J960" i="8"/>
  <c r="K960" i="8"/>
  <c r="J766" i="8"/>
  <c r="K766" i="8"/>
  <c r="K787" i="8"/>
  <c r="J787" i="8"/>
  <c r="J837" i="8"/>
  <c r="K837" i="8"/>
  <c r="K803" i="8"/>
  <c r="J803" i="8"/>
  <c r="J706" i="8"/>
  <c r="K706" i="8"/>
  <c r="J739" i="8"/>
  <c r="K739" i="8"/>
  <c r="J987" i="8"/>
  <c r="K987" i="8"/>
  <c r="K933" i="8"/>
  <c r="J933" i="8"/>
  <c r="J977" i="8"/>
  <c r="K977" i="8"/>
  <c r="K778" i="8"/>
  <c r="J778" i="8"/>
  <c r="K782" i="8"/>
  <c r="J782" i="8"/>
  <c r="K814" i="8"/>
  <c r="J814" i="8"/>
  <c r="J734" i="8"/>
  <c r="K734" i="8"/>
  <c r="K809" i="8"/>
  <c r="J809" i="8"/>
  <c r="J877" i="8"/>
  <c r="K877" i="8"/>
  <c r="K781" i="8"/>
  <c r="J781" i="8"/>
  <c r="K850" i="8"/>
  <c r="J850" i="8"/>
  <c r="J820" i="8"/>
  <c r="K820" i="8"/>
  <c r="J818" i="8"/>
  <c r="K818" i="8"/>
  <c r="J866" i="8"/>
  <c r="K866" i="8"/>
  <c r="K915" i="8"/>
  <c r="J915" i="8"/>
  <c r="J849" i="8"/>
  <c r="K849" i="8"/>
  <c r="J970" i="8"/>
  <c r="K970" i="8"/>
  <c r="J948" i="8"/>
  <c r="K948" i="8"/>
  <c r="J691" i="8"/>
  <c r="K691" i="8"/>
  <c r="J290" i="3"/>
  <c r="K290" i="3"/>
  <c r="J280" i="3"/>
  <c r="K280" i="3"/>
  <c r="K311" i="3"/>
  <c r="J311" i="3"/>
  <c r="K343" i="3"/>
  <c r="J343" i="3"/>
  <c r="K323" i="3"/>
  <c r="J323" i="3"/>
  <c r="J756" i="8"/>
  <c r="K756" i="8"/>
  <c r="J1000" i="8"/>
  <c r="K1000" i="8"/>
  <c r="J990" i="8"/>
  <c r="K990" i="8"/>
  <c r="J886" i="8"/>
  <c r="K886" i="8"/>
  <c r="J696" i="8"/>
  <c r="K696" i="8"/>
  <c r="K920" i="8"/>
  <c r="J920" i="8"/>
  <c r="J742" i="8"/>
  <c r="K742" i="8"/>
  <c r="K773" i="8"/>
  <c r="J773" i="8"/>
  <c r="J955" i="8"/>
  <c r="K955" i="8"/>
  <c r="J861" i="8"/>
  <c r="K861" i="8"/>
  <c r="K777" i="8"/>
  <c r="J777" i="8"/>
  <c r="K913" i="8"/>
  <c r="J913" i="8"/>
  <c r="J862" i="8"/>
  <c r="K862" i="8"/>
  <c r="J871" i="8"/>
  <c r="K871" i="8"/>
  <c r="K757" i="8"/>
  <c r="J757" i="8"/>
  <c r="K911" i="8"/>
  <c r="J911" i="8"/>
  <c r="K810" i="8"/>
  <c r="J810" i="8"/>
  <c r="J922" i="8"/>
  <c r="K922" i="8"/>
  <c r="J985" i="8"/>
  <c r="K985" i="8"/>
  <c r="J758" i="8"/>
  <c r="K758" i="8"/>
  <c r="K928" i="8"/>
  <c r="J928" i="8"/>
  <c r="K713" i="8"/>
  <c r="J713" i="8"/>
  <c r="K714" i="8"/>
  <c r="J714" i="8"/>
  <c r="J953" i="8"/>
  <c r="K953" i="8"/>
  <c r="J873" i="8"/>
  <c r="K873" i="8"/>
  <c r="J880" i="8"/>
  <c r="K880" i="8"/>
  <c r="J305" i="3"/>
  <c r="K305" i="3"/>
  <c r="J287" i="3"/>
  <c r="K287" i="3"/>
  <c r="J289" i="3"/>
  <c r="K289" i="3"/>
  <c r="J319" i="3"/>
  <c r="K319" i="3"/>
  <c r="K338" i="3"/>
  <c r="J338" i="3"/>
  <c r="J890" i="8"/>
  <c r="K890" i="8"/>
  <c r="K707" i="8"/>
  <c r="J707" i="8"/>
  <c r="J851" i="8"/>
  <c r="K851" i="8"/>
  <c r="K916" i="8"/>
  <c r="J916" i="8"/>
  <c r="J771" i="8"/>
  <c r="K771" i="8"/>
  <c r="K908" i="8"/>
  <c r="J908" i="8"/>
  <c r="J718" i="8"/>
  <c r="K718" i="8"/>
  <c r="J854" i="8"/>
  <c r="K854" i="8"/>
  <c r="J902" i="8"/>
  <c r="K902" i="8"/>
  <c r="J968" i="8"/>
  <c r="K968" i="8"/>
  <c r="J748" i="8"/>
  <c r="K748" i="8"/>
  <c r="J879" i="8"/>
  <c r="K879" i="8"/>
  <c r="K785" i="8"/>
  <c r="J785" i="8"/>
  <c r="J910" i="8"/>
  <c r="K910" i="8"/>
  <c r="J753" i="8"/>
  <c r="K753" i="8"/>
  <c r="K972" i="8"/>
  <c r="J972" i="8"/>
  <c r="J755" i="8"/>
  <c r="K755" i="8"/>
  <c r="J852" i="8"/>
  <c r="K852" i="8"/>
  <c r="J836" i="8"/>
  <c r="K836" i="8"/>
  <c r="J736" i="8"/>
  <c r="K736" i="8"/>
  <c r="J859" i="8"/>
  <c r="K859" i="8"/>
  <c r="J971" i="8"/>
  <c r="K971" i="8"/>
  <c r="J764" i="8"/>
  <c r="K764" i="8"/>
  <c r="K914" i="8"/>
  <c r="J914" i="8"/>
  <c r="J825" i="8"/>
  <c r="K825" i="8"/>
  <c r="J888" i="8"/>
  <c r="K888" i="8"/>
  <c r="J308" i="3"/>
  <c r="K308" i="3"/>
  <c r="K304" i="3"/>
  <c r="J304" i="3"/>
  <c r="K306" i="3"/>
  <c r="J306" i="3"/>
  <c r="J321" i="3"/>
  <c r="K321" i="3"/>
  <c r="J325" i="3"/>
  <c r="K325" i="3"/>
  <c r="J969" i="8"/>
  <c r="K969" i="8"/>
  <c r="K919" i="8"/>
  <c r="J919" i="8"/>
  <c r="K841" i="8"/>
  <c r="J841" i="8"/>
  <c r="K775" i="8"/>
  <c r="J775" i="8"/>
  <c r="J729" i="8"/>
  <c r="K729" i="8"/>
  <c r="K702" i="8"/>
  <c r="J702" i="8"/>
  <c r="J763" i="8"/>
  <c r="K763" i="8"/>
  <c r="K887" i="8"/>
  <c r="J887" i="8"/>
  <c r="K724" i="8"/>
  <c r="J724" i="8"/>
  <c r="K700" i="8"/>
  <c r="J700" i="8"/>
  <c r="J949" i="8"/>
  <c r="K949" i="8"/>
  <c r="K885" i="8"/>
  <c r="J885" i="8"/>
  <c r="K942" i="8"/>
  <c r="J942" i="8"/>
  <c r="K807" i="8"/>
  <c r="J807" i="8"/>
  <c r="K784" i="8"/>
  <c r="J784" i="8"/>
  <c r="J982" i="8"/>
  <c r="K982" i="8"/>
  <c r="J744" i="8"/>
  <c r="K744" i="8"/>
  <c r="J975" i="8"/>
  <c r="K975" i="8"/>
  <c r="K783" i="8"/>
  <c r="J783" i="8"/>
  <c r="J855" i="8"/>
  <c r="K855" i="8"/>
  <c r="J695" i="8"/>
  <c r="K695" i="8"/>
  <c r="J979" i="8"/>
  <c r="K979" i="8"/>
  <c r="J853" i="8"/>
  <c r="K853" i="8"/>
  <c r="J3" i="8"/>
  <c r="K3" i="8"/>
  <c r="K805" i="8"/>
  <c r="J805" i="8"/>
  <c r="K693" i="8"/>
  <c r="J693" i="8"/>
  <c r="K797" i="8"/>
  <c r="J797" i="8"/>
  <c r="K931" i="8"/>
  <c r="J931" i="8"/>
  <c r="K874" i="8"/>
  <c r="J874" i="8"/>
  <c r="J274" i="3"/>
  <c r="K274" i="3"/>
  <c r="K299" i="3"/>
  <c r="J299" i="3"/>
  <c r="K283" i="3"/>
  <c r="J283" i="3"/>
  <c r="K350" i="3"/>
  <c r="J350" i="3"/>
  <c r="K329" i="3"/>
  <c r="J329" i="3"/>
  <c r="J892" i="8"/>
  <c r="K892" i="8"/>
  <c r="J824" i="8"/>
  <c r="K824" i="8"/>
  <c r="K926" i="8"/>
  <c r="J926" i="8"/>
  <c r="J830" i="8"/>
  <c r="K830" i="8"/>
  <c r="J934" i="8"/>
  <c r="K934" i="8"/>
  <c r="K790" i="8"/>
  <c r="J790" i="8"/>
  <c r="K798" i="8"/>
  <c r="J798" i="8"/>
  <c r="J883" i="8"/>
  <c r="K883" i="8"/>
  <c r="J821" i="8"/>
  <c r="K821" i="8"/>
  <c r="K733" i="8"/>
  <c r="J733" i="8"/>
  <c r="J986" i="8"/>
  <c r="K986" i="8"/>
  <c r="J872" i="8"/>
  <c r="K872" i="8"/>
  <c r="J956" i="8"/>
  <c r="K956" i="8"/>
  <c r="J819" i="8"/>
  <c r="K819" i="8"/>
  <c r="K834" i="8"/>
  <c r="J834" i="8"/>
  <c r="K716" i="8"/>
  <c r="J716" i="8"/>
  <c r="K947" i="8"/>
  <c r="J947" i="8"/>
  <c r="K907" i="8"/>
  <c r="J907" i="8"/>
  <c r="K794" i="8"/>
  <c r="J794" i="8"/>
  <c r="J895" i="8"/>
  <c r="K895" i="8"/>
  <c r="K719" i="8"/>
  <c r="J719" i="8"/>
  <c r="J894" i="8"/>
  <c r="K894" i="8"/>
  <c r="K930" i="8"/>
  <c r="J930" i="8"/>
  <c r="K735" i="8"/>
  <c r="J735" i="8"/>
  <c r="K752" i="8"/>
  <c r="J752" i="8"/>
  <c r="J692" i="8"/>
  <c r="K692" i="8"/>
  <c r="J698" i="8"/>
  <c r="K698" i="8"/>
  <c r="J958" i="8"/>
  <c r="K958" i="8"/>
  <c r="J906" i="8"/>
  <c r="K906" i="8"/>
  <c r="J302" i="3"/>
  <c r="K302" i="3"/>
  <c r="K303" i="3"/>
  <c r="J303" i="3"/>
  <c r="J301" i="3"/>
  <c r="K301" i="3"/>
  <c r="K315" i="3"/>
  <c r="J315" i="3"/>
  <c r="J331" i="3"/>
  <c r="K331" i="3"/>
  <c r="J833" i="8"/>
  <c r="K833" i="8"/>
  <c r="J903" i="8"/>
  <c r="K903" i="8"/>
  <c r="K936" i="8"/>
  <c r="J936" i="8"/>
  <c r="K811" i="8"/>
  <c r="J811" i="8"/>
  <c r="K940" i="8"/>
  <c r="J940" i="8"/>
  <c r="K816" i="8"/>
  <c r="J816" i="8"/>
  <c r="K917" i="8"/>
  <c r="J917" i="8"/>
  <c r="J973" i="8"/>
  <c r="K973" i="8"/>
  <c r="J704" i="8"/>
  <c r="K704" i="8"/>
  <c r="K847" i="8"/>
  <c r="J847" i="8"/>
  <c r="K281" i="3"/>
  <c r="J281" i="3"/>
  <c r="J268" i="3"/>
  <c r="K268" i="3"/>
  <c r="K275" i="3"/>
  <c r="J275" i="3"/>
  <c r="K295" i="3"/>
  <c r="J295" i="3"/>
  <c r="K270" i="3"/>
  <c r="J270" i="3"/>
  <c r="K310" i="3"/>
  <c r="J310" i="3"/>
  <c r="J341" i="3"/>
  <c r="K341" i="3"/>
  <c r="K337" i="3"/>
  <c r="J337" i="3"/>
  <c r="J320" i="3"/>
  <c r="K320" i="3"/>
  <c r="K346" i="3"/>
  <c r="J346" i="3"/>
  <c r="J340" i="3"/>
  <c r="K340" i="3"/>
  <c r="J361" i="3"/>
  <c r="K361" i="3"/>
  <c r="J712" i="3"/>
  <c r="K712" i="3"/>
  <c r="I758" i="3"/>
  <c r="H758" i="3"/>
  <c r="J758" i="3"/>
  <c r="F758" i="3"/>
  <c r="K758" i="3"/>
  <c r="J548" i="3"/>
  <c r="K548" i="3"/>
  <c r="J870" i="3"/>
  <c r="K870" i="3"/>
  <c r="H870" i="3"/>
  <c r="F870" i="3"/>
  <c r="I870" i="3"/>
  <c r="K59" i="3"/>
  <c r="J59" i="3"/>
  <c r="J470" i="3"/>
  <c r="K470" i="3"/>
  <c r="K401" i="3"/>
  <c r="J401" i="3"/>
  <c r="J446" i="3"/>
  <c r="K446" i="3"/>
  <c r="K822" i="3"/>
  <c r="J822" i="3"/>
  <c r="J720" i="3"/>
  <c r="K720" i="3"/>
  <c r="J823" i="3"/>
  <c r="K823" i="3"/>
  <c r="I798" i="3"/>
  <c r="F798" i="3"/>
  <c r="K798" i="3"/>
  <c r="J798" i="3"/>
  <c r="K616" i="3"/>
  <c r="J616" i="3"/>
  <c r="K523" i="3"/>
  <c r="J523" i="3"/>
  <c r="J592" i="3"/>
  <c r="K592" i="3"/>
  <c r="K518" i="3"/>
  <c r="J518" i="3"/>
  <c r="J578" i="3"/>
  <c r="K578" i="3"/>
  <c r="J979" i="3"/>
  <c r="I979" i="3"/>
  <c r="H979" i="3"/>
  <c r="F979" i="3"/>
  <c r="K979" i="3"/>
  <c r="J123" i="3"/>
  <c r="K123" i="3"/>
  <c r="J31" i="3"/>
  <c r="K31" i="3"/>
  <c r="J183" i="3"/>
  <c r="K183" i="3"/>
  <c r="K139" i="3"/>
  <c r="J139" i="3"/>
  <c r="J465" i="3"/>
  <c r="K465" i="3"/>
  <c r="J863" i="3"/>
  <c r="I863" i="3"/>
  <c r="F863" i="3"/>
  <c r="H863" i="3"/>
  <c r="K863" i="3"/>
  <c r="J546" i="3"/>
  <c r="K546" i="3"/>
  <c r="K587" i="3"/>
  <c r="J587" i="3"/>
  <c r="K32" i="3"/>
  <c r="J32" i="3"/>
  <c r="F959" i="3"/>
  <c r="H959" i="3"/>
  <c r="I959" i="3"/>
  <c r="K959" i="3"/>
  <c r="J959" i="3"/>
  <c r="K437" i="3"/>
  <c r="J437" i="3"/>
  <c r="K461" i="3"/>
  <c r="J461" i="3"/>
  <c r="J375" i="3"/>
  <c r="K375" i="3"/>
  <c r="K845" i="3"/>
  <c r="F845" i="3"/>
  <c r="J845" i="3"/>
  <c r="H845" i="3"/>
  <c r="I845" i="3"/>
  <c r="J832" i="3"/>
  <c r="K832" i="3"/>
  <c r="H848" i="3"/>
  <c r="J848" i="3"/>
  <c r="K848" i="3"/>
  <c r="I848" i="3"/>
  <c r="F848" i="3"/>
  <c r="J779" i="3"/>
  <c r="K779" i="3"/>
  <c r="J508" i="3"/>
  <c r="K508" i="3"/>
  <c r="K627" i="3"/>
  <c r="J627" i="3"/>
  <c r="J687" i="3"/>
  <c r="K687" i="3"/>
  <c r="J658" i="3"/>
  <c r="K658" i="3"/>
  <c r="I969" i="3"/>
  <c r="F969" i="3"/>
  <c r="K969" i="3"/>
  <c r="J969" i="3"/>
  <c r="H969" i="3"/>
  <c r="I921" i="3"/>
  <c r="K921" i="3"/>
  <c r="J921" i="3"/>
  <c r="H921" i="3"/>
  <c r="F921" i="3"/>
  <c r="K171" i="3"/>
  <c r="J171" i="3"/>
  <c r="H816" i="3"/>
  <c r="I816" i="3"/>
  <c r="J816" i="3"/>
  <c r="F816" i="3"/>
  <c r="K816" i="3"/>
  <c r="J884" i="3"/>
  <c r="I884" i="3"/>
  <c r="F884" i="3"/>
  <c r="K884" i="3"/>
  <c r="H884" i="3"/>
  <c r="K61" i="3"/>
  <c r="J61" i="3"/>
  <c r="K429" i="3"/>
  <c r="J429" i="3"/>
  <c r="K767" i="3"/>
  <c r="J767" i="3"/>
  <c r="J608" i="3"/>
  <c r="K608" i="3"/>
  <c r="K498" i="3"/>
  <c r="J498" i="3"/>
  <c r="J112" i="3"/>
  <c r="F112" i="3"/>
  <c r="I112" i="3"/>
  <c r="K112" i="3"/>
  <c r="K427" i="3"/>
  <c r="J427" i="3"/>
  <c r="K363" i="3"/>
  <c r="J363" i="3"/>
  <c r="J410" i="3"/>
  <c r="K410" i="3"/>
  <c r="K727" i="3"/>
  <c r="J727" i="3"/>
  <c r="J819" i="3"/>
  <c r="K819" i="3"/>
  <c r="K806" i="3"/>
  <c r="J806" i="3"/>
  <c r="J854" i="3"/>
  <c r="F854" i="3"/>
  <c r="K854" i="3"/>
  <c r="I854" i="3"/>
  <c r="H854" i="3"/>
  <c r="J691" i="3"/>
  <c r="K691" i="3"/>
  <c r="H544" i="3"/>
  <c r="I544" i="3"/>
  <c r="F544" i="3"/>
  <c r="J544" i="3"/>
  <c r="K544" i="3"/>
  <c r="K593" i="3"/>
  <c r="J593" i="3"/>
  <c r="K511" i="3"/>
  <c r="J511" i="3"/>
  <c r="J629" i="3"/>
  <c r="K629" i="3"/>
  <c r="K4" i="3"/>
  <c r="J4" i="3"/>
  <c r="J942" i="3"/>
  <c r="I942" i="3"/>
  <c r="F942" i="3"/>
  <c r="K942" i="3"/>
  <c r="H942" i="3"/>
  <c r="J165" i="3"/>
  <c r="K165" i="3"/>
  <c r="K13" i="3"/>
  <c r="J13" i="3"/>
  <c r="I937" i="3"/>
  <c r="J937" i="3"/>
  <c r="H937" i="3"/>
  <c r="F937" i="3"/>
  <c r="K937" i="3"/>
  <c r="H955" i="3"/>
  <c r="J955" i="3"/>
  <c r="K955" i="3"/>
  <c r="I955" i="3"/>
  <c r="F955" i="3"/>
  <c r="J101" i="3"/>
  <c r="K101" i="3"/>
  <c r="F915" i="3"/>
  <c r="K915" i="3"/>
  <c r="I915" i="3"/>
  <c r="H915" i="3"/>
  <c r="J915" i="3"/>
  <c r="I995" i="3"/>
  <c r="H995" i="3"/>
  <c r="F995" i="3"/>
  <c r="K995" i="3"/>
  <c r="J995" i="3"/>
  <c r="J67" i="3"/>
  <c r="I67" i="3"/>
  <c r="H67" i="3"/>
  <c r="K67" i="3"/>
  <c r="K51" i="3"/>
  <c r="J51" i="3"/>
  <c r="K913" i="3"/>
  <c r="J913" i="3"/>
  <c r="H913" i="3"/>
  <c r="F913" i="3"/>
  <c r="I913" i="3"/>
  <c r="K153" i="3"/>
  <c r="J153" i="3"/>
  <c r="K83" i="3"/>
  <c r="J83" i="3"/>
  <c r="H899" i="3"/>
  <c r="K899" i="3"/>
  <c r="I899" i="3"/>
  <c r="F899" i="3"/>
  <c r="J899" i="3"/>
  <c r="J454" i="3"/>
  <c r="K454" i="3"/>
  <c r="J379" i="3"/>
  <c r="K379" i="3"/>
  <c r="K370" i="3"/>
  <c r="J370" i="3"/>
  <c r="K425" i="3"/>
  <c r="J425" i="3"/>
  <c r="J820" i="3"/>
  <c r="K820" i="3"/>
  <c r="J732" i="3"/>
  <c r="K732" i="3"/>
  <c r="J731" i="3"/>
  <c r="K731" i="3"/>
  <c r="K803" i="3"/>
  <c r="J803" i="3"/>
  <c r="F794" i="3"/>
  <c r="H794" i="3"/>
  <c r="J794" i="3"/>
  <c r="I794" i="3"/>
  <c r="K794" i="3"/>
  <c r="K679" i="3"/>
  <c r="J679" i="3"/>
  <c r="K543" i="3"/>
  <c r="J543" i="3"/>
  <c r="J562" i="3"/>
  <c r="K562" i="3"/>
  <c r="J647" i="3"/>
  <c r="K647" i="3"/>
  <c r="J568" i="3"/>
  <c r="K568" i="3"/>
  <c r="K686" i="3"/>
  <c r="J686" i="3"/>
  <c r="K551" i="3"/>
  <c r="J551" i="3"/>
  <c r="F966" i="3"/>
  <c r="K966" i="3"/>
  <c r="I966" i="3"/>
  <c r="H966" i="3"/>
  <c r="J966" i="3"/>
  <c r="J179" i="3"/>
  <c r="K179" i="3"/>
  <c r="H888" i="3"/>
  <c r="J888" i="3"/>
  <c r="I888" i="3"/>
  <c r="F888" i="3"/>
  <c r="K888" i="3"/>
  <c r="I998" i="3"/>
  <c r="J998" i="3"/>
  <c r="H998" i="3"/>
  <c r="K998" i="3"/>
  <c r="F998" i="3"/>
  <c r="K421" i="3"/>
  <c r="J421" i="3"/>
  <c r="J52" i="3"/>
  <c r="K52" i="3"/>
  <c r="K57" i="3"/>
  <c r="J57" i="3"/>
  <c r="J424" i="3"/>
  <c r="K424" i="3"/>
  <c r="K869" i="3"/>
  <c r="H869" i="3"/>
  <c r="F869" i="3"/>
  <c r="I869" i="3"/>
  <c r="J869" i="3"/>
  <c r="J164" i="3"/>
  <c r="K164" i="3"/>
  <c r="J864" i="8"/>
  <c r="K864" i="8"/>
  <c r="J705" i="8"/>
  <c r="K705" i="8"/>
  <c r="J870" i="8"/>
  <c r="K870" i="8"/>
  <c r="J738" i="8"/>
  <c r="K738" i="8"/>
  <c r="J996" i="8"/>
  <c r="K996" i="8"/>
  <c r="K741" i="8"/>
  <c r="J741" i="8"/>
  <c r="J712" i="8"/>
  <c r="K712" i="8"/>
  <c r="K943" i="8"/>
  <c r="J943" i="8"/>
  <c r="J286" i="3"/>
  <c r="K286" i="3"/>
  <c r="J272" i="3"/>
  <c r="K272" i="3"/>
  <c r="J271" i="3"/>
  <c r="K271" i="3"/>
  <c r="J277" i="3"/>
  <c r="K277" i="3"/>
  <c r="K278" i="3"/>
  <c r="J278" i="3"/>
  <c r="J300" i="3"/>
  <c r="K300" i="3"/>
  <c r="J345" i="3"/>
  <c r="K345" i="3"/>
  <c r="J316" i="3"/>
  <c r="K316" i="3"/>
  <c r="K328" i="3"/>
  <c r="J328" i="3"/>
  <c r="K317" i="3"/>
  <c r="J317" i="3"/>
  <c r="K330" i="3"/>
  <c r="J330" i="3"/>
  <c r="J418" i="3"/>
  <c r="K418" i="3"/>
  <c r="K771" i="3"/>
  <c r="J771" i="3"/>
  <c r="K831" i="3"/>
  <c r="J831" i="3"/>
  <c r="K654" i="3"/>
  <c r="J654" i="3"/>
  <c r="K944" i="3"/>
  <c r="F944" i="3"/>
  <c r="J944" i="3"/>
  <c r="I944" i="3"/>
  <c r="H944" i="3"/>
  <c r="H951" i="3"/>
  <c r="F951" i="3"/>
  <c r="I951" i="3"/>
  <c r="J951" i="3"/>
  <c r="K951" i="3"/>
  <c r="K483" i="3"/>
  <c r="J483" i="3"/>
  <c r="K364" i="3"/>
  <c r="J364" i="3"/>
  <c r="J456" i="3"/>
  <c r="K456" i="3"/>
  <c r="F850" i="3"/>
  <c r="H850" i="3"/>
  <c r="I850" i="3"/>
  <c r="J850" i="3"/>
  <c r="K850" i="3"/>
  <c r="J719" i="3"/>
  <c r="K719" i="3"/>
  <c r="K768" i="3"/>
  <c r="J768" i="3"/>
  <c r="J804" i="3"/>
  <c r="K804" i="3"/>
  <c r="K517" i="3"/>
  <c r="J517" i="3"/>
  <c r="J501" i="3"/>
  <c r="K501" i="3"/>
  <c r="J615" i="3"/>
  <c r="K615" i="3"/>
  <c r="K621" i="3"/>
  <c r="J621" i="3"/>
  <c r="K636" i="3"/>
  <c r="J636" i="3"/>
  <c r="J7" i="3"/>
  <c r="K7" i="3"/>
  <c r="K66" i="3"/>
  <c r="J66" i="3"/>
  <c r="J33" i="3"/>
  <c r="K33" i="3"/>
  <c r="J104" i="3"/>
  <c r="K104" i="3"/>
  <c r="I919" i="3"/>
  <c r="J919" i="3"/>
  <c r="F919" i="3"/>
  <c r="K919" i="3"/>
  <c r="H919" i="3"/>
  <c r="K409" i="3"/>
  <c r="J409" i="3"/>
  <c r="K792" i="3"/>
  <c r="J792" i="3"/>
  <c r="K549" i="3"/>
  <c r="J549" i="3"/>
  <c r="K662" i="3"/>
  <c r="J662" i="3"/>
  <c r="J893" i="3"/>
  <c r="K893" i="3"/>
  <c r="I893" i="3"/>
  <c r="H893" i="3"/>
  <c r="F893" i="3"/>
  <c r="J24" i="3"/>
  <c r="K24" i="3"/>
  <c r="J367" i="3"/>
  <c r="K367" i="3"/>
  <c r="J396" i="3"/>
  <c r="K396" i="3"/>
  <c r="J433" i="3"/>
  <c r="K433" i="3"/>
  <c r="K777" i="3"/>
  <c r="J777" i="3"/>
  <c r="J715" i="3"/>
  <c r="K715" i="3"/>
  <c r="K799" i="3"/>
  <c r="J799" i="3"/>
  <c r="H774" i="3"/>
  <c r="F774" i="3"/>
  <c r="J774" i="3"/>
  <c r="I774" i="3"/>
  <c r="K774" i="3"/>
  <c r="J657" i="3"/>
  <c r="K657" i="3"/>
  <c r="J675" i="3"/>
  <c r="K675" i="3"/>
  <c r="K683" i="3"/>
  <c r="J683" i="3"/>
  <c r="J603" i="3"/>
  <c r="K603" i="3"/>
  <c r="K55" i="3"/>
  <c r="H55" i="3"/>
  <c r="J55" i="3"/>
  <c r="K105" i="3"/>
  <c r="J105" i="3"/>
  <c r="J102" i="3"/>
  <c r="K102" i="3"/>
  <c r="K126" i="3"/>
  <c r="J126" i="3"/>
  <c r="J940" i="3"/>
  <c r="F940" i="3"/>
  <c r="H940" i="3"/>
  <c r="K940" i="3"/>
  <c r="I940" i="3"/>
  <c r="I980" i="3"/>
  <c r="F980" i="3"/>
  <c r="H980" i="3"/>
  <c r="J980" i="3"/>
  <c r="K980" i="3"/>
  <c r="K444" i="3"/>
  <c r="J444" i="3"/>
  <c r="J776" i="3"/>
  <c r="K776" i="3"/>
  <c r="J540" i="3"/>
  <c r="K540" i="3"/>
  <c r="J604" i="3"/>
  <c r="K604" i="3"/>
  <c r="K167" i="3"/>
  <c r="J167" i="3"/>
  <c r="J399" i="3"/>
  <c r="K399" i="3"/>
  <c r="K362" i="3"/>
  <c r="J362" i="3"/>
  <c r="K447" i="3"/>
  <c r="J447" i="3"/>
  <c r="J775" i="3"/>
  <c r="K775" i="3"/>
  <c r="K752" i="3"/>
  <c r="J752" i="3"/>
  <c r="K826" i="3"/>
  <c r="J826" i="3"/>
  <c r="K764" i="3"/>
  <c r="J764" i="3"/>
  <c r="K573" i="3"/>
  <c r="J573" i="3"/>
  <c r="J499" i="3"/>
  <c r="K499" i="3"/>
  <c r="K628" i="3"/>
  <c r="J628" i="3"/>
  <c r="K595" i="3"/>
  <c r="J595" i="3"/>
  <c r="J552" i="3"/>
  <c r="K552" i="3"/>
  <c r="H982" i="3"/>
  <c r="I982" i="3"/>
  <c r="J982" i="3"/>
  <c r="F982" i="3"/>
  <c r="K982" i="3"/>
  <c r="J172" i="3"/>
  <c r="K172" i="3"/>
  <c r="J118" i="3"/>
  <c r="K118" i="3"/>
  <c r="K897" i="3"/>
  <c r="H897" i="3"/>
  <c r="I897" i="3"/>
  <c r="F897" i="3"/>
  <c r="J897" i="3"/>
  <c r="K180" i="3"/>
  <c r="J180" i="3"/>
  <c r="K952" i="3"/>
  <c r="H952" i="3"/>
  <c r="I952" i="3"/>
  <c r="J952" i="3"/>
  <c r="F952" i="3"/>
  <c r="J883" i="3"/>
  <c r="K883" i="3"/>
  <c r="I883" i="3"/>
  <c r="F883" i="3"/>
  <c r="H883" i="3"/>
  <c r="J905" i="3"/>
  <c r="H905" i="3"/>
  <c r="K905" i="3"/>
  <c r="I905" i="3"/>
  <c r="F905" i="3"/>
  <c r="K929" i="3"/>
  <c r="J929" i="3"/>
  <c r="I929" i="3"/>
  <c r="F929" i="3"/>
  <c r="H929" i="3"/>
  <c r="K35" i="3"/>
  <c r="J35" i="3"/>
  <c r="J72" i="3"/>
  <c r="K72" i="3"/>
  <c r="J169" i="3"/>
  <c r="K169" i="3"/>
  <c r="K185" i="3"/>
  <c r="J185" i="3"/>
  <c r="J140" i="3"/>
  <c r="K140" i="3"/>
  <c r="F881" i="3"/>
  <c r="K881" i="3"/>
  <c r="J881" i="3"/>
  <c r="H881" i="3"/>
  <c r="I881" i="3"/>
  <c r="K415" i="3"/>
  <c r="J415" i="3"/>
  <c r="K471" i="3"/>
  <c r="J471" i="3"/>
  <c r="K368" i="3"/>
  <c r="J368" i="3"/>
  <c r="J377" i="3"/>
  <c r="K377" i="3"/>
  <c r="J793" i="3"/>
  <c r="K793" i="3"/>
  <c r="K718" i="3"/>
  <c r="J718" i="3"/>
  <c r="H860" i="3"/>
  <c r="I860" i="3"/>
  <c r="J860" i="3"/>
  <c r="F860" i="3"/>
  <c r="K860" i="3"/>
  <c r="K703" i="3"/>
  <c r="J703" i="3"/>
  <c r="J730" i="3"/>
  <c r="K730" i="3"/>
  <c r="K659" i="3"/>
  <c r="J659" i="3"/>
  <c r="J664" i="3"/>
  <c r="K664" i="3"/>
  <c r="K577" i="3"/>
  <c r="J577" i="3"/>
  <c r="J638" i="3"/>
  <c r="K638" i="3"/>
  <c r="H576" i="3"/>
  <c r="I576" i="3"/>
  <c r="F576" i="3"/>
  <c r="J576" i="3"/>
  <c r="K576" i="3"/>
  <c r="J656" i="3"/>
  <c r="K656" i="3"/>
  <c r="J637" i="3"/>
  <c r="K637" i="3"/>
  <c r="I901" i="3"/>
  <c r="F901" i="3"/>
  <c r="K901" i="3"/>
  <c r="J901" i="3"/>
  <c r="H901" i="3"/>
  <c r="K907" i="3"/>
  <c r="J907" i="3"/>
  <c r="I907" i="3"/>
  <c r="H907" i="3"/>
  <c r="F907" i="3"/>
  <c r="H974" i="3"/>
  <c r="J974" i="3"/>
  <c r="K974" i="3"/>
  <c r="F974" i="3"/>
  <c r="I974" i="3"/>
  <c r="K162" i="3"/>
  <c r="J162" i="3"/>
  <c r="K971" i="3"/>
  <c r="I971" i="3"/>
  <c r="H971" i="3"/>
  <c r="F971" i="3"/>
  <c r="J971" i="3"/>
  <c r="K38" i="3"/>
  <c r="J38" i="3"/>
  <c r="O993" i="2"/>
  <c r="N993" i="2"/>
  <c r="H999" i="3"/>
  <c r="F999" i="3"/>
  <c r="J999" i="3"/>
  <c r="I999" i="3"/>
  <c r="K999" i="3"/>
  <c r="J5" i="3"/>
  <c r="K5" i="3"/>
  <c r="K866" i="3"/>
  <c r="I866" i="3"/>
  <c r="F866" i="3"/>
  <c r="H866" i="3"/>
  <c r="J866" i="3"/>
  <c r="K73" i="3"/>
  <c r="J73" i="3"/>
  <c r="J725" i="8"/>
  <c r="K725" i="8"/>
  <c r="J1002" i="8"/>
  <c r="K1002" i="8"/>
  <c r="J840" i="8"/>
  <c r="K840" i="8"/>
  <c r="K792" i="8"/>
  <c r="J792" i="8"/>
  <c r="J950" i="8"/>
  <c r="K950" i="8"/>
  <c r="J697" i="8"/>
  <c r="K697" i="8"/>
  <c r="J992" i="8"/>
  <c r="K992" i="8"/>
  <c r="K912" i="8"/>
  <c r="J912" i="8"/>
  <c r="J294" i="3"/>
  <c r="K294" i="3"/>
  <c r="K291" i="3"/>
  <c r="J291" i="3"/>
  <c r="J298" i="3"/>
  <c r="K298" i="3"/>
  <c r="K269" i="3"/>
  <c r="J269" i="3"/>
  <c r="K309" i="3"/>
  <c r="J309" i="3"/>
  <c r="K273" i="3"/>
  <c r="J273" i="3"/>
  <c r="K349" i="3"/>
  <c r="J349" i="3"/>
  <c r="K313" i="3"/>
  <c r="J313" i="3"/>
  <c r="K314" i="3"/>
  <c r="J314" i="3"/>
  <c r="K332" i="3"/>
  <c r="J332" i="3"/>
  <c r="J333" i="3"/>
  <c r="K333" i="3"/>
  <c r="J428" i="3"/>
  <c r="K428" i="3"/>
  <c r="H734" i="3"/>
  <c r="J734" i="3"/>
  <c r="K734" i="3"/>
  <c r="K585" i="3"/>
  <c r="J585" i="3"/>
  <c r="J590" i="3"/>
  <c r="K590" i="3"/>
  <c r="J909" i="3"/>
  <c r="I909" i="3"/>
  <c r="F909" i="3"/>
  <c r="H909" i="3"/>
  <c r="K909" i="3"/>
  <c r="H957" i="3"/>
  <c r="J957" i="3"/>
  <c r="F957" i="3"/>
  <c r="I957" i="3"/>
  <c r="K957" i="3"/>
  <c r="J442" i="3"/>
  <c r="K442" i="3"/>
  <c r="J417" i="3"/>
  <c r="K417" i="3"/>
  <c r="J484" i="3"/>
  <c r="K484" i="3"/>
  <c r="K800" i="3"/>
  <c r="J800" i="3"/>
  <c r="J778" i="3"/>
  <c r="K778" i="3"/>
  <c r="I778" i="3"/>
  <c r="J742" i="3"/>
  <c r="K742" i="3"/>
  <c r="K704" i="3"/>
  <c r="J704" i="3"/>
  <c r="H563" i="3"/>
  <c r="F563" i="3"/>
  <c r="K563" i="3"/>
  <c r="I563" i="3"/>
  <c r="J563" i="3"/>
  <c r="K538" i="3"/>
  <c r="J538" i="3"/>
  <c r="J609" i="3"/>
  <c r="K609" i="3"/>
  <c r="J607" i="3"/>
  <c r="K607" i="3"/>
  <c r="K620" i="3"/>
  <c r="J620" i="3"/>
  <c r="J914" i="3"/>
  <c r="F914" i="3"/>
  <c r="K914" i="3"/>
  <c r="I914" i="3"/>
  <c r="H914" i="3"/>
  <c r="J25" i="3"/>
  <c r="K25" i="3"/>
  <c r="J54" i="3"/>
  <c r="K54" i="3"/>
  <c r="K60" i="3"/>
  <c r="J60" i="3"/>
  <c r="H916" i="3"/>
  <c r="F916" i="3"/>
  <c r="J916" i="3"/>
  <c r="I916" i="3"/>
  <c r="K916" i="3"/>
  <c r="J488" i="3"/>
  <c r="K488" i="3"/>
  <c r="K763" i="3"/>
  <c r="J763" i="3"/>
  <c r="K581" i="3"/>
  <c r="J581" i="3"/>
  <c r="J529" i="3"/>
  <c r="K529" i="3"/>
  <c r="I894" i="3"/>
  <c r="F894" i="3"/>
  <c r="H894" i="3"/>
  <c r="J894" i="3"/>
  <c r="K894" i="3"/>
  <c r="K487" i="3"/>
  <c r="J487" i="3"/>
  <c r="J407" i="3"/>
  <c r="K407" i="3"/>
  <c r="K445" i="3"/>
  <c r="J445" i="3"/>
  <c r="K385" i="3"/>
  <c r="J385" i="3"/>
  <c r="K833" i="3"/>
  <c r="J833" i="3"/>
  <c r="J789" i="3"/>
  <c r="K789" i="3"/>
  <c r="J862" i="3"/>
  <c r="K862" i="3"/>
  <c r="H862" i="3"/>
  <c r="F862" i="3"/>
  <c r="I862" i="3"/>
  <c r="K685" i="3"/>
  <c r="J685" i="3"/>
  <c r="J677" i="3"/>
  <c r="K677" i="3"/>
  <c r="K688" i="3"/>
  <c r="J688" i="3"/>
  <c r="J492" i="3"/>
  <c r="K492" i="3"/>
  <c r="K537" i="3"/>
  <c r="J537" i="3"/>
  <c r="J912" i="3"/>
  <c r="K912" i="3"/>
  <c r="H912" i="3"/>
  <c r="F912" i="3"/>
  <c r="I912" i="3"/>
  <c r="K86" i="3"/>
  <c r="J86" i="3"/>
  <c r="F981" i="3"/>
  <c r="H981" i="3"/>
  <c r="I981" i="3"/>
  <c r="K981" i="3"/>
  <c r="J981" i="3"/>
  <c r="K44" i="3"/>
  <c r="J44" i="3"/>
  <c r="K124" i="3"/>
  <c r="J124" i="3"/>
  <c r="K477" i="3"/>
  <c r="J477" i="3"/>
  <c r="K741" i="3"/>
  <c r="J741" i="3"/>
  <c r="I766" i="3"/>
  <c r="H766" i="3"/>
  <c r="J766" i="3"/>
  <c r="K766" i="3"/>
  <c r="F766" i="3"/>
  <c r="J669" i="3"/>
  <c r="K669" i="3"/>
  <c r="J39" i="3"/>
  <c r="K39" i="3"/>
  <c r="F993" i="3"/>
  <c r="J993" i="3"/>
  <c r="I993" i="3"/>
  <c r="K993" i="3"/>
  <c r="H993" i="3"/>
  <c r="J405" i="3"/>
  <c r="K405" i="3"/>
  <c r="J391" i="3"/>
  <c r="K391" i="3"/>
  <c r="J388" i="3"/>
  <c r="K388" i="3"/>
  <c r="J801" i="3"/>
  <c r="K801" i="3"/>
  <c r="I754" i="3"/>
  <c r="J754" i="3"/>
  <c r="K754" i="3"/>
  <c r="H795" i="3"/>
  <c r="I795" i="3"/>
  <c r="J795" i="3"/>
  <c r="F795" i="3"/>
  <c r="K795" i="3"/>
  <c r="J755" i="3"/>
  <c r="K755" i="3"/>
  <c r="J594" i="3"/>
  <c r="K594" i="3"/>
  <c r="J496" i="3"/>
  <c r="I496" i="3"/>
  <c r="K496" i="3"/>
  <c r="J532" i="3"/>
  <c r="K532" i="3"/>
  <c r="K557" i="3"/>
  <c r="J557" i="3"/>
  <c r="J598" i="3"/>
  <c r="K598" i="3"/>
  <c r="J154" i="3"/>
  <c r="K154" i="3"/>
  <c r="J146" i="3"/>
  <c r="K146" i="3"/>
  <c r="H956" i="3"/>
  <c r="J956" i="3"/>
  <c r="K956" i="3"/>
  <c r="F956" i="3"/>
  <c r="I956" i="3"/>
  <c r="J90" i="3"/>
  <c r="K90" i="3"/>
  <c r="F895" i="3"/>
  <c r="I895" i="3"/>
  <c r="K895" i="3"/>
  <c r="J895" i="3"/>
  <c r="H895" i="3"/>
  <c r="I965" i="3"/>
  <c r="F965" i="3"/>
  <c r="H965" i="3"/>
  <c r="K965" i="3"/>
  <c r="J965" i="3"/>
  <c r="K911" i="3"/>
  <c r="J911" i="3"/>
  <c r="I911" i="3"/>
  <c r="F911" i="3"/>
  <c r="H911" i="3"/>
  <c r="J156" i="3"/>
  <c r="K156" i="3"/>
  <c r="K14" i="3"/>
  <c r="J14" i="3"/>
  <c r="K42" i="3"/>
  <c r="J42" i="3"/>
  <c r="F918" i="3"/>
  <c r="K918" i="3"/>
  <c r="H918" i="3"/>
  <c r="J918" i="3"/>
  <c r="I918" i="3"/>
  <c r="J36" i="3"/>
  <c r="K36" i="3"/>
  <c r="K92" i="3"/>
  <c r="J92" i="3"/>
  <c r="J943" i="3"/>
  <c r="H943" i="3"/>
  <c r="I943" i="3"/>
  <c r="F943" i="3"/>
  <c r="K943" i="3"/>
  <c r="J910" i="3"/>
  <c r="I910" i="3"/>
  <c r="H910" i="3"/>
  <c r="F910" i="3"/>
  <c r="K910" i="3"/>
  <c r="J402" i="3"/>
  <c r="K402" i="3"/>
  <c r="K476" i="3"/>
  <c r="J476" i="3"/>
  <c r="K467" i="3"/>
  <c r="J467" i="3"/>
  <c r="J450" i="3"/>
  <c r="K450" i="3"/>
  <c r="J844" i="3"/>
  <c r="K844" i="3"/>
  <c r="H844" i="3"/>
  <c r="F844" i="3"/>
  <c r="I844" i="3"/>
  <c r="J837" i="3"/>
  <c r="H837" i="3"/>
  <c r="K837" i="3"/>
  <c r="K834" i="3"/>
  <c r="J834" i="3"/>
  <c r="K760" i="3"/>
  <c r="J760" i="3"/>
  <c r="K721" i="3"/>
  <c r="J721" i="3"/>
  <c r="K500" i="3"/>
  <c r="J500" i="3"/>
  <c r="K672" i="3"/>
  <c r="J672" i="3"/>
  <c r="J634" i="3"/>
  <c r="K634" i="3"/>
  <c r="J494" i="3"/>
  <c r="K494" i="3"/>
  <c r="K535" i="3"/>
  <c r="J535" i="3"/>
  <c r="J566" i="3"/>
  <c r="K566" i="3"/>
  <c r="K545" i="3"/>
  <c r="J545" i="3"/>
  <c r="K131" i="3"/>
  <c r="J131" i="3"/>
  <c r="F91" i="3"/>
  <c r="K91" i="3"/>
  <c r="I91" i="3"/>
  <c r="H91" i="3"/>
  <c r="J91" i="3"/>
  <c r="K23" i="3"/>
  <c r="J23" i="3"/>
  <c r="J170" i="3"/>
  <c r="K170" i="3"/>
  <c r="J990" i="3"/>
  <c r="K990" i="3"/>
  <c r="I990" i="3"/>
  <c r="H990" i="3"/>
  <c r="F990" i="3"/>
  <c r="J48" i="3"/>
  <c r="K48" i="3"/>
  <c r="K908" i="3"/>
  <c r="F908" i="3"/>
  <c r="H908" i="3"/>
  <c r="J908" i="3"/>
  <c r="I908" i="3"/>
  <c r="K96" i="3"/>
  <c r="J96" i="3"/>
  <c r="J30" i="3"/>
  <c r="K30" i="3"/>
  <c r="I906" i="3"/>
  <c r="F906" i="3"/>
  <c r="H906" i="3"/>
  <c r="J906" i="3"/>
  <c r="K906" i="3"/>
  <c r="J335" i="3"/>
  <c r="K335" i="3"/>
  <c r="K324" i="3"/>
  <c r="J324" i="3"/>
  <c r="K326" i="3"/>
  <c r="J326" i="3"/>
  <c r="K395" i="3"/>
  <c r="J395" i="3"/>
  <c r="J765" i="3"/>
  <c r="K765" i="3"/>
  <c r="J584" i="3"/>
  <c r="K584" i="3"/>
  <c r="K591" i="3"/>
  <c r="J591" i="3"/>
  <c r="I889" i="3"/>
  <c r="F889" i="3"/>
  <c r="H889" i="3"/>
  <c r="K889" i="3"/>
  <c r="J889" i="3"/>
  <c r="I865" i="3"/>
  <c r="H865" i="3"/>
  <c r="K865" i="3"/>
  <c r="J865" i="3"/>
  <c r="F865" i="3"/>
  <c r="J434" i="3"/>
  <c r="K434" i="3"/>
  <c r="J448" i="3"/>
  <c r="K448" i="3"/>
  <c r="J408" i="3"/>
  <c r="K408" i="3"/>
  <c r="J810" i="3"/>
  <c r="K810" i="3"/>
  <c r="J744" i="3"/>
  <c r="K744" i="3"/>
  <c r="J796" i="3"/>
  <c r="K796" i="3"/>
  <c r="J753" i="3"/>
  <c r="K753" i="3"/>
  <c r="J582" i="3"/>
  <c r="K582" i="3"/>
  <c r="J560" i="3"/>
  <c r="K560" i="3"/>
  <c r="K547" i="3"/>
  <c r="J547" i="3"/>
  <c r="J652" i="3"/>
  <c r="K652" i="3"/>
  <c r="J422" i="3"/>
  <c r="K422" i="3"/>
  <c r="J150" i="3"/>
  <c r="K150" i="3"/>
  <c r="I989" i="3"/>
  <c r="K989" i="3"/>
  <c r="J989" i="3"/>
  <c r="F989" i="3"/>
  <c r="H989" i="3"/>
  <c r="I967" i="3"/>
  <c r="F967" i="3"/>
  <c r="H967" i="3"/>
  <c r="K967" i="3"/>
  <c r="J967" i="3"/>
  <c r="H961" i="3"/>
  <c r="J961" i="3"/>
  <c r="F961" i="3"/>
  <c r="I961" i="3"/>
  <c r="K961" i="3"/>
  <c r="J144" i="3"/>
  <c r="K144" i="3"/>
  <c r="K403" i="3"/>
  <c r="J403" i="3"/>
  <c r="J733" i="3"/>
  <c r="K733" i="3"/>
  <c r="J618" i="3"/>
  <c r="K618" i="3"/>
  <c r="K527" i="3"/>
  <c r="J527" i="3"/>
  <c r="K94" i="3"/>
  <c r="J94" i="3"/>
  <c r="K453" i="3"/>
  <c r="J453" i="3"/>
  <c r="J357" i="3"/>
  <c r="K357" i="3"/>
  <c r="J474" i="3"/>
  <c r="K474" i="3"/>
  <c r="J747" i="3"/>
  <c r="K747" i="3"/>
  <c r="K759" i="3"/>
  <c r="J759" i="3"/>
  <c r="J725" i="3"/>
  <c r="K725" i="3"/>
  <c r="J706" i="3"/>
  <c r="K706" i="3"/>
  <c r="J660" i="3"/>
  <c r="K660" i="3"/>
  <c r="K559" i="3"/>
  <c r="H559" i="3"/>
  <c r="J559" i="3"/>
  <c r="F559" i="3"/>
  <c r="I559" i="3"/>
  <c r="J521" i="3"/>
  <c r="K521" i="3"/>
  <c r="K505" i="3"/>
  <c r="J505" i="3"/>
  <c r="K645" i="3"/>
  <c r="J645" i="3"/>
  <c r="J81" i="3"/>
  <c r="K81" i="3"/>
  <c r="K871" i="3"/>
  <c r="J871" i="3"/>
  <c r="I871" i="3"/>
  <c r="F871" i="3"/>
  <c r="H871" i="3"/>
  <c r="J173" i="3"/>
  <c r="K173" i="3"/>
  <c r="J29" i="3"/>
  <c r="K29" i="3"/>
  <c r="K111" i="3"/>
  <c r="J111" i="3"/>
  <c r="K374" i="3"/>
  <c r="J374" i="3"/>
  <c r="K762" i="3"/>
  <c r="J762" i="3"/>
  <c r="J740" i="3"/>
  <c r="K740" i="3"/>
  <c r="K614" i="3"/>
  <c r="J614" i="3"/>
  <c r="J1000" i="3"/>
  <c r="O994" i="2"/>
  <c r="H1000" i="3"/>
  <c r="K1000" i="3"/>
  <c r="F1000" i="3"/>
  <c r="N994" i="2"/>
  <c r="I1000" i="3"/>
  <c r="K95" i="3"/>
  <c r="J95" i="3"/>
  <c r="J431" i="3"/>
  <c r="K431" i="3"/>
  <c r="J436" i="3"/>
  <c r="K436" i="3"/>
  <c r="J381" i="3"/>
  <c r="K381" i="3"/>
  <c r="J828" i="3"/>
  <c r="K828" i="3"/>
  <c r="J736" i="3"/>
  <c r="K736" i="3"/>
  <c r="J746" i="3"/>
  <c r="K746" i="3"/>
  <c r="J714" i="3"/>
  <c r="K714" i="3"/>
  <c r="K530" i="3"/>
  <c r="J530" i="3"/>
  <c r="K643" i="3"/>
  <c r="J643" i="3"/>
  <c r="J504" i="3"/>
  <c r="K504" i="3"/>
  <c r="K574" i="3"/>
  <c r="J574" i="3"/>
  <c r="J617" i="3"/>
  <c r="K617" i="3"/>
  <c r="J114" i="3"/>
  <c r="K114" i="3"/>
  <c r="H964" i="3"/>
  <c r="F964" i="3"/>
  <c r="I964" i="3"/>
  <c r="J964" i="3"/>
  <c r="K964" i="3"/>
  <c r="K40" i="3"/>
  <c r="I40" i="3"/>
  <c r="J40" i="3"/>
  <c r="J98" i="3"/>
  <c r="K98" i="3"/>
  <c r="K3" i="3"/>
  <c r="J3" i="3"/>
  <c r="K70" i="3"/>
  <c r="J70" i="3"/>
  <c r="J177" i="3"/>
  <c r="K177" i="3"/>
  <c r="J12" i="3"/>
  <c r="K12" i="3"/>
  <c r="K896" i="3"/>
  <c r="H896" i="3"/>
  <c r="I896" i="3"/>
  <c r="J896" i="3"/>
  <c r="F896" i="3"/>
  <c r="K87" i="3"/>
  <c r="J87" i="3"/>
  <c r="K37" i="3"/>
  <c r="J37" i="3"/>
  <c r="J69" i="3"/>
  <c r="K69" i="3"/>
  <c r="J132" i="3"/>
  <c r="K132" i="3"/>
  <c r="K85" i="3"/>
  <c r="J85" i="3"/>
  <c r="J53" i="3"/>
  <c r="K53" i="3"/>
  <c r="K475" i="3"/>
  <c r="J475" i="3"/>
  <c r="J438" i="3"/>
  <c r="K438" i="3"/>
  <c r="J360" i="3"/>
  <c r="K360" i="3"/>
  <c r="J384" i="3"/>
  <c r="K384" i="3"/>
  <c r="K818" i="3"/>
  <c r="J818" i="3"/>
  <c r="H861" i="3"/>
  <c r="K861" i="3"/>
  <c r="J861" i="3"/>
  <c r="F861" i="3"/>
  <c r="I861" i="3"/>
  <c r="I817" i="3"/>
  <c r="K817" i="3"/>
  <c r="H817" i="3"/>
  <c r="F817" i="3"/>
  <c r="J817" i="3"/>
  <c r="J761" i="3"/>
  <c r="K761" i="3"/>
  <c r="K808" i="3"/>
  <c r="J808" i="3"/>
  <c r="K571" i="3"/>
  <c r="J571" i="3"/>
  <c r="J611" i="3"/>
  <c r="K611" i="3"/>
  <c r="K565" i="3"/>
  <c r="J565" i="3"/>
  <c r="J539" i="3"/>
  <c r="K539" i="3"/>
  <c r="J502" i="3"/>
  <c r="K502" i="3"/>
  <c r="J632" i="3"/>
  <c r="K632" i="3"/>
  <c r="K45" i="3"/>
  <c r="J45" i="3"/>
  <c r="K879" i="3"/>
  <c r="H879" i="3"/>
  <c r="I879" i="3"/>
  <c r="F879" i="3"/>
  <c r="J879" i="3"/>
  <c r="K125" i="3"/>
  <c r="J125" i="3"/>
  <c r="I991" i="3"/>
  <c r="J991" i="3"/>
  <c r="F991" i="3"/>
  <c r="H991" i="3"/>
  <c r="K991" i="3"/>
  <c r="I157" i="3"/>
  <c r="F157" i="3"/>
  <c r="K157" i="3"/>
  <c r="H157" i="3"/>
  <c r="J157" i="3"/>
  <c r="I939" i="3"/>
  <c r="F939" i="3"/>
  <c r="H939" i="3"/>
  <c r="K939" i="3"/>
  <c r="J939" i="3"/>
  <c r="F926" i="3"/>
  <c r="K926" i="3"/>
  <c r="I926" i="3"/>
  <c r="J926" i="3"/>
  <c r="H926" i="3"/>
  <c r="H994" i="3"/>
  <c r="J994" i="3"/>
  <c r="K994" i="3"/>
  <c r="I994" i="3"/>
  <c r="F994" i="3"/>
  <c r="H934" i="3"/>
  <c r="K934" i="3"/>
  <c r="I934" i="3"/>
  <c r="J934" i="3"/>
  <c r="F934" i="3"/>
  <c r="K88" i="3"/>
  <c r="J88" i="3"/>
  <c r="J121" i="3"/>
  <c r="K121" i="3"/>
  <c r="K937" i="8"/>
  <c r="J937" i="8"/>
  <c r="J843" i="8"/>
  <c r="K843" i="8"/>
  <c r="J768" i="8"/>
  <c r="K768" i="8"/>
  <c r="J981" i="8"/>
  <c r="K981" i="8"/>
  <c r="J976" i="8"/>
  <c r="K976" i="8"/>
  <c r="J708" i="8"/>
  <c r="K708" i="8"/>
  <c r="J1001" i="8"/>
  <c r="K1001" i="8"/>
  <c r="J762" i="8"/>
  <c r="K762" i="8"/>
  <c r="K935" i="8"/>
  <c r="J935" i="8"/>
  <c r="J962" i="8"/>
  <c r="K962" i="8"/>
  <c r="K292" i="3"/>
  <c r="J292" i="3"/>
  <c r="K288" i="3"/>
  <c r="J288" i="3"/>
  <c r="J284" i="3"/>
  <c r="K284" i="3"/>
  <c r="K296" i="3"/>
  <c r="J296" i="3"/>
  <c r="J282" i="3"/>
  <c r="K282" i="3"/>
  <c r="K344" i="3"/>
  <c r="J344" i="3"/>
  <c r="J334" i="3"/>
  <c r="K334" i="3"/>
  <c r="J352" i="3"/>
  <c r="K352" i="3"/>
  <c r="J347" i="3"/>
  <c r="K347" i="3"/>
  <c r="J348" i="3"/>
  <c r="K348" i="3"/>
  <c r="J354" i="3"/>
  <c r="K354" i="3"/>
  <c r="J356" i="3"/>
  <c r="K356" i="3"/>
  <c r="K840" i="3"/>
  <c r="J840" i="3"/>
  <c r="J692" i="3"/>
  <c r="K692" i="3"/>
  <c r="J666" i="3"/>
  <c r="K666" i="3"/>
  <c r="K149" i="3"/>
  <c r="J149" i="3"/>
  <c r="F927" i="3"/>
  <c r="H927" i="3"/>
  <c r="K927" i="3"/>
  <c r="J927" i="3"/>
  <c r="I927" i="3"/>
  <c r="J420" i="3"/>
  <c r="K420" i="3"/>
  <c r="J400" i="3"/>
  <c r="K400" i="3"/>
  <c r="J466" i="3"/>
  <c r="K466" i="3"/>
  <c r="K709" i="3"/>
  <c r="J709" i="3"/>
  <c r="J708" i="3"/>
  <c r="K708" i="3"/>
  <c r="J780" i="3"/>
  <c r="K780" i="3"/>
  <c r="J751" i="3"/>
  <c r="K751" i="3"/>
  <c r="J667" i="3"/>
  <c r="K667" i="3"/>
  <c r="J653" i="3"/>
  <c r="K653" i="3"/>
  <c r="K682" i="3"/>
  <c r="J682" i="3"/>
  <c r="K668" i="3"/>
  <c r="J668" i="3"/>
  <c r="J122" i="3"/>
  <c r="K122" i="3"/>
  <c r="J168" i="3"/>
  <c r="K168" i="3"/>
  <c r="J129" i="3"/>
  <c r="K129" i="3"/>
  <c r="J43" i="3"/>
  <c r="K43" i="3"/>
  <c r="K28" i="3"/>
  <c r="J28" i="3"/>
  <c r="H935" i="3"/>
  <c r="I935" i="3"/>
  <c r="J935" i="3"/>
  <c r="F935" i="3"/>
  <c r="K935" i="3"/>
  <c r="J412" i="3"/>
  <c r="K412" i="3"/>
  <c r="K772" i="3"/>
  <c r="J772" i="3"/>
  <c r="K491" i="3"/>
  <c r="J491" i="3"/>
  <c r="K15" i="3"/>
  <c r="J15" i="3"/>
  <c r="J11" i="3"/>
  <c r="K11" i="3"/>
  <c r="K419" i="3"/>
  <c r="J419" i="3"/>
  <c r="K443" i="3"/>
  <c r="J443" i="3"/>
  <c r="K369" i="3"/>
  <c r="J369" i="3"/>
  <c r="J821" i="3"/>
  <c r="K821" i="3"/>
  <c r="F843" i="3"/>
  <c r="H843" i="3"/>
  <c r="I843" i="3"/>
  <c r="K843" i="3"/>
  <c r="J843" i="3"/>
  <c r="K773" i="3"/>
  <c r="J773" i="3"/>
  <c r="K749" i="3"/>
  <c r="J749" i="3"/>
  <c r="K589" i="3"/>
  <c r="J589" i="3"/>
  <c r="J509" i="3"/>
  <c r="K509" i="3"/>
  <c r="K649" i="3"/>
  <c r="J649" i="3"/>
  <c r="K561" i="3"/>
  <c r="J561" i="3"/>
  <c r="K583" i="3"/>
  <c r="J583" i="3"/>
  <c r="J972" i="3"/>
  <c r="K972" i="3"/>
  <c r="H972" i="3"/>
  <c r="I972" i="3"/>
  <c r="F972" i="3"/>
  <c r="I933" i="3"/>
  <c r="H933" i="3"/>
  <c r="F933" i="3"/>
  <c r="K933" i="3"/>
  <c r="J933" i="3"/>
  <c r="K947" i="3"/>
  <c r="I947" i="3"/>
  <c r="J947" i="3"/>
  <c r="H947" i="3"/>
  <c r="F947" i="3"/>
  <c r="K130" i="3"/>
  <c r="J130" i="3"/>
  <c r="J148" i="3"/>
  <c r="K148" i="3"/>
  <c r="K479" i="3"/>
  <c r="J479" i="3"/>
  <c r="J786" i="3"/>
  <c r="K786" i="3"/>
  <c r="J827" i="3"/>
  <c r="K827" i="3"/>
  <c r="J558" i="3"/>
  <c r="K558" i="3"/>
  <c r="K163" i="3"/>
  <c r="J163" i="3"/>
  <c r="K79" i="3"/>
  <c r="J79" i="3"/>
  <c r="J458" i="3"/>
  <c r="K458" i="3"/>
  <c r="J404" i="3"/>
  <c r="K404" i="3"/>
  <c r="J398" i="3"/>
  <c r="K398" i="3"/>
  <c r="J814" i="3"/>
  <c r="K814" i="3"/>
  <c r="J788" i="3"/>
  <c r="K788" i="3"/>
  <c r="K757" i="3"/>
  <c r="J757" i="3"/>
  <c r="J836" i="3"/>
  <c r="K836" i="3"/>
  <c r="K602" i="3"/>
  <c r="J602" i="3"/>
  <c r="K622" i="3"/>
  <c r="J622" i="3"/>
  <c r="J564" i="3"/>
  <c r="K564" i="3"/>
  <c r="K553" i="3"/>
  <c r="J553" i="3"/>
  <c r="K533" i="3"/>
  <c r="J533" i="3"/>
  <c r="J423" i="3"/>
  <c r="K423" i="3"/>
  <c r="H882" i="3"/>
  <c r="K882" i="3"/>
  <c r="I882" i="3"/>
  <c r="J882" i="3"/>
  <c r="F882" i="3"/>
  <c r="J110" i="3"/>
  <c r="K110" i="3"/>
  <c r="J103" i="3"/>
  <c r="K103" i="3"/>
  <c r="H900" i="3"/>
  <c r="I900" i="3"/>
  <c r="J900" i="3"/>
  <c r="K900" i="3"/>
  <c r="F900" i="3"/>
  <c r="K49" i="3"/>
  <c r="J49" i="3"/>
  <c r="K2" i="3"/>
  <c r="J2" i="3"/>
  <c r="K127" i="3"/>
  <c r="J127" i="3"/>
  <c r="J867" i="3"/>
  <c r="H867" i="3"/>
  <c r="K867" i="3"/>
  <c r="I867" i="3"/>
  <c r="F867" i="3"/>
  <c r="F932" i="3"/>
  <c r="I932" i="3"/>
  <c r="K932" i="3"/>
  <c r="H932" i="3"/>
  <c r="J932" i="3"/>
  <c r="J119" i="3"/>
  <c r="K119" i="3"/>
  <c r="H948" i="3"/>
  <c r="J948" i="3"/>
  <c r="I948" i="3"/>
  <c r="F948" i="3"/>
  <c r="K948" i="3"/>
  <c r="J77" i="3"/>
  <c r="K77" i="3"/>
  <c r="I136" i="3"/>
  <c r="J136" i="3"/>
  <c r="K136" i="3"/>
  <c r="H891" i="3"/>
  <c r="F891" i="3"/>
  <c r="K891" i="3"/>
  <c r="I891" i="3"/>
  <c r="J891" i="3"/>
  <c r="J452" i="3"/>
  <c r="K452" i="3"/>
  <c r="J468" i="3"/>
  <c r="K468" i="3"/>
  <c r="K478" i="3"/>
  <c r="J478" i="3"/>
  <c r="J451" i="3"/>
  <c r="K451" i="3"/>
  <c r="F729" i="3"/>
  <c r="H729" i="3"/>
  <c r="J729" i="3"/>
  <c r="I729" i="3"/>
  <c r="K729" i="3"/>
  <c r="K705" i="3"/>
  <c r="J705" i="3"/>
  <c r="J738" i="3"/>
  <c r="K738" i="3"/>
  <c r="I790" i="3"/>
  <c r="H790" i="3"/>
  <c r="J790" i="3"/>
  <c r="K790" i="3"/>
  <c r="J713" i="3"/>
  <c r="K713" i="3"/>
  <c r="K641" i="3"/>
  <c r="J641" i="3"/>
  <c r="K493" i="3"/>
  <c r="J493" i="3"/>
  <c r="J661" i="3"/>
  <c r="K661" i="3"/>
  <c r="K495" i="3"/>
  <c r="J495" i="3"/>
  <c r="J575" i="3"/>
  <c r="K575" i="3"/>
  <c r="J625" i="3"/>
  <c r="K625" i="3"/>
  <c r="J984" i="3"/>
  <c r="I984" i="3"/>
  <c r="F984" i="3"/>
  <c r="K984" i="3"/>
  <c r="H984" i="3"/>
  <c r="K8" i="3"/>
  <c r="J8" i="3"/>
  <c r="H925" i="3"/>
  <c r="F925" i="3"/>
  <c r="J925" i="3"/>
  <c r="I925" i="3"/>
  <c r="K925" i="3"/>
  <c r="H890" i="3"/>
  <c r="J890" i="3"/>
  <c r="F890" i="3"/>
  <c r="K890" i="3"/>
  <c r="I890" i="3"/>
  <c r="J182" i="3"/>
  <c r="K182" i="3"/>
  <c r="F997" i="3"/>
  <c r="H997" i="3"/>
  <c r="J997" i="3"/>
  <c r="K997" i="3"/>
  <c r="I997" i="3"/>
  <c r="K151" i="3"/>
  <c r="J151" i="3"/>
  <c r="H877" i="3"/>
  <c r="K877" i="3"/>
  <c r="I877" i="3"/>
  <c r="J877" i="3"/>
  <c r="F877" i="3"/>
  <c r="J159" i="3"/>
  <c r="K159" i="3"/>
  <c r="J82" i="3"/>
  <c r="K82" i="3"/>
  <c r="J84" i="3"/>
  <c r="K84" i="3"/>
  <c r="J353" i="3"/>
  <c r="K353" i="3"/>
  <c r="K411" i="3"/>
  <c r="J411" i="3"/>
  <c r="J739" i="3"/>
  <c r="K739" i="3"/>
  <c r="K623" i="3"/>
  <c r="J623" i="3"/>
  <c r="J490" i="3"/>
  <c r="K490" i="3"/>
  <c r="K108" i="3"/>
  <c r="J108" i="3"/>
  <c r="K469" i="3"/>
  <c r="J469" i="3"/>
  <c r="K435" i="3"/>
  <c r="J435" i="3"/>
  <c r="J432" i="3"/>
  <c r="K432" i="3"/>
  <c r="J416" i="3"/>
  <c r="K416" i="3"/>
  <c r="J711" i="3"/>
  <c r="K711" i="3"/>
  <c r="J781" i="3"/>
  <c r="K781" i="3"/>
  <c r="J849" i="3"/>
  <c r="I849" i="3"/>
  <c r="F849" i="3"/>
  <c r="H849" i="3"/>
  <c r="K849" i="3"/>
  <c r="K689" i="3"/>
  <c r="J689" i="3"/>
  <c r="K673" i="3"/>
  <c r="J673" i="3"/>
  <c r="K665" i="3"/>
  <c r="J665" i="3"/>
  <c r="K531" i="3"/>
  <c r="J531" i="3"/>
  <c r="J631" i="3"/>
  <c r="K631" i="3"/>
  <c r="K117" i="3"/>
  <c r="J117" i="3"/>
  <c r="J34" i="3"/>
  <c r="K34" i="3"/>
  <c r="F874" i="3"/>
  <c r="H874" i="3"/>
  <c r="I874" i="3"/>
  <c r="J874" i="3"/>
  <c r="K874" i="3"/>
  <c r="J923" i="3"/>
  <c r="I923" i="3"/>
  <c r="F923" i="3"/>
  <c r="H923" i="3"/>
  <c r="K923" i="3"/>
  <c r="F962" i="3"/>
  <c r="J962" i="3"/>
  <c r="K962" i="3"/>
  <c r="H962" i="3"/>
  <c r="I962" i="3"/>
  <c r="K20" i="3"/>
  <c r="J20" i="3"/>
  <c r="J460" i="3"/>
  <c r="K460" i="3"/>
  <c r="I782" i="3"/>
  <c r="K782" i="3"/>
  <c r="H782" i="3"/>
  <c r="J782" i="3"/>
  <c r="J526" i="3"/>
  <c r="K526" i="3"/>
  <c r="K93" i="3"/>
  <c r="J93" i="3"/>
  <c r="F885" i="3"/>
  <c r="J885" i="3"/>
  <c r="I885" i="3"/>
  <c r="H885" i="3"/>
  <c r="K885" i="3"/>
  <c r="J464" i="3"/>
  <c r="K464" i="3"/>
  <c r="K455" i="3"/>
  <c r="J455" i="3"/>
  <c r="J392" i="3"/>
  <c r="K392" i="3"/>
  <c r="K802" i="3"/>
  <c r="J802" i="3"/>
  <c r="J723" i="3"/>
  <c r="K723" i="3"/>
  <c r="F842" i="3"/>
  <c r="K842" i="3"/>
  <c r="H842" i="3"/>
  <c r="J842" i="3"/>
  <c r="I842" i="3"/>
  <c r="J701" i="3"/>
  <c r="K701" i="3"/>
  <c r="K596" i="3"/>
  <c r="J596" i="3"/>
  <c r="J510" i="3"/>
  <c r="K510" i="3"/>
  <c r="K567" i="3"/>
  <c r="J567" i="3"/>
  <c r="K597" i="3"/>
  <c r="J597" i="3"/>
  <c r="J542" i="3"/>
  <c r="K542" i="3"/>
  <c r="K145" i="3"/>
  <c r="J145" i="3"/>
  <c r="H878" i="3"/>
  <c r="K878" i="3"/>
  <c r="F878" i="3"/>
  <c r="I878" i="3"/>
  <c r="J878" i="3"/>
  <c r="J68" i="3"/>
  <c r="K68" i="3"/>
  <c r="J26" i="3"/>
  <c r="K26" i="3"/>
  <c r="I176" i="3"/>
  <c r="H176" i="3"/>
  <c r="J176" i="3"/>
  <c r="K176" i="3"/>
  <c r="K472" i="3"/>
  <c r="J472" i="3"/>
  <c r="K852" i="3"/>
  <c r="F852" i="3"/>
  <c r="I852" i="3"/>
  <c r="H852" i="3"/>
  <c r="J852" i="3"/>
  <c r="J671" i="3"/>
  <c r="K671" i="3"/>
  <c r="K515" i="3"/>
  <c r="J515" i="3"/>
  <c r="J76" i="3"/>
  <c r="K76" i="3"/>
  <c r="I976" i="3"/>
  <c r="K976" i="3"/>
  <c r="F976" i="3"/>
  <c r="H976" i="3"/>
  <c r="J976" i="3"/>
  <c r="J380" i="3"/>
  <c r="K380" i="3"/>
  <c r="K485" i="3"/>
  <c r="J485" i="3"/>
  <c r="K473" i="3"/>
  <c r="J473" i="3"/>
  <c r="H846" i="3"/>
  <c r="K846" i="3"/>
  <c r="F846" i="3"/>
  <c r="I846" i="3"/>
  <c r="J846" i="3"/>
  <c r="K726" i="3"/>
  <c r="J726" i="3"/>
  <c r="H750" i="3"/>
  <c r="I750" i="3"/>
  <c r="J750" i="3"/>
  <c r="K750" i="3"/>
  <c r="K813" i="3"/>
  <c r="J813" i="3"/>
  <c r="K506" i="3"/>
  <c r="J506" i="3"/>
  <c r="J630" i="3"/>
  <c r="K630" i="3"/>
  <c r="K514" i="3"/>
  <c r="J514" i="3"/>
  <c r="K676" i="3"/>
  <c r="J676" i="3"/>
  <c r="K507" i="3"/>
  <c r="J507" i="3"/>
  <c r="J21" i="3"/>
  <c r="K21" i="3"/>
  <c r="J158" i="3"/>
  <c r="K158" i="3"/>
  <c r="H872" i="3"/>
  <c r="J872" i="3"/>
  <c r="K872" i="3"/>
  <c r="F872" i="3"/>
  <c r="I872" i="3"/>
  <c r="K181" i="3"/>
  <c r="J181" i="3"/>
  <c r="F973" i="3"/>
  <c r="J973" i="3"/>
  <c r="I973" i="3"/>
  <c r="H973" i="3"/>
  <c r="K973" i="3"/>
  <c r="J983" i="3"/>
  <c r="H983" i="3"/>
  <c r="K983" i="3"/>
  <c r="F983" i="3"/>
  <c r="I983" i="3"/>
  <c r="K960" i="3"/>
  <c r="H960" i="3"/>
  <c r="J960" i="3"/>
  <c r="F960" i="3"/>
  <c r="I960" i="3"/>
  <c r="K936" i="3"/>
  <c r="H936" i="3"/>
  <c r="J936" i="3"/>
  <c r="F936" i="3"/>
  <c r="I936" i="3"/>
  <c r="I968" i="3"/>
  <c r="K968" i="3"/>
  <c r="H968" i="3"/>
  <c r="J968" i="3"/>
  <c r="F968" i="3"/>
  <c r="K931" i="3"/>
  <c r="J931" i="3"/>
  <c r="F931" i="3"/>
  <c r="H931" i="3"/>
  <c r="I931" i="3"/>
  <c r="J133" i="3"/>
  <c r="K133" i="3"/>
  <c r="H904" i="3"/>
  <c r="I904" i="3"/>
  <c r="K904" i="3"/>
  <c r="J904" i="3"/>
  <c r="F904" i="3"/>
  <c r="H128" i="3"/>
  <c r="J128" i="3"/>
  <c r="K128" i="3"/>
  <c r="I128" i="3"/>
  <c r="F128" i="3"/>
  <c r="J16" i="3"/>
  <c r="K16" i="3"/>
  <c r="F902" i="3"/>
  <c r="K902" i="3"/>
  <c r="I902" i="3"/>
  <c r="J902" i="3"/>
  <c r="H902" i="3"/>
  <c r="J463" i="3"/>
  <c r="K463" i="3"/>
  <c r="K397" i="3"/>
  <c r="J397" i="3"/>
  <c r="K413" i="3"/>
  <c r="J413" i="3"/>
  <c r="K393" i="3"/>
  <c r="J393" i="3"/>
  <c r="J695" i="3"/>
  <c r="K695" i="3"/>
  <c r="K829" i="3"/>
  <c r="J829" i="3"/>
  <c r="K694" i="3"/>
  <c r="J694" i="3"/>
  <c r="J787" i="3"/>
  <c r="K787" i="3"/>
  <c r="J791" i="3"/>
  <c r="K791" i="3"/>
  <c r="J503" i="3"/>
  <c r="K503" i="3"/>
  <c r="J613" i="3"/>
  <c r="K613" i="3"/>
  <c r="J681" i="3"/>
  <c r="K681" i="3"/>
  <c r="K541" i="3"/>
  <c r="J541" i="3"/>
  <c r="K605" i="3"/>
  <c r="J605" i="3"/>
  <c r="K619" i="3"/>
  <c r="J619" i="3"/>
  <c r="F812" i="3"/>
  <c r="I812" i="3"/>
  <c r="H812" i="3"/>
  <c r="J812" i="3"/>
  <c r="K812" i="3"/>
  <c r="J161" i="3"/>
  <c r="K161" i="3"/>
  <c r="H920" i="3"/>
  <c r="K920" i="3"/>
  <c r="I920" i="3"/>
  <c r="F920" i="3"/>
  <c r="J920" i="3"/>
  <c r="J996" i="3"/>
  <c r="F996" i="3"/>
  <c r="K996" i="3"/>
  <c r="I996" i="3"/>
  <c r="H996" i="3"/>
  <c r="J143" i="3"/>
  <c r="K143" i="3"/>
  <c r="J946" i="3"/>
  <c r="F946" i="3"/>
  <c r="I946" i="3"/>
  <c r="K946" i="3"/>
  <c r="H946" i="3"/>
  <c r="H868" i="3"/>
  <c r="J868" i="3"/>
  <c r="K868" i="3"/>
  <c r="F868" i="3"/>
  <c r="I868" i="3"/>
  <c r="J178" i="3"/>
  <c r="K178" i="3"/>
  <c r="F63" i="3"/>
  <c r="K63" i="3"/>
  <c r="I63" i="3"/>
  <c r="J63" i="3"/>
  <c r="I938" i="3"/>
  <c r="J938" i="3"/>
  <c r="F938" i="3"/>
  <c r="K938" i="3"/>
  <c r="H938" i="3"/>
  <c r="J351" i="3"/>
  <c r="K351" i="3"/>
  <c r="K339" i="3"/>
  <c r="J339" i="3"/>
  <c r="K355" i="3"/>
  <c r="J355" i="3"/>
  <c r="K383" i="3"/>
  <c r="J383" i="3"/>
  <c r="I859" i="3"/>
  <c r="F859" i="3"/>
  <c r="H859" i="3"/>
  <c r="K859" i="3"/>
  <c r="J859" i="3"/>
  <c r="J569" i="3"/>
  <c r="K569" i="3"/>
  <c r="K606" i="3"/>
  <c r="J606" i="3"/>
  <c r="K880" i="3"/>
  <c r="H880" i="3"/>
  <c r="J880" i="3"/>
  <c r="F880" i="3"/>
  <c r="I880" i="3"/>
  <c r="J439" i="3"/>
  <c r="K439" i="3"/>
  <c r="K441" i="3"/>
  <c r="J441" i="3"/>
  <c r="K387" i="3"/>
  <c r="J387" i="3"/>
  <c r="H853" i="3"/>
  <c r="I853" i="3"/>
  <c r="J853" i="3"/>
  <c r="K853" i="3"/>
  <c r="F853" i="3"/>
  <c r="J699" i="3"/>
  <c r="K699" i="3"/>
  <c r="K835" i="3"/>
  <c r="J835" i="3"/>
  <c r="J707" i="3"/>
  <c r="K707" i="3"/>
  <c r="K663" i="3"/>
  <c r="J663" i="3"/>
  <c r="J601" i="3"/>
  <c r="K601" i="3"/>
  <c r="J556" i="3"/>
  <c r="K556" i="3"/>
  <c r="J648" i="3"/>
  <c r="K648" i="3"/>
  <c r="K554" i="3"/>
  <c r="J554" i="3"/>
  <c r="H864" i="3"/>
  <c r="J864" i="3"/>
  <c r="I864" i="3"/>
  <c r="F864" i="3"/>
  <c r="K864" i="3"/>
  <c r="K138" i="3"/>
  <c r="J138" i="3"/>
  <c r="J116" i="3"/>
  <c r="K116" i="3"/>
  <c r="K155" i="3"/>
  <c r="J155" i="3"/>
  <c r="K50" i="3"/>
  <c r="J50" i="3"/>
  <c r="K389" i="3"/>
  <c r="J389" i="3"/>
  <c r="K811" i="3"/>
  <c r="J811" i="3"/>
  <c r="F858" i="3"/>
  <c r="K858" i="3"/>
  <c r="I858" i="3"/>
  <c r="J858" i="3"/>
  <c r="H858" i="3"/>
  <c r="K525" i="3"/>
  <c r="J525" i="3"/>
  <c r="J22" i="3"/>
  <c r="K22" i="3"/>
  <c r="K922" i="3"/>
  <c r="H922" i="3"/>
  <c r="I922" i="3"/>
  <c r="J922" i="3"/>
  <c r="F922" i="3"/>
  <c r="K480" i="3"/>
  <c r="J480" i="3"/>
  <c r="K371" i="3"/>
  <c r="J371" i="3"/>
  <c r="J426" i="3"/>
  <c r="K426" i="3"/>
  <c r="K841" i="3"/>
  <c r="J841" i="3"/>
  <c r="J724" i="3"/>
  <c r="K724" i="3"/>
  <c r="K807" i="3"/>
  <c r="J807" i="3"/>
  <c r="J756" i="3"/>
  <c r="K756" i="3"/>
  <c r="J580" i="3"/>
  <c r="K580" i="3"/>
  <c r="J516" i="3"/>
  <c r="K516" i="3"/>
  <c r="J588" i="3"/>
  <c r="K588" i="3"/>
  <c r="J644" i="3"/>
  <c r="K644" i="3"/>
  <c r="I570" i="3"/>
  <c r="K570" i="3"/>
  <c r="H570" i="3"/>
  <c r="F570" i="3"/>
  <c r="J570" i="3"/>
  <c r="K141" i="3"/>
  <c r="J141" i="3"/>
  <c r="K17" i="3"/>
  <c r="J17" i="3"/>
  <c r="J174" i="3"/>
  <c r="K174" i="3"/>
  <c r="H120" i="3"/>
  <c r="F120" i="3"/>
  <c r="J120" i="3"/>
  <c r="K120" i="3"/>
  <c r="I120" i="3"/>
  <c r="F930" i="3"/>
  <c r="K930" i="3"/>
  <c r="H930" i="3"/>
  <c r="J930" i="3"/>
  <c r="I930" i="3"/>
  <c r="J440" i="3"/>
  <c r="K440" i="3"/>
  <c r="J693" i="3"/>
  <c r="K693" i="3"/>
  <c r="J534" i="3"/>
  <c r="K534" i="3"/>
  <c r="K522" i="3"/>
  <c r="J522" i="3"/>
  <c r="K27" i="3"/>
  <c r="J27" i="3"/>
  <c r="I941" i="3"/>
  <c r="H941" i="3"/>
  <c r="K941" i="3"/>
  <c r="F941" i="3"/>
  <c r="J941" i="3"/>
  <c r="J390" i="3"/>
  <c r="K390" i="3"/>
  <c r="K449" i="3"/>
  <c r="J449" i="3"/>
  <c r="J406" i="3"/>
  <c r="K406" i="3"/>
  <c r="J745" i="3"/>
  <c r="K745" i="3"/>
  <c r="J797" i="3"/>
  <c r="K797" i="3"/>
  <c r="J784" i="3"/>
  <c r="K784" i="3"/>
  <c r="J825" i="3"/>
  <c r="K825" i="3"/>
  <c r="J624" i="3"/>
  <c r="K624" i="3"/>
  <c r="J610" i="3"/>
  <c r="K610" i="3"/>
  <c r="J680" i="3"/>
  <c r="K680" i="3"/>
  <c r="J684" i="3"/>
  <c r="K684" i="3"/>
  <c r="J892" i="3"/>
  <c r="K892" i="3"/>
  <c r="F892" i="3"/>
  <c r="I892" i="3"/>
  <c r="H892" i="3"/>
  <c r="N995" i="2"/>
  <c r="H1001" i="3"/>
  <c r="F1001" i="3"/>
  <c r="I1001" i="3"/>
  <c r="O995" i="2"/>
  <c r="K1001" i="3"/>
  <c r="J1001" i="3"/>
  <c r="F970" i="3"/>
  <c r="J970" i="3"/>
  <c r="K970" i="3"/>
  <c r="H970" i="3"/>
  <c r="I970" i="3"/>
  <c r="J100" i="3"/>
  <c r="K100" i="3"/>
  <c r="F949" i="3"/>
  <c r="J949" i="3"/>
  <c r="H949" i="3"/>
  <c r="I949" i="3"/>
  <c r="K949" i="3"/>
  <c r="I887" i="3"/>
  <c r="K887" i="3"/>
  <c r="F887" i="3"/>
  <c r="J887" i="3"/>
  <c r="H887" i="3"/>
  <c r="J19" i="3"/>
  <c r="K19" i="3"/>
  <c r="K985" i="3"/>
  <c r="J985" i="3"/>
  <c r="I985" i="3"/>
  <c r="F985" i="3"/>
  <c r="H985" i="3"/>
  <c r="J142" i="3"/>
  <c r="K142" i="3"/>
  <c r="H992" i="3"/>
  <c r="I992" i="3"/>
  <c r="J992" i="3"/>
  <c r="F992" i="3"/>
  <c r="K992" i="3"/>
  <c r="K80" i="3"/>
  <c r="J80" i="3"/>
  <c r="K135" i="3"/>
  <c r="J135" i="3"/>
  <c r="F978" i="3"/>
  <c r="J978" i="3"/>
  <c r="H978" i="3"/>
  <c r="I978" i="3"/>
  <c r="K978" i="3"/>
  <c r="J886" i="3"/>
  <c r="F886" i="3"/>
  <c r="I886" i="3"/>
  <c r="H886" i="3"/>
  <c r="K886" i="3"/>
  <c r="K47" i="3"/>
  <c r="J47" i="3"/>
  <c r="K378" i="3"/>
  <c r="J378" i="3"/>
  <c r="K486" i="3"/>
  <c r="J486" i="3"/>
  <c r="J430" i="3"/>
  <c r="K430" i="3"/>
  <c r="J394" i="3"/>
  <c r="K394" i="3"/>
  <c r="J737" i="3"/>
  <c r="K737" i="3"/>
  <c r="K717" i="3"/>
  <c r="J717" i="3"/>
  <c r="J735" i="3"/>
  <c r="K735" i="3"/>
  <c r="K700" i="3"/>
  <c r="J700" i="3"/>
  <c r="I857" i="3"/>
  <c r="F857" i="3"/>
  <c r="J857" i="3"/>
  <c r="H857" i="3"/>
  <c r="K857" i="3"/>
  <c r="I847" i="3"/>
  <c r="H847" i="3"/>
  <c r="J847" i="3"/>
  <c r="F847" i="3"/>
  <c r="K847" i="3"/>
  <c r="J650" i="3"/>
  <c r="K650" i="3"/>
  <c r="F550" i="3"/>
  <c r="J550" i="3"/>
  <c r="K550" i="3"/>
  <c r="I550" i="3"/>
  <c r="H550" i="3"/>
  <c r="K626" i="3"/>
  <c r="J626" i="3"/>
  <c r="J674" i="3"/>
  <c r="K674" i="3"/>
  <c r="K497" i="3"/>
  <c r="J497" i="3"/>
  <c r="J640" i="3"/>
  <c r="K640" i="3"/>
  <c r="F986" i="3"/>
  <c r="H986" i="3"/>
  <c r="I986" i="3"/>
  <c r="J986" i="3"/>
  <c r="K986" i="3"/>
  <c r="K953" i="3"/>
  <c r="I953" i="3"/>
  <c r="F953" i="3"/>
  <c r="J953" i="3"/>
  <c r="H953" i="3"/>
  <c r="J924" i="3"/>
  <c r="F924" i="3"/>
  <c r="H924" i="3"/>
  <c r="K924" i="3"/>
  <c r="I924" i="3"/>
  <c r="J89" i="3"/>
  <c r="K89" i="3"/>
  <c r="J64" i="3"/>
  <c r="K64" i="3"/>
  <c r="F875" i="3"/>
  <c r="J875" i="3"/>
  <c r="H875" i="3"/>
  <c r="I875" i="3"/>
  <c r="K875" i="3"/>
  <c r="J18" i="3"/>
  <c r="K18" i="3"/>
  <c r="H945" i="3"/>
  <c r="K945" i="3"/>
  <c r="J945" i="3"/>
  <c r="F945" i="3"/>
  <c r="I945" i="3"/>
  <c r="K147" i="3"/>
  <c r="J147" i="3"/>
  <c r="K97" i="3"/>
  <c r="J97" i="3"/>
  <c r="K359" i="3"/>
  <c r="J359" i="3"/>
  <c r="K769" i="3"/>
  <c r="J769" i="3"/>
  <c r="J743" i="3"/>
  <c r="K743" i="3"/>
  <c r="K639" i="3"/>
  <c r="J639" i="3"/>
  <c r="K873" i="3"/>
  <c r="J873" i="3"/>
  <c r="H873" i="3"/>
  <c r="I873" i="3"/>
  <c r="F873" i="3"/>
  <c r="K137" i="3"/>
  <c r="J137" i="3"/>
  <c r="J481" i="3"/>
  <c r="K481" i="3"/>
  <c r="K459" i="3"/>
  <c r="J459" i="3"/>
  <c r="K365" i="3"/>
  <c r="J365" i="3"/>
  <c r="K728" i="3"/>
  <c r="J728" i="3"/>
  <c r="K851" i="3"/>
  <c r="I851" i="3"/>
  <c r="J851" i="3"/>
  <c r="H851" i="3"/>
  <c r="F851" i="3"/>
  <c r="K710" i="3"/>
  <c r="J710" i="3"/>
  <c r="K697" i="3"/>
  <c r="J697" i="3"/>
  <c r="K635" i="3"/>
  <c r="J635" i="3"/>
  <c r="K524" i="3"/>
  <c r="J524" i="3"/>
  <c r="J512" i="3"/>
  <c r="K512" i="3"/>
  <c r="J599" i="3"/>
  <c r="K599" i="3"/>
  <c r="J536" i="3"/>
  <c r="K536" i="3"/>
  <c r="H917" i="3"/>
  <c r="F917" i="3"/>
  <c r="K917" i="3"/>
  <c r="J917" i="3"/>
  <c r="I917" i="3"/>
  <c r="J74" i="3"/>
  <c r="K74" i="3"/>
  <c r="H958" i="3"/>
  <c r="F958" i="3"/>
  <c r="K958" i="3"/>
  <c r="J958" i="3"/>
  <c r="I958" i="3"/>
  <c r="K160" i="3"/>
  <c r="J160" i="3"/>
  <c r="K950" i="3"/>
  <c r="F950" i="3"/>
  <c r="H950" i="3"/>
  <c r="J950" i="3"/>
  <c r="I950" i="3"/>
  <c r="J482" i="3"/>
  <c r="K482" i="3"/>
  <c r="J770" i="3"/>
  <c r="K770" i="3"/>
  <c r="J838" i="3"/>
  <c r="K838" i="3"/>
  <c r="K579" i="3"/>
  <c r="J579" i="3"/>
  <c r="F579" i="3"/>
  <c r="I579" i="3"/>
  <c r="H579" i="3"/>
  <c r="H928" i="3"/>
  <c r="I928" i="3"/>
  <c r="J928" i="3"/>
  <c r="F928" i="3"/>
  <c r="K928" i="3"/>
  <c r="H954" i="3"/>
  <c r="I954" i="3"/>
  <c r="K954" i="3"/>
  <c r="J954" i="3"/>
  <c r="F954" i="3"/>
  <c r="J373" i="3"/>
  <c r="K373" i="3"/>
  <c r="J358" i="3"/>
  <c r="K358" i="3"/>
  <c r="K457" i="3"/>
  <c r="J457" i="3"/>
  <c r="K824" i="3"/>
  <c r="J824" i="3"/>
  <c r="J716" i="3"/>
  <c r="K716" i="3"/>
  <c r="J785" i="3"/>
  <c r="K785" i="3"/>
  <c r="J748" i="3"/>
  <c r="K748" i="3"/>
  <c r="J528" i="3"/>
  <c r="K528" i="3"/>
  <c r="K513" i="3"/>
  <c r="J513" i="3"/>
  <c r="J586" i="3"/>
  <c r="K586" i="3"/>
  <c r="K651" i="3"/>
  <c r="J651" i="3"/>
  <c r="J646" i="3"/>
  <c r="K646" i="3"/>
  <c r="J113" i="3"/>
  <c r="K113" i="3"/>
  <c r="K115" i="3"/>
  <c r="J115" i="3"/>
  <c r="K134" i="3"/>
  <c r="J134" i="3"/>
  <c r="K71" i="3"/>
  <c r="J71" i="3"/>
  <c r="K10" i="3"/>
  <c r="J10" i="3"/>
  <c r="K489" i="3"/>
  <c r="J489" i="3"/>
  <c r="I856" i="3"/>
  <c r="F856" i="3"/>
  <c r="K856" i="3"/>
  <c r="H856" i="3"/>
  <c r="J856" i="3"/>
  <c r="K642" i="3"/>
  <c r="J642" i="3"/>
  <c r="K555" i="3"/>
  <c r="J555" i="3"/>
  <c r="K152" i="3"/>
  <c r="J152" i="3"/>
  <c r="J109" i="3"/>
  <c r="K109" i="3"/>
  <c r="J372" i="3"/>
  <c r="K372" i="3"/>
  <c r="J462" i="3"/>
  <c r="K462" i="3"/>
  <c r="K366" i="3"/>
  <c r="J366" i="3"/>
  <c r="K702" i="3"/>
  <c r="J702" i="3"/>
  <c r="K830" i="3"/>
  <c r="J830" i="3"/>
  <c r="K783" i="3"/>
  <c r="J783" i="3"/>
  <c r="J809" i="3"/>
  <c r="K809" i="3"/>
  <c r="J690" i="3"/>
  <c r="K690" i="3"/>
  <c r="J678" i="3"/>
  <c r="K678" i="3"/>
  <c r="K519" i="3"/>
  <c r="J519" i="3"/>
  <c r="K633" i="3"/>
  <c r="J633" i="3"/>
  <c r="J99" i="3"/>
  <c r="K99" i="3"/>
  <c r="I988" i="3"/>
  <c r="H988" i="3"/>
  <c r="J988" i="3"/>
  <c r="F988" i="3"/>
  <c r="K988" i="3"/>
  <c r="K56" i="3"/>
  <c r="J56" i="3"/>
  <c r="J65" i="3"/>
  <c r="K65" i="3"/>
  <c r="J184" i="3"/>
  <c r="K184" i="3"/>
  <c r="K166" i="3"/>
  <c r="J166" i="3"/>
  <c r="K75" i="3"/>
  <c r="J75" i="3"/>
  <c r="K977" i="3"/>
  <c r="I977" i="3"/>
  <c r="F977" i="3"/>
  <c r="J977" i="3"/>
  <c r="H977" i="3"/>
  <c r="J876" i="3"/>
  <c r="K876" i="3"/>
  <c r="H876" i="3"/>
  <c r="I876" i="3"/>
  <c r="F876" i="3"/>
  <c r="K903" i="3"/>
  <c r="I903" i="3"/>
  <c r="F903" i="3"/>
  <c r="J903" i="3"/>
  <c r="H903" i="3"/>
  <c r="K107" i="3"/>
  <c r="J107" i="3"/>
  <c r="K58" i="3"/>
  <c r="J58" i="3"/>
  <c r="J9" i="3"/>
  <c r="K9" i="3"/>
  <c r="I963" i="3"/>
  <c r="H963" i="3"/>
  <c r="K963" i="3"/>
  <c r="J963" i="3"/>
  <c r="F963" i="3"/>
  <c r="H815" i="3"/>
  <c r="J815" i="3"/>
  <c r="F815" i="3"/>
  <c r="K815" i="3"/>
  <c r="I815" i="3"/>
  <c r="J382" i="3"/>
  <c r="K382" i="3"/>
  <c r="J414" i="3"/>
  <c r="K414" i="3"/>
  <c r="K376" i="3"/>
  <c r="J376" i="3"/>
  <c r="J386" i="3"/>
  <c r="K386" i="3"/>
  <c r="J698" i="3"/>
  <c r="K698" i="3"/>
  <c r="H855" i="3"/>
  <c r="I855" i="3"/>
  <c r="J855" i="3"/>
  <c r="F855" i="3"/>
  <c r="K855" i="3"/>
  <c r="J696" i="3"/>
  <c r="K696" i="3"/>
  <c r="J722" i="3"/>
  <c r="K722" i="3"/>
  <c r="J839" i="3"/>
  <c r="K839" i="3"/>
  <c r="J805" i="3"/>
  <c r="K805" i="3"/>
  <c r="K612" i="3"/>
  <c r="J612" i="3"/>
  <c r="J520" i="3"/>
  <c r="K520" i="3"/>
  <c r="J600" i="3"/>
  <c r="K600" i="3"/>
  <c r="J655" i="3"/>
  <c r="K655" i="3"/>
  <c r="J670" i="3"/>
  <c r="K670" i="3"/>
  <c r="K572" i="3"/>
  <c r="J572" i="3"/>
  <c r="K6" i="3"/>
  <c r="J6" i="3"/>
  <c r="I987" i="3"/>
  <c r="F987" i="3"/>
  <c r="J987" i="3"/>
  <c r="H987" i="3"/>
  <c r="K987" i="3"/>
  <c r="I898" i="3"/>
  <c r="J898" i="3"/>
  <c r="F898" i="3"/>
  <c r="K898" i="3"/>
  <c r="H898" i="3"/>
  <c r="K78" i="3"/>
  <c r="J78" i="3"/>
  <c r="J46" i="3"/>
  <c r="K46" i="3"/>
  <c r="K175" i="3"/>
  <c r="J175" i="3"/>
  <c r="J41" i="3"/>
  <c r="K41" i="3"/>
  <c r="K62" i="3"/>
  <c r="J62" i="3"/>
  <c r="K975" i="3"/>
  <c r="I975" i="3"/>
  <c r="H975" i="3"/>
  <c r="F975" i="3"/>
  <c r="J975" i="3"/>
  <c r="J106" i="3"/>
  <c r="K106" i="3"/>
  <c r="I103" i="11"/>
  <c r="I96" i="11"/>
  <c r="I921" i="11"/>
  <c r="I944" i="11"/>
  <c r="F960" i="11"/>
  <c r="J960" i="11" s="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I222" i="3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T872" i="4" s="1"/>
  <c r="P902" i="4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72" i="4"/>
  <c r="U972" i="4" s="1"/>
  <c r="V9" i="4"/>
  <c r="W9" i="4" s="1"/>
  <c r="X9" i="4" s="1"/>
  <c r="Y9" i="4" s="1"/>
  <c r="AI9" i="4" s="1"/>
  <c r="S112" i="4"/>
  <c r="U112" i="4" s="1"/>
  <c r="S128" i="4"/>
  <c r="U128" i="4" s="1"/>
  <c r="P930" i="4"/>
  <c r="P903" i="4"/>
  <c r="S903" i="4" s="1"/>
  <c r="U903" i="4" s="1"/>
  <c r="S770" i="4"/>
  <c r="P880" i="4"/>
  <c r="S880" i="4" s="1"/>
  <c r="U880" i="4" s="1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V519" i="4" s="1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V594" i="4" s="1"/>
  <c r="E675" i="5"/>
  <c r="E656" i="5"/>
  <c r="F681" i="5"/>
  <c r="T661" i="4"/>
  <c r="V661" i="4" s="1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T710" i="4"/>
  <c r="F798" i="5"/>
  <c r="F770" i="5"/>
  <c r="G786" i="5"/>
  <c r="E664" i="5"/>
  <c r="G841" i="5"/>
  <c r="F820" i="5"/>
  <c r="T814" i="4"/>
  <c r="T838" i="4"/>
  <c r="V838" i="4" s="1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T777" i="4"/>
  <c r="T783" i="4"/>
  <c r="T785" i="4"/>
  <c r="W821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T953" i="4"/>
  <c r="W912" i="4"/>
  <c r="Y912" i="4" s="1"/>
  <c r="T144" i="4"/>
  <c r="T684" i="4"/>
  <c r="V830" i="4"/>
  <c r="V884" i="4"/>
  <c r="W884" i="4" s="1"/>
  <c r="X884" i="4" s="1"/>
  <c r="F12" i="5"/>
  <c r="E12" i="5"/>
  <c r="I116" i="3"/>
  <c r="I124" i="3"/>
  <c r="I132" i="3"/>
  <c r="I140" i="3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V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U123" i="4" s="1"/>
  <c r="V128" i="4"/>
  <c r="W128" i="4" s="1"/>
  <c r="X128" i="4" s="1"/>
  <c r="Y128" i="4" s="1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I820" i="3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W668" i="4" s="1"/>
  <c r="T718" i="4"/>
  <c r="S737" i="4"/>
  <c r="T846" i="4"/>
  <c r="S891" i="4"/>
  <c r="S913" i="4"/>
  <c r="V928" i="4"/>
  <c r="S951" i="4"/>
  <c r="S953" i="4"/>
  <c r="U953" i="4" s="1"/>
  <c r="T960" i="4"/>
  <c r="S961" i="4"/>
  <c r="I805" i="5"/>
  <c r="I762" i="3"/>
  <c r="F641" i="5"/>
  <c r="G747" i="5"/>
  <c r="F105" i="5"/>
  <c r="I73" i="5"/>
  <c r="T598" i="4"/>
  <c r="T457" i="4"/>
  <c r="F140" i="5"/>
  <c r="F132" i="5"/>
  <c r="F124" i="5"/>
  <c r="F116" i="5"/>
  <c r="T893" i="4"/>
  <c r="T873" i="4"/>
  <c r="H159" i="3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U722" i="4" s="1"/>
  <c r="T784" i="4"/>
  <c r="T635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S571" i="4"/>
  <c r="T61" i="4"/>
  <c r="T826" i="4"/>
  <c r="S134" i="4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I19" i="3"/>
  <c r="I33" i="3"/>
  <c r="I39" i="3"/>
  <c r="G41" i="5"/>
  <c r="I45" i="3"/>
  <c r="G57" i="5"/>
  <c r="E57" i="5"/>
  <c r="E89" i="5"/>
  <c r="G89" i="5"/>
  <c r="I156" i="3"/>
  <c r="G167" i="5"/>
  <c r="I173" i="3"/>
  <c r="F505" i="5"/>
  <c r="G505" i="5"/>
  <c r="E513" i="5"/>
  <c r="G513" i="5"/>
  <c r="F513" i="5"/>
  <c r="E527" i="5"/>
  <c r="E551" i="5"/>
  <c r="F593" i="5"/>
  <c r="E593" i="5"/>
  <c r="I4" i="3"/>
  <c r="I118" i="3"/>
  <c r="F676" i="5"/>
  <c r="F692" i="5"/>
  <c r="F720" i="5"/>
  <c r="I761" i="5"/>
  <c r="I110" i="3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I24" i="3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V11" i="4" s="1"/>
  <c r="I536" i="3"/>
  <c r="T4" i="4"/>
  <c r="S6" i="4"/>
  <c r="S15" i="4"/>
  <c r="T15" i="4"/>
  <c r="T19" i="4"/>
  <c r="S26" i="4"/>
  <c r="T26" i="4"/>
  <c r="T27" i="4"/>
  <c r="S31" i="4"/>
  <c r="U31" i="4" s="1"/>
  <c r="T31" i="4"/>
  <c r="S41" i="4"/>
  <c r="V41" i="4" s="1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T945" i="4"/>
  <c r="V945" i="4" s="1"/>
  <c r="Q964" i="4"/>
  <c r="T971" i="4"/>
  <c r="T981" i="4"/>
  <c r="S982" i="4"/>
  <c r="S984" i="4"/>
  <c r="S986" i="4"/>
  <c r="V986" i="4" s="1"/>
  <c r="S992" i="4"/>
  <c r="S994" i="4"/>
  <c r="S996" i="4"/>
  <c r="S1000" i="4"/>
  <c r="U1000" i="4" s="1"/>
  <c r="G829" i="5"/>
  <c r="G809" i="5"/>
  <c r="E809" i="5"/>
  <c r="E805" i="5"/>
  <c r="T96" i="4"/>
  <c r="T92" i="4"/>
  <c r="V92" i="4" s="1"/>
  <c r="T84" i="4"/>
  <c r="V84" i="4" s="1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I511" i="3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V888" i="4" s="1"/>
  <c r="S154" i="4"/>
  <c r="U154" i="4" s="1"/>
  <c r="V886" i="4"/>
  <c r="W886" i="4" s="1"/>
  <c r="X886" i="4" s="1"/>
  <c r="I145" i="5"/>
  <c r="F575" i="5"/>
  <c r="N974" i="4"/>
  <c r="T164" i="4"/>
  <c r="T134" i="4"/>
  <c r="V134" i="4" s="1"/>
  <c r="T118" i="4"/>
  <c r="T696" i="4"/>
  <c r="V696" i="4" s="1"/>
  <c r="T672" i="4"/>
  <c r="I827" i="3"/>
  <c r="T168" i="4"/>
  <c r="S61" i="4"/>
  <c r="U61" i="4" s="1"/>
  <c r="T820" i="4"/>
  <c r="U830" i="4"/>
  <c r="R870" i="4"/>
  <c r="R902" i="4"/>
  <c r="S879" i="4"/>
  <c r="U879" i="4" s="1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15" i="3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I134" i="3"/>
  <c r="I126" i="3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X983" i="4" s="1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I142" i="3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I402" i="3"/>
  <c r="T536" i="4"/>
  <c r="I206" i="3"/>
  <c r="I294" i="3"/>
  <c r="I614" i="3"/>
  <c r="I50" i="3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U386" i="4" s="1"/>
  <c r="I341" i="3"/>
  <c r="I318" i="3"/>
  <c r="I346" i="3"/>
  <c r="I358" i="3"/>
  <c r="I373" i="3"/>
  <c r="I381" i="3"/>
  <c r="I465" i="3"/>
  <c r="I655" i="3"/>
  <c r="I630" i="3"/>
  <c r="I46" i="3"/>
  <c r="I492" i="3"/>
  <c r="I526" i="3"/>
  <c r="I504" i="3"/>
  <c r="U409" i="4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I5" i="3"/>
  <c r="I6" i="3"/>
  <c r="E10" i="5"/>
  <c r="F10" i="5"/>
  <c r="G10" i="5"/>
  <c r="F20" i="5"/>
  <c r="G20" i="5"/>
  <c r="E20" i="5"/>
  <c r="I21" i="5"/>
  <c r="E21" i="5"/>
  <c r="G21" i="5"/>
  <c r="I22" i="3"/>
  <c r="F28" i="5"/>
  <c r="I28" i="5"/>
  <c r="G28" i="5"/>
  <c r="F30" i="5"/>
  <c r="G30" i="5"/>
  <c r="G34" i="5"/>
  <c r="F34" i="5"/>
  <c r="E35" i="5"/>
  <c r="I35" i="5"/>
  <c r="G35" i="5"/>
  <c r="I42" i="3"/>
  <c r="F48" i="5"/>
  <c r="G48" i="5"/>
  <c r="I48" i="5"/>
  <c r="I52" i="5"/>
  <c r="G52" i="5"/>
  <c r="F52" i="5"/>
  <c r="G54" i="5"/>
  <c r="F54" i="5"/>
  <c r="F58" i="5"/>
  <c r="G58" i="5"/>
  <c r="I62" i="3"/>
  <c r="F64" i="5"/>
  <c r="G64" i="5"/>
  <c r="I64" i="5"/>
  <c r="I66" i="3"/>
  <c r="I68" i="5"/>
  <c r="G68" i="5"/>
  <c r="F68" i="5"/>
  <c r="G70" i="5"/>
  <c r="F70" i="5"/>
  <c r="F74" i="5"/>
  <c r="G74" i="5"/>
  <c r="I78" i="3"/>
  <c r="F80" i="5"/>
  <c r="G80" i="5"/>
  <c r="I80" i="5"/>
  <c r="I82" i="3"/>
  <c r="I84" i="5"/>
  <c r="G84" i="5"/>
  <c r="F84" i="5"/>
  <c r="G86" i="5"/>
  <c r="F86" i="5"/>
  <c r="F90" i="5"/>
  <c r="G90" i="5"/>
  <c r="I94" i="3"/>
  <c r="F96" i="5"/>
  <c r="G96" i="5"/>
  <c r="I96" i="5"/>
  <c r="I98" i="3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I168" i="3"/>
  <c r="G175" i="5"/>
  <c r="E175" i="5"/>
  <c r="I175" i="5"/>
  <c r="E180" i="5"/>
  <c r="F180" i="5"/>
  <c r="I180" i="5"/>
  <c r="F182" i="5"/>
  <c r="I182" i="5"/>
  <c r="I184" i="3"/>
  <c r="G185" i="5"/>
  <c r="I185" i="5"/>
  <c r="E185" i="5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T29" i="4"/>
  <c r="T33" i="4"/>
  <c r="T35" i="4"/>
  <c r="U44" i="4"/>
  <c r="V44" i="4"/>
  <c r="Y884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I8" i="3"/>
  <c r="I10" i="5"/>
  <c r="I11" i="3"/>
  <c r="E16" i="5"/>
  <c r="G16" i="5"/>
  <c r="F18" i="5"/>
  <c r="I18" i="5"/>
  <c r="G18" i="5"/>
  <c r="E18" i="5"/>
  <c r="I20" i="5"/>
  <c r="F21" i="5"/>
  <c r="I26" i="3"/>
  <c r="E28" i="5"/>
  <c r="I30" i="5"/>
  <c r="G32" i="5"/>
  <c r="F32" i="5"/>
  <c r="I32" i="5"/>
  <c r="I34" i="5"/>
  <c r="F35" i="5"/>
  <c r="I37" i="5"/>
  <c r="E37" i="5"/>
  <c r="G37" i="5"/>
  <c r="I38" i="3"/>
  <c r="I44" i="5"/>
  <c r="G44" i="5"/>
  <c r="F44" i="5"/>
  <c r="G46" i="5"/>
  <c r="F46" i="5"/>
  <c r="F50" i="5"/>
  <c r="G50" i="5"/>
  <c r="I54" i="3"/>
  <c r="F56" i="5"/>
  <c r="G56" i="5"/>
  <c r="I56" i="5"/>
  <c r="I58" i="3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0" i="3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I109" i="3"/>
  <c r="I113" i="3"/>
  <c r="I117" i="3"/>
  <c r="I125" i="3"/>
  <c r="I129" i="3"/>
  <c r="I133" i="3"/>
  <c r="I141" i="3"/>
  <c r="I144" i="3"/>
  <c r="G147" i="5"/>
  <c r="E147" i="5"/>
  <c r="I147" i="5"/>
  <c r="E150" i="5"/>
  <c r="I150" i="5"/>
  <c r="F150" i="5"/>
  <c r="I152" i="3"/>
  <c r="I154" i="3"/>
  <c r="F158" i="5"/>
  <c r="E158" i="5"/>
  <c r="I162" i="3"/>
  <c r="G163" i="5"/>
  <c r="I163" i="5"/>
  <c r="E163" i="5"/>
  <c r="F164" i="5"/>
  <c r="E164" i="5"/>
  <c r="F170" i="5"/>
  <c r="G170" i="5"/>
  <c r="I170" i="5"/>
  <c r="F174" i="5"/>
  <c r="E174" i="5"/>
  <c r="I174" i="5"/>
  <c r="I178" i="3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97" i="4"/>
  <c r="T111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V179" i="4"/>
  <c r="R183" i="4"/>
  <c r="S183" i="4"/>
  <c r="T183" i="4"/>
  <c r="R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I169" i="3"/>
  <c r="I745" i="3"/>
  <c r="I101" i="3"/>
  <c r="I93" i="3"/>
  <c r="I85" i="3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V107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T895" i="4"/>
  <c r="R911" i="4"/>
  <c r="T911" i="4"/>
  <c r="Q925" i="4"/>
  <c r="N925" i="4"/>
  <c r="R925" i="4" s="1"/>
  <c r="P925" i="4"/>
  <c r="D925" i="4"/>
  <c r="G933" i="4"/>
  <c r="E933" i="4"/>
  <c r="F933" i="4"/>
  <c r="U945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U959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I87" i="3"/>
  <c r="I65" i="3"/>
  <c r="I97" i="3"/>
  <c r="R156" i="4"/>
  <c r="T156" i="4"/>
  <c r="S156" i="4"/>
  <c r="V632" i="4"/>
  <c r="V658" i="4"/>
  <c r="U658" i="4"/>
  <c r="R698" i="4"/>
  <c r="S698" i="4"/>
  <c r="R702" i="4"/>
  <c r="S702" i="4"/>
  <c r="T702" i="4"/>
  <c r="U802" i="4"/>
  <c r="T816" i="4"/>
  <c r="V615" i="4"/>
  <c r="S791" i="4"/>
  <c r="S871" i="4"/>
  <c r="X985" i="4"/>
  <c r="Y985" i="4"/>
  <c r="AI985" i="4" s="1"/>
  <c r="U80" i="4"/>
  <c r="V80" i="4"/>
  <c r="U136" i="4"/>
  <c r="V136" i="4"/>
  <c r="U53" i="4"/>
  <c r="V53" i="4"/>
  <c r="U848" i="4"/>
  <c r="V848" i="4"/>
  <c r="U662" i="4"/>
  <c r="V638" i="4"/>
  <c r="W638" i="4" s="1"/>
  <c r="Y886" i="4"/>
  <c r="I617" i="3"/>
  <c r="I601" i="3"/>
  <c r="I537" i="3"/>
  <c r="I529" i="3"/>
  <c r="I509" i="3"/>
  <c r="I165" i="3"/>
  <c r="I555" i="3"/>
  <c r="I725" i="3"/>
  <c r="I717" i="3"/>
  <c r="I709" i="3"/>
  <c r="I701" i="3"/>
  <c r="R978" i="4"/>
  <c r="T978" i="4"/>
  <c r="R974" i="4"/>
  <c r="T974" i="4"/>
  <c r="I103" i="3"/>
  <c r="I71" i="3"/>
  <c r="I17" i="3"/>
  <c r="T963" i="4"/>
  <c r="T182" i="4"/>
  <c r="U34" i="4"/>
  <c r="R748" i="4"/>
  <c r="T748" i="4"/>
  <c r="S681" i="4"/>
  <c r="S927" i="4"/>
  <c r="S58" i="4"/>
  <c r="U10" i="4"/>
  <c r="U134" i="4"/>
  <c r="U572" i="4"/>
  <c r="T738" i="4"/>
  <c r="T746" i="4"/>
  <c r="T754" i="4"/>
  <c r="T762" i="4"/>
  <c r="V879" i="4"/>
  <c r="S911" i="4"/>
  <c r="T555" i="4"/>
  <c r="T999" i="4"/>
  <c r="U696" i="4"/>
  <c r="U60" i="4"/>
  <c r="V60" i="4"/>
  <c r="T64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71" i="4"/>
  <c r="V171" i="4"/>
  <c r="Y727" i="4"/>
  <c r="AK727" i="4" s="1"/>
  <c r="T931" i="4"/>
  <c r="V931" i="4" s="1"/>
  <c r="R943" i="4"/>
  <c r="S943" i="4"/>
  <c r="I835" i="3"/>
  <c r="I836" i="3"/>
  <c r="I787" i="3"/>
  <c r="I771" i="3"/>
  <c r="I755" i="3"/>
  <c r="I505" i="3"/>
  <c r="I177" i="3"/>
  <c r="I161" i="3"/>
  <c r="I107" i="3"/>
  <c r="I83" i="3"/>
  <c r="I75" i="3"/>
  <c r="I59" i="3"/>
  <c r="I51" i="3"/>
  <c r="R589" i="4"/>
  <c r="S589" i="4"/>
  <c r="U6" i="4"/>
  <c r="R13" i="4"/>
  <c r="S13" i="4"/>
  <c r="R14" i="4"/>
  <c r="S14" i="4"/>
  <c r="U17" i="4"/>
  <c r="V17" i="4"/>
  <c r="R21" i="4"/>
  <c r="S21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U525" i="4"/>
  <c r="V527" i="4"/>
  <c r="U527" i="4"/>
  <c r="V531" i="4"/>
  <c r="R533" i="4"/>
  <c r="S533" i="4"/>
  <c r="T533" i="4"/>
  <c r="U547" i="4"/>
  <c r="V547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4" i="4"/>
  <c r="U986" i="4"/>
  <c r="U992" i="4"/>
  <c r="V996" i="4"/>
  <c r="U996" i="4"/>
  <c r="I828" i="3"/>
  <c r="I813" i="3"/>
  <c r="I814" i="3"/>
  <c r="I802" i="3"/>
  <c r="I641" i="3"/>
  <c r="T151" i="4"/>
  <c r="U88" i="4"/>
  <c r="V88" i="4"/>
  <c r="U84" i="4"/>
  <c r="I79" i="3"/>
  <c r="I47" i="3"/>
  <c r="V834" i="4"/>
  <c r="U822" i="4"/>
  <c r="V822" i="4"/>
  <c r="U838" i="4"/>
  <c r="U806" i="4"/>
  <c r="V798" i="4"/>
  <c r="U794" i="4"/>
  <c r="V794" i="4"/>
  <c r="R990" i="4"/>
  <c r="T990" i="4"/>
  <c r="U519" i="4"/>
  <c r="S177" i="4"/>
  <c r="S25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V823" i="4"/>
  <c r="S555" i="4"/>
  <c r="S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I2" i="3" s="1"/>
  <c r="Q2" i="4"/>
  <c r="P2" i="4"/>
  <c r="N2" i="4"/>
  <c r="R2" i="4" s="1"/>
  <c r="I77" i="3"/>
  <c r="I69" i="3"/>
  <c r="I61" i="3"/>
  <c r="I53" i="3"/>
  <c r="I31" i="3"/>
  <c r="R16" i="4"/>
  <c r="T16" i="4"/>
  <c r="S7" i="4"/>
  <c r="T7" i="4"/>
  <c r="V170" i="4"/>
  <c r="U170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V184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U987" i="4"/>
  <c r="V987" i="4"/>
  <c r="T989" i="4"/>
  <c r="R994" i="4"/>
  <c r="T994" i="4"/>
  <c r="U995" i="4"/>
  <c r="V995" i="4"/>
  <c r="S999" i="4"/>
  <c r="I829" i="3"/>
  <c r="I809" i="3"/>
  <c r="I805" i="3"/>
  <c r="I770" i="3"/>
  <c r="I181" i="3"/>
  <c r="U537" i="4"/>
  <c r="V537" i="4"/>
  <c r="S142" i="4"/>
  <c r="S126" i="4"/>
  <c r="T104" i="4"/>
  <c r="U100" i="4"/>
  <c r="U92" i="4"/>
  <c r="U72" i="4"/>
  <c r="V72" i="4"/>
  <c r="I27" i="3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U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V643" i="4"/>
  <c r="V711" i="4"/>
  <c r="S743" i="4"/>
  <c r="S775" i="4"/>
  <c r="R940" i="4"/>
  <c r="U699" i="4"/>
  <c r="R934" i="4"/>
  <c r="V954" i="4"/>
  <c r="U954" i="4"/>
  <c r="T991" i="4"/>
  <c r="AG985" i="4"/>
  <c r="AH985" i="4"/>
  <c r="AJ985" i="4"/>
  <c r="U896" i="4"/>
  <c r="V896" i="4"/>
  <c r="V630" i="4"/>
  <c r="U630" i="4"/>
  <c r="U604" i="4"/>
  <c r="I569" i="3"/>
  <c r="I553" i="3"/>
  <c r="I545" i="3"/>
  <c r="I521" i="3"/>
  <c r="I153" i="3"/>
  <c r="I172" i="3"/>
  <c r="I160" i="3"/>
  <c r="I575" i="3"/>
  <c r="S978" i="4"/>
  <c r="I14" i="3"/>
  <c r="I29" i="3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V636" i="4"/>
  <c r="T752" i="4"/>
  <c r="T756" i="4"/>
  <c r="V756" i="4" s="1"/>
  <c r="V655" i="4"/>
  <c r="S783" i="4"/>
  <c r="T992" i="4"/>
  <c r="AE9" i="4"/>
  <c r="AC9" i="4"/>
  <c r="AG9" i="4"/>
  <c r="AJ9" i="4"/>
  <c r="AH9" i="4"/>
  <c r="AB9" i="4"/>
  <c r="S700" i="4"/>
  <c r="S934" i="4"/>
  <c r="S669" i="4"/>
  <c r="U669" i="4" s="1"/>
  <c r="Q3" i="4"/>
  <c r="T3" i="4" s="1"/>
  <c r="P3" i="4"/>
  <c r="S3" i="4" s="1"/>
  <c r="S820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S506" i="4"/>
  <c r="U506" i="4" s="1"/>
  <c r="T510" i="4"/>
  <c r="S532" i="4"/>
  <c r="U532" i="4" s="1"/>
  <c r="S536" i="4"/>
  <c r="T550" i="4"/>
  <c r="S512" i="4"/>
  <c r="U512" i="4" s="1"/>
  <c r="T540" i="4"/>
  <c r="S544" i="4"/>
  <c r="T544" i="4"/>
  <c r="S554" i="4"/>
  <c r="U554" i="4" s="1"/>
  <c r="S534" i="4"/>
  <c r="T508" i="4"/>
  <c r="T538" i="4"/>
  <c r="V538" i="4" s="1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L26" i="11"/>
  <c r="N26" i="11" s="1"/>
  <c r="G157" i="9"/>
  <c r="D157" i="9"/>
  <c r="G181" i="9"/>
  <c r="D181" i="9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L49" i="11"/>
  <c r="N49" i="11" s="1"/>
  <c r="K49" i="11"/>
  <c r="M49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44" i="4"/>
  <c r="T404" i="4"/>
  <c r="U436" i="4"/>
  <c r="S440" i="4"/>
  <c r="T478" i="4"/>
  <c r="T520" i="4"/>
  <c r="S548" i="4"/>
  <c r="T470" i="4"/>
  <c r="T488" i="4"/>
  <c r="V508" i="4"/>
  <c r="S518" i="4"/>
  <c r="U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L117" i="11" l="1"/>
  <c r="N117" i="11" s="1"/>
  <c r="K80" i="11"/>
  <c r="M80" i="11" s="1"/>
  <c r="K167" i="11"/>
  <c r="M167" i="11" s="1"/>
  <c r="V59" i="4"/>
  <c r="U108" i="4"/>
  <c r="V160" i="4"/>
  <c r="V129" i="4"/>
  <c r="V69" i="4"/>
  <c r="V22" i="4"/>
  <c r="V145" i="4"/>
  <c r="V140" i="4"/>
  <c r="W140" i="4" s="1"/>
  <c r="X140" i="4" s="1"/>
  <c r="U41" i="4"/>
  <c r="U120" i="4"/>
  <c r="V109" i="4"/>
  <c r="U22" i="4"/>
  <c r="U20" i="4"/>
  <c r="V5" i="4"/>
  <c r="W5" i="4" s="1"/>
  <c r="X5" i="4" s="1"/>
  <c r="Y5" i="4" s="1"/>
  <c r="V10" i="4"/>
  <c r="V34" i="4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V26" i="4"/>
  <c r="V6" i="4"/>
  <c r="V79" i="4"/>
  <c r="V118" i="4"/>
  <c r="V27" i="4"/>
  <c r="V198" i="4"/>
  <c r="V19" i="4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AG912" i="4"/>
  <c r="W1000" i="4"/>
  <c r="I57" i="3"/>
  <c r="I105" i="3"/>
  <c r="I16" i="3"/>
  <c r="T940" i="4"/>
  <c r="I73" i="3"/>
  <c r="I143" i="3"/>
  <c r="I135" i="3"/>
  <c r="I127" i="3"/>
  <c r="I119" i="3"/>
  <c r="I111" i="3"/>
  <c r="V810" i="4"/>
  <c r="V576" i="4"/>
  <c r="S997" i="4"/>
  <c r="I36" i="3"/>
  <c r="I146" i="3"/>
  <c r="I12" i="3"/>
  <c r="S917" i="4"/>
  <c r="I130" i="3"/>
  <c r="I114" i="3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I145" i="3"/>
  <c r="I89" i="3"/>
  <c r="T964" i="4"/>
  <c r="V15" i="4"/>
  <c r="V61" i="4"/>
  <c r="W61" i="4" s="1"/>
  <c r="X61" i="4" s="1"/>
  <c r="V728" i="4"/>
  <c r="W728" i="4" s="1"/>
  <c r="X728" i="4" s="1"/>
  <c r="V608" i="4"/>
  <c r="I139" i="3"/>
  <c r="I131" i="3"/>
  <c r="I123" i="3"/>
  <c r="I115" i="3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H136" i="3"/>
  <c r="H40" i="3"/>
  <c r="S904" i="4"/>
  <c r="I137" i="3"/>
  <c r="I121" i="3"/>
  <c r="I95" i="3"/>
  <c r="I43" i="3"/>
  <c r="R916" i="4"/>
  <c r="T916" i="4"/>
  <c r="I138" i="3"/>
  <c r="I122" i="3"/>
  <c r="T917" i="4"/>
  <c r="S916" i="4"/>
  <c r="S908" i="4"/>
  <c r="J976" i="11"/>
  <c r="L176" i="11"/>
  <c r="N176" i="11" s="1"/>
  <c r="L66" i="11"/>
  <c r="N66" i="11" s="1"/>
  <c r="AA9" i="4"/>
  <c r="AM9" i="4" s="1"/>
  <c r="AS9" i="4" s="1"/>
  <c r="AF9" i="4"/>
  <c r="AD9" i="4"/>
  <c r="U15" i="4"/>
  <c r="V163" i="4"/>
  <c r="V113" i="4"/>
  <c r="AK9" i="4"/>
  <c r="Z9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U606" i="4"/>
  <c r="V625" i="4"/>
  <c r="W625" i="4" s="1"/>
  <c r="X625" i="4" s="1"/>
  <c r="V57" i="4"/>
  <c r="W57" i="4" s="1"/>
  <c r="W928" i="4"/>
  <c r="V635" i="4"/>
  <c r="V981" i="4"/>
  <c r="V768" i="4"/>
  <c r="T972" i="4"/>
  <c r="V472" i="4"/>
  <c r="V497" i="4"/>
  <c r="AK912" i="4"/>
  <c r="AJ912" i="4"/>
  <c r="V650" i="4"/>
  <c r="V787" i="4"/>
  <c r="U576" i="4"/>
  <c r="Y983" i="4"/>
  <c r="V123" i="4"/>
  <c r="V972" i="4"/>
  <c r="W972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W172" i="4" s="1"/>
  <c r="X172" i="4" s="1"/>
  <c r="Y172" i="4" s="1"/>
  <c r="AK172" i="4" s="1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I187" i="3"/>
  <c r="I201" i="3"/>
  <c r="I192" i="3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W113" i="4" s="1"/>
  <c r="X113" i="4" s="1"/>
  <c r="U174" i="4"/>
  <c r="W174" i="4" s="1"/>
  <c r="X174" i="4" s="1"/>
  <c r="S929" i="4"/>
  <c r="Y938" i="4"/>
  <c r="V311" i="4"/>
  <c r="W109" i="4"/>
  <c r="X109" i="4" s="1"/>
  <c r="Y109" i="4" s="1"/>
  <c r="V963" i="4"/>
  <c r="I99" i="3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W17" i="4"/>
  <c r="W11" i="4"/>
  <c r="X11" i="4" s="1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W155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X91" i="4" s="1"/>
  <c r="Y91" i="4" s="1"/>
  <c r="I437" i="3"/>
  <c r="V874" i="4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X20" i="4" s="1"/>
  <c r="Y20" i="4" s="1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W995" i="4"/>
  <c r="Y995" i="4" s="1"/>
  <c r="V982" i="4"/>
  <c r="W941" i="4"/>
  <c r="W79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X163" i="4" s="1"/>
  <c r="Y163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27" i="4"/>
  <c r="X27" i="4" s="1"/>
  <c r="Y27" i="4" s="1"/>
  <c r="W547" i="4"/>
  <c r="X547" i="4" s="1"/>
  <c r="Y547" i="4" s="1"/>
  <c r="W131" i="4"/>
  <c r="X131" i="4" s="1"/>
  <c r="W879" i="4"/>
  <c r="W10" i="4"/>
  <c r="W848" i="4"/>
  <c r="W880" i="4"/>
  <c r="S957" i="4"/>
  <c r="W107" i="4"/>
  <c r="X107" i="4" s="1"/>
  <c r="W123" i="4"/>
  <c r="X123" i="4" s="1"/>
  <c r="Y123" i="4" s="1"/>
  <c r="W97" i="4"/>
  <c r="X97" i="4" s="1"/>
  <c r="S892" i="4"/>
  <c r="U892" i="4" s="1"/>
  <c r="I306" i="3"/>
  <c r="I334" i="3"/>
  <c r="W18" i="4"/>
  <c r="X18" i="4" s="1"/>
  <c r="Y18" i="4" s="1"/>
  <c r="W88" i="4"/>
  <c r="W171" i="4"/>
  <c r="X171" i="4" s="1"/>
  <c r="Y171" i="4" s="1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X170" i="4" s="1"/>
  <c r="Y170" i="4" s="1"/>
  <c r="W145" i="4"/>
  <c r="X145" i="4" s="1"/>
  <c r="S950" i="4"/>
  <c r="U950" i="4" s="1"/>
  <c r="I350" i="3"/>
  <c r="I262" i="3"/>
  <c r="T973" i="4"/>
  <c r="T966" i="4"/>
  <c r="S885" i="4"/>
  <c r="W40" i="4"/>
  <c r="X40" i="4" s="1"/>
  <c r="Y40" i="4" s="1"/>
  <c r="AG40" i="4" s="1"/>
  <c r="I338" i="3"/>
  <c r="I298" i="3"/>
  <c r="I269" i="3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W515" i="4"/>
  <c r="W623" i="4"/>
  <c r="X623" i="4" s="1"/>
  <c r="Y623" i="4" s="1"/>
  <c r="W129" i="4"/>
  <c r="X129" i="4" s="1"/>
  <c r="AC727" i="4"/>
  <c r="W48" i="4"/>
  <c r="W935" i="4"/>
  <c r="V780" i="4"/>
  <c r="U780" i="4"/>
  <c r="U800" i="4"/>
  <c r="V800" i="4"/>
  <c r="U678" i="4"/>
  <c r="V678" i="4"/>
  <c r="I713" i="3"/>
  <c r="I49" i="3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F172" i="4"/>
  <c r="AI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Y349" i="4" s="1"/>
  <c r="AA349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I149" i="3"/>
  <c r="I25" i="3"/>
  <c r="I13" i="3"/>
  <c r="U674" i="4"/>
  <c r="V674" i="4"/>
  <c r="V712" i="4"/>
  <c r="U712" i="4"/>
  <c r="U578" i="4"/>
  <c r="V578" i="4"/>
  <c r="I171" i="3"/>
  <c r="I23" i="3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I9" i="3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I81" i="3"/>
  <c r="I41" i="3"/>
  <c r="H15" i="3"/>
  <c r="F15" i="3"/>
  <c r="I644" i="3"/>
  <c r="I7" i="3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I167" i="3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Z172" i="4"/>
  <c r="AL172" i="4" s="1"/>
  <c r="AR172" i="4" s="1"/>
  <c r="AB172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164" i="4"/>
  <c r="Y164" i="4" s="1"/>
  <c r="H87" i="3"/>
  <c r="F87" i="3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I179" i="3"/>
  <c r="I174" i="3"/>
  <c r="H154" i="3"/>
  <c r="F154" i="3"/>
  <c r="F152" i="3"/>
  <c r="H152" i="3"/>
  <c r="H146" i="3"/>
  <c r="F146" i="3"/>
  <c r="I108" i="3"/>
  <c r="I104" i="3"/>
  <c r="I92" i="3"/>
  <c r="I88" i="3"/>
  <c r="I74" i="3"/>
  <c r="I70" i="3"/>
  <c r="I60" i="3"/>
  <c r="I56" i="3"/>
  <c r="I44" i="3"/>
  <c r="I37" i="3"/>
  <c r="I34" i="3"/>
  <c r="I30" i="3"/>
  <c r="F26" i="3"/>
  <c r="H26" i="3"/>
  <c r="I20" i="3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A5" i="4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I185" i="3"/>
  <c r="I175" i="3"/>
  <c r="I166" i="3"/>
  <c r="I158" i="3"/>
  <c r="F98" i="3"/>
  <c r="H98" i="3"/>
  <c r="F94" i="3"/>
  <c r="H94" i="3"/>
  <c r="F82" i="3"/>
  <c r="H82" i="3"/>
  <c r="H78" i="3"/>
  <c r="F78" i="3"/>
  <c r="F66" i="3"/>
  <c r="H66" i="3"/>
  <c r="F62" i="3"/>
  <c r="H62" i="3"/>
  <c r="I48" i="3"/>
  <c r="I28" i="3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AQ9" i="4"/>
  <c r="AW9" i="4" s="1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L132" i="4" s="1"/>
  <c r="AR132" i="4" s="1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A152" i="4"/>
  <c r="AB152" i="4"/>
  <c r="AH152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L128" i="4" s="1"/>
  <c r="AB128" i="4"/>
  <c r="AN128" i="4" s="1"/>
  <c r="AT128" i="4" s="1"/>
  <c r="AC128" i="4"/>
  <c r="AO128" i="4" s="1"/>
  <c r="AU128" i="4" s="1"/>
  <c r="AR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I183" i="3"/>
  <c r="H178" i="3"/>
  <c r="F178" i="3"/>
  <c r="I170" i="3"/>
  <c r="I163" i="3"/>
  <c r="H162" i="3"/>
  <c r="F162" i="3"/>
  <c r="I150" i="3"/>
  <c r="I147" i="3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I106" i="3"/>
  <c r="I102" i="3"/>
  <c r="F90" i="3"/>
  <c r="H90" i="3"/>
  <c r="I86" i="3"/>
  <c r="I76" i="3"/>
  <c r="I72" i="3"/>
  <c r="F58" i="3"/>
  <c r="H58" i="3"/>
  <c r="H54" i="3"/>
  <c r="F54" i="3"/>
  <c r="H38" i="3"/>
  <c r="F38" i="3"/>
  <c r="I32" i="3"/>
  <c r="I18" i="3"/>
  <c r="H12" i="3"/>
  <c r="F12" i="3"/>
  <c r="I10" i="3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I182" i="3"/>
  <c r="I180" i="3"/>
  <c r="H168" i="3"/>
  <c r="F168" i="3"/>
  <c r="I164" i="3"/>
  <c r="I155" i="3"/>
  <c r="I151" i="3"/>
  <c r="I148" i="3"/>
  <c r="I100" i="3"/>
  <c r="I96" i="3"/>
  <c r="I84" i="3"/>
  <c r="I80" i="3"/>
  <c r="I68" i="3"/>
  <c r="I64" i="3"/>
  <c r="I52" i="3"/>
  <c r="F42" i="3"/>
  <c r="H42" i="3"/>
  <c r="I35" i="3"/>
  <c r="I21" i="3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258" i="4"/>
  <c r="AB258" i="4"/>
  <c r="AD258" i="4"/>
  <c r="AA258" i="4"/>
  <c r="AC258" i="4"/>
  <c r="AE258" i="4"/>
  <c r="X306" i="4"/>
  <c r="Y306" i="4" s="1"/>
  <c r="AD190" i="4"/>
  <c r="AG190" i="4"/>
  <c r="AG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E241" i="4" l="1"/>
  <c r="AB241" i="4"/>
  <c r="Z270" i="4"/>
  <c r="AK270" i="4"/>
  <c r="AJ241" i="4"/>
  <c r="AK241" i="4"/>
  <c r="AC241" i="4"/>
  <c r="AF241" i="4"/>
  <c r="AA270" i="4"/>
  <c r="AB270" i="4"/>
  <c r="AJ270" i="4"/>
  <c r="AI270" i="4"/>
  <c r="AA241" i="4"/>
  <c r="AH241" i="4"/>
  <c r="Z241" i="4"/>
  <c r="AL241" i="4" s="1"/>
  <c r="AR241" i="4" s="1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M5" i="4"/>
  <c r="AS5" i="4" s="1"/>
  <c r="AE250" i="4"/>
  <c r="AD228" i="4"/>
  <c r="AF250" i="4"/>
  <c r="AJ152" i="4"/>
  <c r="AI152" i="4"/>
  <c r="AD152" i="4"/>
  <c r="AQ124" i="4"/>
  <c r="AW124" i="4" s="1"/>
  <c r="AA228" i="4"/>
  <c r="AG250" i="4"/>
  <c r="AF152" i="4"/>
  <c r="AG152" i="4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D9" i="4"/>
  <c r="H9" i="4" s="1"/>
  <c r="AL5" i="4"/>
  <c r="AR5" i="4" s="1"/>
  <c r="W56" i="4"/>
  <c r="Y112" i="4"/>
  <c r="Y144" i="4"/>
  <c r="AF144" i="4" s="1"/>
  <c r="X960" i="4"/>
  <c r="Y960" i="4"/>
  <c r="W847" i="4"/>
  <c r="U908" i="4"/>
  <c r="V908" i="4"/>
  <c r="W908" i="4" s="1"/>
  <c r="X908" i="4" s="1"/>
  <c r="X437" i="4"/>
  <c r="Y437" i="4"/>
  <c r="AI687" i="4"/>
  <c r="V973" i="4"/>
  <c r="W973" i="4" s="1"/>
  <c r="W675" i="4"/>
  <c r="X675" i="4" s="1"/>
  <c r="Y675" i="4" s="1"/>
  <c r="U916" i="4"/>
  <c r="V916" i="4"/>
  <c r="W916" i="4" s="1"/>
  <c r="Y916" i="4" s="1"/>
  <c r="U904" i="4"/>
  <c r="V904" i="4"/>
  <c r="W904" i="4" s="1"/>
  <c r="U872" i="4"/>
  <c r="V872" i="4"/>
  <c r="W872" i="4" s="1"/>
  <c r="U917" i="4"/>
  <c r="V917" i="4"/>
  <c r="W917" i="4" s="1"/>
  <c r="AD241" i="4"/>
  <c r="AP241" i="4" s="1"/>
  <c r="AV241" i="4" s="1"/>
  <c r="Y180" i="4"/>
  <c r="Z180" i="4" s="1"/>
  <c r="V185" i="4"/>
  <c r="AE172" i="4"/>
  <c r="AD172" i="4"/>
  <c r="AC172" i="4"/>
  <c r="AO172" i="4" s="1"/>
  <c r="AU172" i="4" s="1"/>
  <c r="AA172" i="4"/>
  <c r="AG172" i="4"/>
  <c r="AH172" i="4"/>
  <c r="AN172" i="4" s="1"/>
  <c r="AT172" i="4" s="1"/>
  <c r="X997" i="4"/>
  <c r="Y997" i="4"/>
  <c r="Y972" i="4"/>
  <c r="X972" i="4"/>
  <c r="X671" i="4"/>
  <c r="Y671" i="4"/>
  <c r="AL465" i="4"/>
  <c r="AR465" i="4" s="1"/>
  <c r="W874" i="4"/>
  <c r="Y405" i="4"/>
  <c r="AG405" i="4" s="1"/>
  <c r="AA405" i="4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P342" i="4" s="1"/>
  <c r="AV342" i="4" s="1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Q418" i="4" s="1"/>
  <c r="AW418" i="4" s="1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W911" i="4"/>
  <c r="W955" i="4"/>
  <c r="W185" i="4"/>
  <c r="X874" i="4"/>
  <c r="Y874" i="4"/>
  <c r="W104" i="4"/>
  <c r="X104" i="4" s="1"/>
  <c r="Y104" i="4" s="1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W21" i="4"/>
  <c r="W87" i="4"/>
  <c r="X87" i="4" s="1"/>
  <c r="W141" i="4"/>
  <c r="W173" i="4"/>
  <c r="X173" i="4" s="1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X156" i="4" s="1"/>
  <c r="Y156" i="4" s="1"/>
  <c r="AJ156" i="4" s="1"/>
  <c r="AC663" i="4"/>
  <c r="AE663" i="4"/>
  <c r="Z663" i="4"/>
  <c r="W871" i="4"/>
  <c r="W720" i="4"/>
  <c r="W942" i="4"/>
  <c r="W588" i="4"/>
  <c r="W705" i="4"/>
  <c r="W937" i="4"/>
  <c r="W939" i="4"/>
  <c r="W999" i="4"/>
  <c r="W82" i="4"/>
  <c r="X82" i="4" s="1"/>
  <c r="Y82" i="4" s="1"/>
  <c r="AG82" i="4" s="1"/>
  <c r="W991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W52" i="4"/>
  <c r="W925" i="4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78" i="4"/>
  <c r="X86" i="4"/>
  <c r="X125" i="4"/>
  <c r="X141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O112" i="4"/>
  <c r="AU112" i="4" s="1"/>
  <c r="X94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W4" i="4"/>
  <c r="X55" i="4"/>
  <c r="Y55" i="4" s="1"/>
  <c r="X114" i="4"/>
  <c r="Y114" i="4" s="1"/>
  <c r="X137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P36" i="4" s="1"/>
  <c r="AV36" i="4" s="1"/>
  <c r="AB36" i="4"/>
  <c r="AN36" i="4" s="1"/>
  <c r="AT36" i="4" s="1"/>
  <c r="AA36" i="4"/>
  <c r="AC36" i="4"/>
  <c r="AO36" i="4" s="1"/>
  <c r="AU36" i="4" s="1"/>
  <c r="Z36" i="4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Z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AE11" i="4"/>
  <c r="W14" i="4"/>
  <c r="Z15" i="4"/>
  <c r="AB15" i="4"/>
  <c r="AC15" i="4"/>
  <c r="AE15" i="4"/>
  <c r="AQ15" i="4" s="1"/>
  <c r="AW15" i="4" s="1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E174" i="4"/>
  <c r="AD174" i="4"/>
  <c r="F116" i="4"/>
  <c r="J116" i="4" s="1"/>
  <c r="Y592" i="4"/>
  <c r="AC592" i="4" s="1"/>
  <c r="X32" i="4"/>
  <c r="Y32" i="4" s="1"/>
  <c r="AG32" i="4" s="1"/>
  <c r="X49" i="4"/>
  <c r="Y49" i="4" s="1"/>
  <c r="AF49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Y991" i="4"/>
  <c r="X991" i="4"/>
  <c r="AF803" i="4"/>
  <c r="AK803" i="4"/>
  <c r="AI803" i="4"/>
  <c r="AJ803" i="4"/>
  <c r="AH803" i="4"/>
  <c r="AG803" i="4"/>
  <c r="AD38" i="4"/>
  <c r="X551" i="4"/>
  <c r="Z646" i="4"/>
  <c r="AA646" i="4"/>
  <c r="AD646" i="4"/>
  <c r="AB646" i="4"/>
  <c r="AC646" i="4"/>
  <c r="AO646" i="4" s="1"/>
  <c r="AU646" i="4" s="1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A180" i="4"/>
  <c r="Z770" i="4"/>
  <c r="AA770" i="4"/>
  <c r="AG97" i="4"/>
  <c r="AH97" i="4"/>
  <c r="AC123" i="4"/>
  <c r="AO123" i="4" s="1"/>
  <c r="AU123" i="4" s="1"/>
  <c r="Z123" i="4"/>
  <c r="AD123" i="4"/>
  <c r="AP123" i="4" s="1"/>
  <c r="AV123" i="4" s="1"/>
  <c r="AE123" i="4"/>
  <c r="AA123" i="4"/>
  <c r="AM123" i="4" s="1"/>
  <c r="AS123" i="4" s="1"/>
  <c r="AB123" i="4"/>
  <c r="AN123" i="4" s="1"/>
  <c r="AT123" i="4" s="1"/>
  <c r="AB147" i="4"/>
  <c r="AN147" i="4" s="1"/>
  <c r="AT147" i="4" s="1"/>
  <c r="AA147" i="4"/>
  <c r="AM147" i="4" s="1"/>
  <c r="AS147" i="4" s="1"/>
  <c r="Z147" i="4"/>
  <c r="AL147" i="4" s="1"/>
  <c r="AR147" i="4" s="1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O164" i="4" s="1"/>
  <c r="AU164" i="4" s="1"/>
  <c r="AE164" i="4"/>
  <c r="AQ164" i="4" s="1"/>
  <c r="AW164" i="4" s="1"/>
  <c r="Z20" i="4"/>
  <c r="AC20" i="4"/>
  <c r="AO20" i="4" s="1"/>
  <c r="AU20" i="4" s="1"/>
  <c r="AA20" i="4"/>
  <c r="AB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H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L115" i="4" s="1"/>
  <c r="AR115" i="4" s="1"/>
  <c r="AB115" i="4"/>
  <c r="AN115" i="4" s="1"/>
  <c r="AT115" i="4" s="1"/>
  <c r="AC115" i="4"/>
  <c r="AI131" i="4"/>
  <c r="AG131" i="4"/>
  <c r="AB163" i="4"/>
  <c r="AN163" i="4" s="1"/>
  <c r="AT163" i="4" s="1"/>
  <c r="AE163" i="4"/>
  <c r="AQ163" i="4" s="1"/>
  <c r="AW163" i="4" s="1"/>
  <c r="Z163" i="4"/>
  <c r="AD163" i="4"/>
  <c r="AA163" i="4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A171" i="4"/>
  <c r="AM171" i="4" s="1"/>
  <c r="AS171" i="4" s="1"/>
  <c r="AB171" i="4"/>
  <c r="AI963" i="4"/>
  <c r="AH963" i="4"/>
  <c r="AG963" i="4"/>
  <c r="X16" i="4"/>
  <c r="Y16" i="4" s="1"/>
  <c r="AG11" i="4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X7" i="4"/>
  <c r="AD170" i="4"/>
  <c r="AC170" i="4"/>
  <c r="AO170" i="4" s="1"/>
  <c r="AU170" i="4" s="1"/>
  <c r="Z170" i="4"/>
  <c r="AL170" i="4" s="1"/>
  <c r="AR170" i="4" s="1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AP8" i="4" s="1"/>
  <c r="AV8" i="4" s="1"/>
  <c r="Z8" i="4"/>
  <c r="AA8" i="4"/>
  <c r="AC8" i="4"/>
  <c r="AB27" i="4"/>
  <c r="AN27" i="4" s="1"/>
  <c r="AT27" i="4" s="1"/>
  <c r="AA27" i="4"/>
  <c r="AE27" i="4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AK38" i="4"/>
  <c r="X457" i="4"/>
  <c r="Y457" i="4" s="1"/>
  <c r="AA102" i="4"/>
  <c r="Z102" i="4"/>
  <c r="AB102" i="4"/>
  <c r="AN102" i="4" s="1"/>
  <c r="AT102" i="4" s="1"/>
  <c r="AD102" i="4"/>
  <c r="AP102" i="4" s="1"/>
  <c r="AV102" i="4" s="1"/>
  <c r="AE102" i="4"/>
  <c r="AQ102" i="4" s="1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B120" i="4"/>
  <c r="AD120" i="4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AO160" i="4" s="1"/>
  <c r="AU160" i="4" s="1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N776" i="4"/>
  <c r="AT776" i="4" s="1"/>
  <c r="AB69" i="4"/>
  <c r="AN69" i="4" s="1"/>
  <c r="AT69" i="4" s="1"/>
  <c r="AA69" i="4"/>
  <c r="AE69" i="4"/>
  <c r="AQ69" i="4" s="1"/>
  <c r="AW69" i="4" s="1"/>
  <c r="AD69" i="4"/>
  <c r="Z69" i="4"/>
  <c r="AL69" i="4" s="1"/>
  <c r="AR69" i="4" s="1"/>
  <c r="AC69" i="4"/>
  <c r="Z89" i="4"/>
  <c r="AL89" i="4" s="1"/>
  <c r="AR89" i="4" s="1"/>
  <c r="AD89" i="4"/>
  <c r="AP89" i="4" s="1"/>
  <c r="AC89" i="4"/>
  <c r="AB89" i="4"/>
  <c r="AE89" i="4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Z109" i="4"/>
  <c r="AA109" i="4"/>
  <c r="AM109" i="4" s="1"/>
  <c r="AS109" i="4" s="1"/>
  <c r="AW109" i="4"/>
  <c r="AB47" i="4"/>
  <c r="AN47" i="4" s="1"/>
  <c r="AT47" i="4" s="1"/>
  <c r="AC47" i="4"/>
  <c r="AE47" i="4"/>
  <c r="AQ47" i="4" s="1"/>
  <c r="AW47" i="4" s="1"/>
  <c r="AD47" i="4"/>
  <c r="AP47" i="4" s="1"/>
  <c r="AV47" i="4" s="1"/>
  <c r="Z47" i="4"/>
  <c r="AL47" i="4" s="1"/>
  <c r="AR47" i="4" s="1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A225" i="4"/>
  <c r="AI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AO447" i="4" s="1"/>
  <c r="AU447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G222" i="4"/>
  <c r="AO358" i="4"/>
  <c r="AU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D241" i="4" l="1"/>
  <c r="H241" i="4" s="1"/>
  <c r="E241" i="4"/>
  <c r="I241" i="4" s="1"/>
  <c r="AN228" i="4"/>
  <c r="AT228" i="4" s="1"/>
  <c r="AM172" i="4"/>
  <c r="AS172" i="4" s="1"/>
  <c r="AM241" i="4"/>
  <c r="AS241" i="4" s="1"/>
  <c r="AN112" i="4"/>
  <c r="AT112" i="4" s="1"/>
  <c r="AN89" i="4"/>
  <c r="AT89" i="4" s="1"/>
  <c r="AQ160" i="4"/>
  <c r="AW160" i="4" s="1"/>
  <c r="AL66" i="4"/>
  <c r="AR66" i="4" s="1"/>
  <c r="AO8" i="4"/>
  <c r="AU8" i="4" s="1"/>
  <c r="AQ170" i="4"/>
  <c r="AW170" i="4" s="1"/>
  <c r="AI174" i="4"/>
  <c r="AO115" i="4"/>
  <c r="AU115" i="4" s="1"/>
  <c r="AG180" i="4"/>
  <c r="Z174" i="4"/>
  <c r="AB174" i="4"/>
  <c r="AN174" i="4" s="1"/>
  <c r="AT174" i="4" s="1"/>
  <c r="AM15" i="4"/>
  <c r="AS15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AJ144" i="4"/>
  <c r="AC144" i="4"/>
  <c r="AI144" i="4"/>
  <c r="AG144" i="4"/>
  <c r="AJ405" i="4"/>
  <c r="AB405" i="4"/>
  <c r="AC437" i="4"/>
  <c r="AM225" i="4"/>
  <c r="AS225" i="4" s="1"/>
  <c r="AO398" i="4"/>
  <c r="AU398" i="4" s="1"/>
  <c r="AC405" i="4"/>
  <c r="AF405" i="4"/>
  <c r="AH405" i="4"/>
  <c r="AI671" i="4"/>
  <c r="AI960" i="4"/>
  <c r="AF960" i="4"/>
  <c r="AC960" i="4"/>
  <c r="AO960" i="4" s="1"/>
  <c r="AD960" i="4"/>
  <c r="AS960" i="4"/>
  <c r="AW960" i="4"/>
  <c r="AE960" i="4"/>
  <c r="AG960" i="4"/>
  <c r="AK960" i="4"/>
  <c r="AJ960" i="4"/>
  <c r="AH960" i="4"/>
  <c r="Z960" i="4"/>
  <c r="AL960" i="4" s="1"/>
  <c r="AA960" i="4"/>
  <c r="AM960" i="4" s="1"/>
  <c r="AT960" i="4"/>
  <c r="AU960" i="4"/>
  <c r="AB960" i="4"/>
  <c r="AN960" i="4" s="1"/>
  <c r="AV960" i="4"/>
  <c r="AK956" i="4"/>
  <c r="AB322" i="4"/>
  <c r="Z405" i="4"/>
  <c r="AD405" i="4"/>
  <c r="AI405" i="4"/>
  <c r="AK405" i="4"/>
  <c r="AE405" i="4"/>
  <c r="X917" i="4"/>
  <c r="Y917" i="4"/>
  <c r="X872" i="4"/>
  <c r="Y872" i="4"/>
  <c r="Y904" i="4"/>
  <c r="X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AH437" i="4"/>
  <c r="AI437" i="4"/>
  <c r="AO437" i="4" s="1"/>
  <c r="AU437" i="4" s="1"/>
  <c r="AB437" i="4"/>
  <c r="AN437" i="4" s="1"/>
  <c r="AT437" i="4" s="1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O405" i="4"/>
  <c r="AU405" i="4" s="1"/>
  <c r="AM405" i="4"/>
  <c r="AS405" i="4" s="1"/>
  <c r="AL405" i="4"/>
  <c r="AR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E405" i="4"/>
  <c r="I405" i="4" s="1"/>
  <c r="F405" i="4"/>
  <c r="J405" i="4" s="1"/>
  <c r="G405" i="4"/>
  <c r="D405" i="4"/>
  <c r="H405" i="4" s="1"/>
  <c r="AK972" i="4"/>
  <c r="AJ972" i="4"/>
  <c r="AI972" i="4"/>
  <c r="AD972" i="4"/>
  <c r="AP972" i="4" s="1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Q972" i="4" s="1"/>
  <c r="AT972" i="4"/>
  <c r="AV972" i="4"/>
  <c r="AN419" i="4"/>
  <c r="AT419" i="4" s="1"/>
  <c r="AL96" i="4"/>
  <c r="AR96" i="4" s="1"/>
  <c r="D96" i="4" s="1"/>
  <c r="H96" i="4" s="1"/>
  <c r="AL228" i="4"/>
  <c r="AR228" i="4" s="1"/>
  <c r="AP405" i="4"/>
  <c r="AV405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M671" i="4" s="1"/>
  <c r="AS671" i="4" s="1"/>
  <c r="AJ671" i="4"/>
  <c r="Z671" i="4"/>
  <c r="AL671" i="4" s="1"/>
  <c r="AR671" i="4" s="1"/>
  <c r="AD671" i="4"/>
  <c r="AH671" i="4"/>
  <c r="AQ405" i="4"/>
  <c r="AW405" i="4" s="1"/>
  <c r="AH997" i="4"/>
  <c r="AA997" i="4"/>
  <c r="AF997" i="4"/>
  <c r="AW997" i="4"/>
  <c r="AC997" i="4"/>
  <c r="AG997" i="4"/>
  <c r="AB997" i="4"/>
  <c r="AN997" i="4" s="1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C225" i="4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AP180" i="4"/>
  <c r="AV180" i="4" s="1"/>
  <c r="G116" i="4"/>
  <c r="AD11" i="4"/>
  <c r="AC10" i="4"/>
  <c r="AE10" i="4"/>
  <c r="AH11" i="4"/>
  <c r="AN11" i="4" s="1"/>
  <c r="AT11" i="4" s="1"/>
  <c r="AO139" i="4"/>
  <c r="AU139" i="4" s="1"/>
  <c r="AQ112" i="4"/>
  <c r="AW112" i="4" s="1"/>
  <c r="AF230" i="4"/>
  <c r="F241" i="4"/>
  <c r="J241" i="4" s="1"/>
  <c r="AK225" i="4"/>
  <c r="AJ262" i="4"/>
  <c r="AI262" i="4"/>
  <c r="AO262" i="4" s="1"/>
  <c r="AU262" i="4" s="1"/>
  <c r="Z262" i="4"/>
  <c r="AL262" i="4" s="1"/>
  <c r="AR262" i="4" s="1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AI107" i="4"/>
  <c r="AL179" i="4"/>
  <c r="AR179" i="4" s="1"/>
  <c r="E179" i="4" s="1"/>
  <c r="I179" i="4" s="1"/>
  <c r="AN180" i="4"/>
  <c r="AT180" i="4" s="1"/>
  <c r="AB38" i="4"/>
  <c r="AQ174" i="4"/>
  <c r="AW174" i="4" s="1"/>
  <c r="AL18" i="4"/>
  <c r="AR18" i="4" s="1"/>
  <c r="F18" i="4" s="1"/>
  <c r="J18" i="4" s="1"/>
  <c r="Z11" i="4"/>
  <c r="AA11" i="4"/>
  <c r="AD10" i="4"/>
  <c r="AQ136" i="4"/>
  <c r="AW136" i="4" s="1"/>
  <c r="AL36" i="4"/>
  <c r="AR36" i="4" s="1"/>
  <c r="D36" i="4" s="1"/>
  <c r="H36" i="4" s="1"/>
  <c r="AM112" i="4"/>
  <c r="AS112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AM322" i="4" s="1"/>
  <c r="AS322" i="4" s="1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L666" i="4" s="1"/>
  <c r="AR666" i="4" s="1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Y906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O826" i="4" s="1"/>
  <c r="AU826" i="4" s="1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L113" i="4"/>
  <c r="AR113" i="4" s="1"/>
  <c r="F113" i="4" s="1"/>
  <c r="J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N515" i="4" s="1"/>
  <c r="AT515" i="4" s="1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N17" i="4" s="1"/>
  <c r="AT17" i="4" s="1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Q471" i="4" s="1"/>
  <c r="AW471" i="4" s="1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M17" i="4" s="1"/>
  <c r="AS17" i="4" s="1"/>
  <c r="AC131" i="4"/>
  <c r="AO131" i="4" s="1"/>
  <c r="AU131" i="4" s="1"/>
  <c r="AC784" i="4"/>
  <c r="AD61" i="4"/>
  <c r="AD107" i="4"/>
  <c r="AP107" i="4" s="1"/>
  <c r="AV107" i="4" s="1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D179" i="4"/>
  <c r="H179" i="4" s="1"/>
  <c r="E100" i="4"/>
  <c r="I100" i="4" s="1"/>
  <c r="F100" i="4"/>
  <c r="J100" i="4" s="1"/>
  <c r="D100" i="4"/>
  <c r="H100" i="4" s="1"/>
  <c r="G100" i="4"/>
  <c r="D113" i="4"/>
  <c r="H113" i="4" s="1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F107" i="4"/>
  <c r="J10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G8" i="4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Q830" i="4"/>
  <c r="AW830" i="4" s="1"/>
  <c r="G543" i="4"/>
  <c r="F543" i="4"/>
  <c r="J543" i="4" s="1"/>
  <c r="E543" i="4"/>
  <c r="I543" i="4" s="1"/>
  <c r="D543" i="4"/>
  <c r="H543" i="4" s="1"/>
  <c r="AL880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Q779" i="4"/>
  <c r="AW779" i="4" s="1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E36" i="4"/>
  <c r="I36" i="4" s="1"/>
  <c r="AD849" i="4"/>
  <c r="AK849" i="4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P17" i="4"/>
  <c r="AV17" i="4" s="1"/>
  <c r="AL963" i="4"/>
  <c r="AO963" i="4"/>
  <c r="AB943" i="4"/>
  <c r="AN943" i="4" s="1"/>
  <c r="AC943" i="4"/>
  <c r="AE943" i="4"/>
  <c r="AD943" i="4"/>
  <c r="AS943" i="4"/>
  <c r="AV943" i="4"/>
  <c r="Z943" i="4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G140" i="4"/>
  <c r="F140" i="4"/>
  <c r="J140" i="4" s="1"/>
  <c r="E140" i="4"/>
  <c r="I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E52" i="4"/>
  <c r="AU52" i="4"/>
  <c r="AA52" i="4"/>
  <c r="AM52" i="4" s="1"/>
  <c r="AS52" i="4" s="1"/>
  <c r="AB52" i="4"/>
  <c r="AC127" i="4"/>
  <c r="AE127" i="4"/>
  <c r="AA127" i="4"/>
  <c r="AM127" i="4" s="1"/>
  <c r="AB127" i="4"/>
  <c r="Z127" i="4"/>
  <c r="AD127" i="4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P155" i="4" s="1"/>
  <c r="AV155" i="4" s="1"/>
  <c r="AA155" i="4"/>
  <c r="AE155" i="4"/>
  <c r="AB155" i="4"/>
  <c r="AE635" i="4"/>
  <c r="AQ635" i="4" s="1"/>
  <c r="AW635" i="4" s="1"/>
  <c r="AH635" i="4"/>
  <c r="AN635" i="4" s="1"/>
  <c r="AT635" i="4" s="1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O974" i="4" s="1"/>
  <c r="AB974" i="4"/>
  <c r="AN974" i="4" s="1"/>
  <c r="Z974" i="4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M168" i="4" s="1"/>
  <c r="AS168" i="4" s="1"/>
  <c r="AB168" i="4"/>
  <c r="Y146" i="4"/>
  <c r="AC146" i="4" s="1"/>
  <c r="Y137" i="4"/>
  <c r="Y130" i="4"/>
  <c r="AA130" i="4" s="1"/>
  <c r="Z122" i="4"/>
  <c r="AL122" i="4" s="1"/>
  <c r="AR122" i="4" s="1"/>
  <c r="AC122" i="4"/>
  <c r="AB122" i="4"/>
  <c r="AE122" i="4"/>
  <c r="AD122" i="4"/>
  <c r="AA122" i="4"/>
  <c r="AD114" i="4"/>
  <c r="AP114" i="4" s="1"/>
  <c r="AV114" i="4" s="1"/>
  <c r="AB114" i="4"/>
  <c r="AN114" i="4" s="1"/>
  <c r="AT114" i="4" s="1"/>
  <c r="AC114" i="4"/>
  <c r="AA114" i="4"/>
  <c r="AM114" i="4" s="1"/>
  <c r="AS114" i="4" s="1"/>
  <c r="AE114" i="4"/>
  <c r="Z114" i="4"/>
  <c r="AG113" i="4"/>
  <c r="AJ113" i="4"/>
  <c r="AD71" i="4"/>
  <c r="AP71" i="4" s="1"/>
  <c r="AV71" i="4" s="1"/>
  <c r="AC71" i="4"/>
  <c r="AO71" i="4" s="1"/>
  <c r="AU71" i="4" s="1"/>
  <c r="AE71" i="4"/>
  <c r="AB71" i="4"/>
  <c r="AN71" i="4" s="1"/>
  <c r="AT71" i="4" s="1"/>
  <c r="AE55" i="4"/>
  <c r="AA55" i="4"/>
  <c r="AD55" i="4"/>
  <c r="AC55" i="4"/>
  <c r="AO55" i="4" s="1"/>
  <c r="AU55" i="4" s="1"/>
  <c r="Z55" i="4"/>
  <c r="AB55" i="4"/>
  <c r="AN55" i="4" s="1"/>
  <c r="AT55" i="4" s="1"/>
  <c r="AF46" i="4"/>
  <c r="AK46" i="4"/>
  <c r="AI46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B149" i="4"/>
  <c r="AN149" i="4" s="1"/>
  <c r="AT149" i="4" s="1"/>
  <c r="AC149" i="4"/>
  <c r="AO149" i="4" s="1"/>
  <c r="AE149" i="4"/>
  <c r="AQ149" i="4" s="1"/>
  <c r="AW149" i="4" s="1"/>
  <c r="Z149" i="4"/>
  <c r="AA149" i="4"/>
  <c r="AM149" i="4" s="1"/>
  <c r="AS149" i="4" s="1"/>
  <c r="AU149" i="4"/>
  <c r="AD149" i="4"/>
  <c r="AP149" i="4" s="1"/>
  <c r="AV149" i="4" s="1"/>
  <c r="X28" i="4"/>
  <c r="Y28" i="4" s="1"/>
  <c r="AG118" i="4"/>
  <c r="Z25" i="4"/>
  <c r="AD25" i="4"/>
  <c r="AC25" i="4"/>
  <c r="AO25" i="4" s="1"/>
  <c r="AU25" i="4" s="1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N70" i="4" s="1"/>
  <c r="AT70" i="4" s="1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O50" i="4" s="1"/>
  <c r="AU50" i="4" s="1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E142" i="4"/>
  <c r="AR142" i="4"/>
  <c r="AD142" i="4"/>
  <c r="AA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L104" i="4" s="1"/>
  <c r="AR104" i="4" s="1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G144" i="4"/>
  <c r="D144" i="4"/>
  <c r="H144" i="4" s="1"/>
  <c r="AB942" i="4"/>
  <c r="AN942" i="4" s="1"/>
  <c r="AE942" i="4"/>
  <c r="AQ942" i="4" s="1"/>
  <c r="AU942" i="4"/>
  <c r="AT942" i="4"/>
  <c r="AS942" i="4"/>
  <c r="AV942" i="4"/>
  <c r="AC942" i="4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M720" i="4" s="1"/>
  <c r="AS720" i="4" s="1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AO185" i="4" s="1"/>
  <c r="AU185" i="4" s="1"/>
  <c r="Z185" i="4"/>
  <c r="AB185" i="4"/>
  <c r="AN185" i="4" s="1"/>
  <c r="AT185" i="4" s="1"/>
  <c r="Y173" i="4"/>
  <c r="AD173" i="4" s="1"/>
  <c r="Y141" i="4"/>
  <c r="AA129" i="4"/>
  <c r="AM129" i="4" s="1"/>
  <c r="AS129" i="4" s="1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Q21" i="4" s="1"/>
  <c r="AW21" i="4" s="1"/>
  <c r="AC17" i="4"/>
  <c r="AO17" i="4" s="1"/>
  <c r="AU17" i="4" s="1"/>
  <c r="AA13" i="4"/>
  <c r="AB13" i="4"/>
  <c r="AN13" i="4" s="1"/>
  <c r="AT13" i="4" s="1"/>
  <c r="Z13" i="4"/>
  <c r="AC13" i="4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B35" i="4"/>
  <c r="AA35" i="4"/>
  <c r="AM35" i="4" s="1"/>
  <c r="AS35" i="4" s="1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L105" i="4" s="1"/>
  <c r="AR105" i="4" s="1"/>
  <c r="AA105" i="4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G833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O174" i="4" l="1"/>
  <c r="AU174" i="4" s="1"/>
  <c r="E262" i="4"/>
  <c r="I262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AF58" i="4"/>
  <c r="AL145" i="4"/>
  <c r="AR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P872" i="4" s="1"/>
  <c r="AE872" i="4"/>
  <c r="AQ872" i="4" s="1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M973" i="4" s="1"/>
  <c r="AF973" i="4"/>
  <c r="AH973" i="4"/>
  <c r="AI973" i="4"/>
  <c r="AK973" i="4"/>
  <c r="AC973" i="4"/>
  <c r="AO973" i="4" s="1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112" i="4" l="1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G87" i="4"/>
  <c r="D87" i="4"/>
  <c r="H87" i="4" s="1"/>
  <c r="F87" i="4"/>
  <c r="J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D56" i="4"/>
  <c r="H56" i="4" s="1"/>
  <c r="E56" i="4"/>
  <c r="I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239" i="4" l="1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D34" i="4"/>
  <c r="H34" i="4" s="1"/>
  <c r="F34" i="4"/>
  <c r="J34" i="4" s="1"/>
  <c r="AL212" i="4"/>
  <c r="AR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83" i="4" l="1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<sst xmlns="http://schemas.openxmlformats.org/spreadsheetml/2006/main" count="2138" uniqueCount="488">
  <si>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</si>
  <si>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</si>
  <si>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</si>
  <si>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</si>
  <si>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</si>
  <si>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</si>
  <si>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</si>
  <si>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</si>
  <si>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</si>
  <si>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</si>
  <si>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</si>
  <si>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</si>
  <si>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</si>
  <si>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</si>
  <si>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</si>
  <si>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</si>
  <si>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</si>
  <si>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</si>
  <si>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</si>
  <si>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</si>
  <si>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</si>
  <si>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</si>
  <si>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</si>
  <si>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</si>
  <si>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</si>
  <si>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</si>
  <si>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</si>
  <si>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</si>
  <si>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</si>
  <si>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</si>
  <si>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</si>
  <si>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</si>
  <si>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</si>
  <si>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</si>
  <si>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Fulham</t>
  </si>
  <si>
    <t>Charlton</t>
  </si>
  <si>
    <t>Luton</t>
  </si>
  <si>
    <t>Barnsley</t>
  </si>
  <si>
    <t>Reading</t>
  </si>
  <si>
    <t>Huddersfield</t>
  </si>
  <si>
    <t>Cardiff</t>
  </si>
  <si>
    <t>Blackburn</t>
  </si>
  <si>
    <t>Sheffield United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</si>
  <si>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</si>
  <si>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</si>
  <si>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</si>
  <si>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</si>
  <si>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</si>
  <si>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</si>
  <si>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</si>
  <si>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</si>
  <si>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</si>
  <si>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</si>
  <si>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</si>
  <si>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</si>
  <si>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Bournemouth</t>
  </si>
  <si>
    <t>Stoke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</si>
  <si>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</si>
  <si>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</si>
  <si>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</si>
  <si>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</si>
  <si>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</si>
  <si>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</si>
  <si>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</si>
  <si>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</si>
  <si>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</si>
  <si>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</si>
  <si>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</si>
  <si>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</si>
  <si>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</si>
  <si>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</si>
  <si>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</si>
  <si>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</si>
  <si>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</si>
  <si>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</si>
  <si>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</si>
  <si>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</si>
  <si>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</si>
  <si>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</si>
  <si>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</si>
  <si>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</si>
  <si>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</si>
  <si>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</si>
  <si>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</si>
  <si>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</si>
  <si>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</si>
  <si>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</si>
  <si>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</si>
  <si>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</si>
  <si>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</si>
  <si>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</si>
  <si>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</si>
  <si>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</si>
  <si>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</si>
  <si>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</si>
  <si>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</si>
  <si>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</si>
  <si>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</si>
  <si>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</si>
  <si>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Ipswich</t>
  </si>
  <si>
    <t>Lincoln</t>
  </si>
  <si>
    <t>Doncaster</t>
  </si>
  <si>
    <t>Fleetwood Town</t>
  </si>
  <si>
    <t>Plymouth</t>
  </si>
  <si>
    <t>Accrington</t>
  </si>
  <si>
    <t>Shrewsbury</t>
  </si>
  <si>
    <t>Peterboro</t>
  </si>
  <si>
    <t>Bolton</t>
  </si>
  <si>
    <t>Cambridge</t>
  </si>
  <si>
    <t>Cheltenham</t>
  </si>
  <si>
    <t>Morecambe</t>
  </si>
  <si>
    <t>E1</t>
  </si>
  <si>
    <t>E2</t>
  </si>
  <si>
    <t>Blackpool</t>
  </si>
  <si>
    <t>Burton</t>
  </si>
  <si>
    <t>Portsmouth</t>
  </si>
  <si>
    <t>Oxford</t>
  </si>
  <si>
    <t>Crewe</t>
  </si>
  <si>
    <t>Dunfermline</t>
  </si>
  <si>
    <t>SC1</t>
  </si>
  <si>
    <t>Raith Rvs</t>
  </si>
  <si>
    <t>Mechelen</t>
  </si>
  <si>
    <t>Standard</t>
  </si>
  <si>
    <t>FC Koln</t>
  </si>
  <si>
    <t>Greuther Furth</t>
  </si>
  <si>
    <t>Erzgebirge Aue</t>
  </si>
  <si>
    <t>Hamburg</t>
  </si>
  <si>
    <t>Werder Bremen</t>
  </si>
  <si>
    <t>Heidenheim</t>
  </si>
  <si>
    <t>Lens</t>
  </si>
  <si>
    <t>Reims</t>
  </si>
  <si>
    <t>Cagliari</t>
  </si>
  <si>
    <t>Venezia</t>
  </si>
  <si>
    <t>Lecce</t>
  </si>
  <si>
    <t>Monza</t>
  </si>
  <si>
    <t>Groningen</t>
  </si>
  <si>
    <t>Twente</t>
  </si>
  <si>
    <t>Alaves</t>
  </si>
  <si>
    <t>Ponferradina</t>
  </si>
  <si>
    <t>Valladolid</t>
  </si>
  <si>
    <t>Antalyaspor</t>
  </si>
  <si>
    <t>Ad. Demirspor</t>
  </si>
  <si>
    <t>Karagumruk</t>
  </si>
  <si>
    <t>Buyuksehyr</t>
  </si>
  <si>
    <t>Kortrijk</t>
  </si>
  <si>
    <t>Charleroi</t>
  </si>
  <si>
    <t>Cercle Brugge</t>
  </si>
  <si>
    <t>St. Gilloise</t>
  </si>
  <si>
    <t>St Truiden</t>
  </si>
  <si>
    <t>Oostende</t>
  </si>
  <si>
    <t>Oud-Heverlee Leuven</t>
  </si>
  <si>
    <t>Beerschot VA</t>
  </si>
  <si>
    <t>Dortmund</t>
  </si>
  <si>
    <t>Augsburg</t>
  </si>
  <si>
    <t>Hertha</t>
  </si>
  <si>
    <t>Freiburg</t>
  </si>
  <si>
    <t>Stuttgart</t>
  </si>
  <si>
    <t>Hoffenheim</t>
  </si>
  <si>
    <t>Wolfsburg</t>
  </si>
  <si>
    <t>Mgladbach</t>
  </si>
  <si>
    <t>RB Leipzig</t>
  </si>
  <si>
    <t>Bochum</t>
  </si>
  <si>
    <t>Fortuna Dusseldorf</t>
  </si>
  <si>
    <t>Paderborn</t>
  </si>
  <si>
    <t>Holstein Kiel</t>
  </si>
  <si>
    <t>Hansa Rostock</t>
  </si>
  <si>
    <t>Regensburg</t>
  </si>
  <si>
    <t>Karlsruhe</t>
  </si>
  <si>
    <t>Nurnberg</t>
  </si>
  <si>
    <t>Hannover</t>
  </si>
  <si>
    <t>Man United</t>
  </si>
  <si>
    <t>Everton</t>
  </si>
  <si>
    <t>Burnley</t>
  </si>
  <si>
    <t>Norwich</t>
  </si>
  <si>
    <t>Chelsea</t>
  </si>
  <si>
    <t>Southampton</t>
  </si>
  <si>
    <t>Leeds</t>
  </si>
  <si>
    <t>Watford</t>
  </si>
  <si>
    <t>Wolves</t>
  </si>
  <si>
    <t>Newcastle</t>
  </si>
  <si>
    <t>Brighton</t>
  </si>
  <si>
    <t>Arsenal</t>
  </si>
  <si>
    <t>Bradford</t>
  </si>
  <si>
    <t>Rochdale</t>
  </si>
  <si>
    <t>Bristol Rvs</t>
  </si>
  <si>
    <t>Swindon</t>
  </si>
  <si>
    <t>Carlisle</t>
  </si>
  <si>
    <t>Forest Green</t>
  </si>
  <si>
    <t>Colchester</t>
  </si>
  <si>
    <t>Salford</t>
  </si>
  <si>
    <t>Exeter</t>
  </si>
  <si>
    <t>Walsall</t>
  </si>
  <si>
    <t>Mansfield</t>
  </si>
  <si>
    <t>Barrow</t>
  </si>
  <si>
    <t>Newport County</t>
  </si>
  <si>
    <t>Scunthorpe</t>
  </si>
  <si>
    <t>Northampton</t>
  </si>
  <si>
    <t>Sutton</t>
  </si>
  <si>
    <t>Oldham</t>
  </si>
  <si>
    <t>Harrogate</t>
  </si>
  <si>
    <t>Port Vale</t>
  </si>
  <si>
    <t>Leyton Orient</t>
  </si>
  <si>
    <t>Stevenage</t>
  </si>
  <si>
    <t>Hartlepool</t>
  </si>
  <si>
    <t>Tranmere</t>
  </si>
  <si>
    <t>Crawley Town</t>
  </si>
  <si>
    <t>Montpellier</t>
  </si>
  <si>
    <t>Strasbourg</t>
  </si>
  <si>
    <t>Nice</t>
  </si>
  <si>
    <t>Brest</t>
  </si>
  <si>
    <t>Amiens</t>
  </si>
  <si>
    <t>Toulouse</t>
  </si>
  <si>
    <t>Auxerre</t>
  </si>
  <si>
    <t>Nimes</t>
  </si>
  <si>
    <t>Ajaccio</t>
  </si>
  <si>
    <t>Quevilly Rouen</t>
  </si>
  <si>
    <t>Caen</t>
  </si>
  <si>
    <t>Valenciennes</t>
  </si>
  <si>
    <t>Dunkerque</t>
  </si>
  <si>
    <t>Bastia</t>
  </si>
  <si>
    <t>Grenoble</t>
  </si>
  <si>
    <t>Pau FC</t>
  </si>
  <si>
    <t>Guingamp</t>
  </si>
  <si>
    <t>Rodez</t>
  </si>
  <si>
    <t>Le Havre</t>
  </si>
  <si>
    <t>Dijon</t>
  </si>
  <si>
    <t>Paris FC</t>
  </si>
  <si>
    <t>Nancy</t>
  </si>
  <si>
    <t>Sochaux</t>
  </si>
  <si>
    <t>Niort</t>
  </si>
  <si>
    <t>Volos NFC</t>
  </si>
  <si>
    <t>Asteras Tripolis</t>
  </si>
  <si>
    <t>Aris</t>
  </si>
  <si>
    <t>Apollon</t>
  </si>
  <si>
    <t>Salernitana</t>
  </si>
  <si>
    <t>Genoa</t>
  </si>
  <si>
    <t>Torino</t>
  </si>
  <si>
    <t>Juventus</t>
  </si>
  <si>
    <t>Sassuolo</t>
  </si>
  <si>
    <t>Inter</t>
  </si>
  <si>
    <t>Alessandria</t>
  </si>
  <si>
    <t>Cosenza</t>
  </si>
  <si>
    <t>Cremonese</t>
  </si>
  <si>
    <t>Ternana</t>
  </si>
  <si>
    <t>Crotone</t>
  </si>
  <si>
    <t>Ascoli</t>
  </si>
  <si>
    <t>Frosinone</t>
  </si>
  <si>
    <t>Cittadella</t>
  </si>
  <si>
    <t>Pisa</t>
  </si>
  <si>
    <t>Reggina</t>
  </si>
  <si>
    <t>Spal</t>
  </si>
  <si>
    <t>Parma</t>
  </si>
  <si>
    <t>Waalwijk</t>
  </si>
  <si>
    <t>Go Ahead Eagles</t>
  </si>
  <si>
    <t>Heracles</t>
  </si>
  <si>
    <t>Willem II</t>
  </si>
  <si>
    <t>Zwolle</t>
  </si>
  <si>
    <t>Heerenveen</t>
  </si>
  <si>
    <t>For Sittard</t>
  </si>
  <si>
    <t>Nijmegen</t>
  </si>
  <si>
    <t>Dundee United</t>
  </si>
  <si>
    <t>Ross County</t>
  </si>
  <si>
    <t>Hearts</t>
  </si>
  <si>
    <t>Motherwell</t>
  </si>
  <si>
    <t>Livingston</t>
  </si>
  <si>
    <t>St Mirren</t>
  </si>
  <si>
    <t>St Johnstone</t>
  </si>
  <si>
    <t>Dundee</t>
  </si>
  <si>
    <t>Hamilton</t>
  </si>
  <si>
    <t>Inverness C</t>
  </si>
  <si>
    <t>Kilmarnock</t>
  </si>
  <si>
    <t>Morton</t>
  </si>
  <si>
    <t>Arbroath</t>
  </si>
  <si>
    <t>Partick</t>
  </si>
  <si>
    <t>Ayr</t>
  </si>
  <si>
    <t>Queen of Sth</t>
  </si>
  <si>
    <t>Airdrie Utd</t>
  </si>
  <si>
    <t>Clyde</t>
  </si>
  <si>
    <t>Alloa</t>
  </si>
  <si>
    <t>Cove Rangers</t>
  </si>
  <si>
    <t>Falkirk</t>
  </si>
  <si>
    <t>East Fife</t>
  </si>
  <si>
    <t>Peterhead</t>
  </si>
  <si>
    <t>Dumbarton</t>
  </si>
  <si>
    <t>Osasuna</t>
  </si>
  <si>
    <t>Vallecano</t>
  </si>
  <si>
    <t>Mallorca</t>
  </si>
  <si>
    <t>Levante</t>
  </si>
  <si>
    <t>Cadiz</t>
  </si>
  <si>
    <t>Valencia</t>
  </si>
  <si>
    <t>Barcelona</t>
  </si>
  <si>
    <t>Amorebieta</t>
  </si>
  <si>
    <t>Sp Gijon</t>
  </si>
  <si>
    <t>Huesca</t>
  </si>
  <si>
    <t>Tenerife</t>
  </si>
  <si>
    <t>Zaragoza</t>
  </si>
  <si>
    <t>Oviedo</t>
  </si>
  <si>
    <t>Alcorcon</t>
  </si>
  <si>
    <t>Sociedad B</t>
  </si>
  <si>
    <t>Konyaspor</t>
  </si>
  <si>
    <t>Alanyaspor</t>
  </si>
  <si>
    <t>Goztep</t>
  </si>
  <si>
    <t>Giresunspor</t>
  </si>
  <si>
    <t>Kayserispor</t>
  </si>
  <si>
    <t>Trabzonspor</t>
  </si>
  <si>
    <t>Besiktas</t>
  </si>
  <si>
    <t>Sivasspor</t>
  </si>
  <si>
    <t>Anderlecht</t>
  </si>
  <si>
    <t>Club Brugge</t>
  </si>
  <si>
    <t>Seraing</t>
  </si>
  <si>
    <t>Waregem</t>
  </si>
  <si>
    <t>Antwerp</t>
  </si>
  <si>
    <t>Gent</t>
  </si>
  <si>
    <t>Eupen</t>
  </si>
  <si>
    <t>Genk</t>
  </si>
  <si>
    <t>Mainz</t>
  </si>
  <si>
    <t>Union Berlin</t>
  </si>
  <si>
    <t>Bayern Munich</t>
  </si>
  <si>
    <t>Ein Frankfurt</t>
  </si>
  <si>
    <t>Bielefeld</t>
  </si>
  <si>
    <t>Leverkusen</t>
  </si>
  <si>
    <t>Sandhausen</t>
  </si>
  <si>
    <t>Darmstadt</t>
  </si>
  <si>
    <t>Schalke 04</t>
  </si>
  <si>
    <t>Ingolstadt</t>
  </si>
  <si>
    <t>St Pauli</t>
  </si>
  <si>
    <t>Dresden</t>
  </si>
  <si>
    <t>Crystal Palace</t>
  </si>
  <si>
    <t>Leicester</t>
  </si>
  <si>
    <t>Tottenham</t>
  </si>
  <si>
    <t>Aston Villa</t>
  </si>
  <si>
    <t>West Ham</t>
  </si>
  <si>
    <t>Brentford</t>
  </si>
  <si>
    <t>Liverpool</t>
  </si>
  <si>
    <t>Man City</t>
  </si>
  <si>
    <t>Rennes</t>
  </si>
  <si>
    <t>Paris SG</t>
  </si>
  <si>
    <t>Angers</t>
  </si>
  <si>
    <t>Metz</t>
  </si>
  <si>
    <t>Lorient</t>
  </si>
  <si>
    <t>Clermont</t>
  </si>
  <si>
    <t>Monaco</t>
  </si>
  <si>
    <t>Bordeaux</t>
  </si>
  <si>
    <t>Nantes</t>
  </si>
  <si>
    <t>Troyes</t>
  </si>
  <si>
    <t>Lille</t>
  </si>
  <si>
    <t>Marseille</t>
  </si>
  <si>
    <t>St Etienne</t>
  </si>
  <si>
    <t>Lyon</t>
  </si>
  <si>
    <t>Atromitos</t>
  </si>
  <si>
    <t>Giannina</t>
  </si>
  <si>
    <t>Panetolikos</t>
  </si>
  <si>
    <t>AEK</t>
  </si>
  <si>
    <t>OFI Crete</t>
  </si>
  <si>
    <t>PAOK</t>
  </si>
  <si>
    <t>Ionikos</t>
  </si>
  <si>
    <t>Lamia</t>
  </si>
  <si>
    <t>Olympiakos</t>
  </si>
  <si>
    <t>Panathinaikos</t>
  </si>
  <si>
    <t>Bologna</t>
  </si>
  <si>
    <t>Lazio</t>
  </si>
  <si>
    <t>Sampdoria</t>
  </si>
  <si>
    <t>Udinese</t>
  </si>
  <si>
    <t>Verona</t>
  </si>
  <si>
    <t>Spezia</t>
  </si>
  <si>
    <t>Fiorentina</t>
  </si>
  <si>
    <t>Napoli</t>
  </si>
  <si>
    <t>Roma</t>
  </si>
  <si>
    <t>Empoli</t>
  </si>
  <si>
    <t>Atalanta</t>
  </si>
  <si>
    <t>Milan</t>
  </si>
  <si>
    <t>Brescia</t>
  </si>
  <si>
    <t>Como</t>
  </si>
  <si>
    <t>Pordenone</t>
  </si>
  <si>
    <t>Vicenza</t>
  </si>
  <si>
    <t>Benevento</t>
  </si>
  <si>
    <t>Perugia</t>
  </si>
  <si>
    <t>Ajax</t>
  </si>
  <si>
    <t>Utrecht</t>
  </si>
  <si>
    <t>Cambuur</t>
  </si>
  <si>
    <t>AZ Alkmaar</t>
  </si>
  <si>
    <t>Vitesse</t>
  </si>
  <si>
    <t>Feyenoord</t>
  </si>
  <si>
    <t>PSV Eindhoven</t>
  </si>
  <si>
    <t>Sparta Rotterdam</t>
  </si>
  <si>
    <t>Aberdeen</t>
  </si>
  <si>
    <t>Celtic</t>
  </si>
  <si>
    <t>Rangers</t>
  </si>
  <si>
    <t>Hibernian</t>
  </si>
  <si>
    <t>Queens Park</t>
  </si>
  <si>
    <t>Montrose</t>
  </si>
  <si>
    <t>Elche</t>
  </si>
  <si>
    <t>Celta</t>
  </si>
  <si>
    <t>Espanol</t>
  </si>
  <si>
    <t>Getafe</t>
  </si>
  <si>
    <t>Sociedad</t>
  </si>
  <si>
    <t>Villarreal</t>
  </si>
  <si>
    <t>Betis</t>
  </si>
  <si>
    <t>Sevilla</t>
  </si>
  <si>
    <t>Eibar</t>
  </si>
  <si>
    <t>Ibiza</t>
  </si>
  <si>
    <t>Malaga</t>
  </si>
  <si>
    <t>Fuenlabrada</t>
  </si>
  <si>
    <t>Burgos</t>
  </si>
  <si>
    <t>Mirandes</t>
  </si>
  <si>
    <t>Las Palmas</t>
  </si>
  <si>
    <t>Cartagena</t>
  </si>
  <si>
    <t>Leganes</t>
  </si>
  <si>
    <t>Lugo</t>
  </si>
  <si>
    <t>Yeni Malatyaspor</t>
  </si>
  <si>
    <t>Hatayspor</t>
  </si>
  <si>
    <t>Fenerbahce</t>
  </si>
  <si>
    <t>Kasimpasa</t>
  </si>
  <si>
    <t>Gaziantep</t>
  </si>
  <si>
    <t>Altay</t>
  </si>
  <si>
    <t>Rizespor</t>
  </si>
  <si>
    <t>Galatasaray</t>
  </si>
  <si>
    <t>Girona</t>
  </si>
  <si>
    <t>Almeria</t>
  </si>
  <si>
    <t>B1</t>
  </si>
  <si>
    <t>D1</t>
  </si>
  <si>
    <t>D2</t>
  </si>
  <si>
    <t>F1</t>
  </si>
  <si>
    <t>I1</t>
  </si>
  <si>
    <t>I2</t>
  </si>
  <si>
    <t>N1</t>
  </si>
  <si>
    <t>SP1</t>
  </si>
  <si>
    <t>SP2</t>
  </si>
  <si>
    <t>T1</t>
  </si>
  <si>
    <t>E0</t>
  </si>
  <si>
    <t>E3</t>
  </si>
  <si>
    <t>F2</t>
  </si>
  <si>
    <t>G1</t>
  </si>
  <si>
    <t>SC0</t>
  </si>
  <si>
    <t>SC2</t>
  </si>
  <si>
    <t>Guimaraes</t>
  </si>
  <si>
    <t>Maritimo</t>
  </si>
  <si>
    <t>Granada</t>
  </si>
  <si>
    <t>Aldershot</t>
  </si>
  <si>
    <t>Bromley</t>
  </si>
  <si>
    <t>Barnet</t>
  </si>
  <si>
    <t>Wrexham</t>
  </si>
  <si>
    <t>Chesterfield</t>
  </si>
  <si>
    <t>Boreham Wood</t>
  </si>
  <si>
    <t>Dag and Red</t>
  </si>
  <si>
    <t>Southend</t>
  </si>
  <si>
    <t>Eastleigh</t>
  </si>
  <si>
    <t>Altrincham</t>
  </si>
  <si>
    <t>Grimsby</t>
  </si>
  <si>
    <t>Yeovil</t>
  </si>
  <si>
    <t>Notts County</t>
  </si>
  <si>
    <t>Stockport</t>
  </si>
  <si>
    <t>Solihull</t>
  </si>
  <si>
    <t>Halifax</t>
  </si>
  <si>
    <t>Torquay</t>
  </si>
  <si>
    <t>Kings Lynn</t>
  </si>
  <si>
    <t>Weymouth</t>
  </si>
  <si>
    <t>Wealdstone</t>
  </si>
  <si>
    <t>Maidenhead</t>
  </si>
  <si>
    <t>Woking</t>
  </si>
  <si>
    <t>Santa Clara</t>
  </si>
  <si>
    <t>Famalicao</t>
  </si>
  <si>
    <t>Tondela</t>
  </si>
  <si>
    <t>Porto</t>
  </si>
  <si>
    <t>Sp Lisbon</t>
  </si>
  <si>
    <t>Moreirense</t>
  </si>
  <si>
    <t>Ath Bilbao</t>
  </si>
  <si>
    <t>Pacos Ferreira</t>
  </si>
  <si>
    <t>Arouca</t>
  </si>
  <si>
    <t>Vizela</t>
  </si>
  <si>
    <t>Benfica</t>
  </si>
  <si>
    <t>Portimonense</t>
  </si>
  <si>
    <t>Estoril</t>
  </si>
  <si>
    <t>Real Madrid</t>
  </si>
  <si>
    <t>Ath Madrid</t>
  </si>
  <si>
    <t>Gil Vicente</t>
  </si>
  <si>
    <t>Sp Braga</t>
  </si>
  <si>
    <t>Boavista</t>
  </si>
  <si>
    <t>Belenenses</t>
  </si>
  <si>
    <t>22/10/2021</t>
  </si>
  <si>
    <t>23/10/2021</t>
  </si>
  <si>
    <t>24/10/2021</t>
  </si>
  <si>
    <t>25/10/2021</t>
  </si>
  <si>
    <t>P1</t>
  </si>
  <si>
    <t>EC</t>
  </si>
  <si>
    <t>26/10/2021</t>
  </si>
  <si>
    <t>27/10/2021</t>
  </si>
  <si>
    <t>28/10/2021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</si>
</sst>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1" fillId="2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1.0543967570307606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1.042708496600167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1.0459631209894389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1.0538424813225786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1.0415257892008067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1.0351900225906741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1.0385777255461535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1.0425703649827001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1.0509442098096211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1.044303665417317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1.0533564937435893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1.0458219570064358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1.0484438729518561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1.0533564937435893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1.0637206832523536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1.0741047977005509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1.0908868299958434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1.0720588896370926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1.1329842945702209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1.0434322558420379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1.0709209099233679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1.045344963452246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1.0415257892008067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1.0484438729518561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1.0543819242504819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1.0399586640868308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1.0512018249471584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1.0510694237812139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1.0344490471441554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1.0415257892008067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1.0362637658896696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1.0347781293381613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1.0362637658896696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1.0533218816775407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1.0511989710920113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1.0437075600663159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1.0484438729518561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1.0424343751332963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1.0524934496338532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1.0502085589023142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1.0549385447709132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1.047073470420135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1.0427733349764023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1.0512018249471584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1.0541841730823214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1.0509354515449301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1.0703838499014962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1.075028798160458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1.0500631329117833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1.0708425290899795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1.0505862061664459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1.0602107487113226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1.0743649055710818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1.0475117579190587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1.0730165337508553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1.0587691192107669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1.0575635508862022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1.0502857379813271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1.0725753995856002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1.0708051461807455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1.0741047977005509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1.070599000893548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1.0729832486866209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1.0754427289104427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1.0688734653100223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1.0725172100503928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1.0741047977005509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1.083062374338202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1.0669478732554383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1.0872029288255038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1.0662939096981978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1.0655103519273617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1.086976930295475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1.0655103519273617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1.064224351228114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1.0855074934514506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1.0633092374354824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1.0789786104679466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1.0376740753093197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1.038077229388916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1.0497253316960662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1.0732443093298558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1.0688060519478177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1.0755418728199773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1.0720588896370926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1.0751104929966842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1.0765812818364073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1.080113542354888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1.0689662376712907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1.0912509924287455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1.0922781557382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1.0910774264740619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1.0347781293381613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1.0452102388436428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1.0407298027485501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1.04299513543169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1.0466503691020506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1.0404319501157899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1.0420112422030368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1.0517344996321181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1.0460060256260135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1.0549385447709132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1.0460060256260135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1.04299513543169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1.0481397396121741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1.0509930436304777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1.0608381246291672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1.0494628052164887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1.0600668335258359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1.0518428764688503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1.0427733349764023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1.0524934496338532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1.0813672763420747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1.0655103519273617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1.0872029288255038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1.0872029288255038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1.083062374338202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1.1055224024604988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1.1019499446997836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1.0985745837110452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1.0838664055878939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1.0439811611001015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1.047371528266382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1.0465282612005402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1.0454473653146403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1.0526045231274919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1.0653430353687605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1.0656540480886731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1.0731851279531954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1.0421804198806015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1.050305669221034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1.0421804198806015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1.0536616911224432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1.0754427289104427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1.088907774732389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1.0749435315745663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1.0681458983010155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1.0435904275699541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1.0347781293381613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1.0466146635883056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1.0522559150967761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1.0538611122400778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1.0556120689697279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1.0419581736699886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1.0476415951389864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1.0509442098096211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1.0405885922597782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1.0452436950640556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1.0394138550111416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1.0359060590701679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1.0423806634244144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1.037952243407696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1.048153965543114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1.0408967723463944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1.0866214711383286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1.0768951522317205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1.0932932123683894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1.080350824048925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1.0464250087200482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1.0450119742632082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1.0470882991581001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1.0458219570064358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1.045344963452246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1.042106143326367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1.0484438729518561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1.0502085589023142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1.0483511839381512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1.0625613324205492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1.0480610077274732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1.062918263433638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1.0533067630678474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1.0522559150967761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1.0549077074635693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1.0534192952886015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1.0420112422030368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1.0906723798089084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1.0351900225906741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1.0456526785031968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1.0369265649091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1.0440279853919932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1.0656804364016281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1.0558699045953301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1.0684620201465702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1.0725248413607111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1.0647027958175614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1.0513686083765104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1.0439719885779606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1.0424343751332963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1.0475615653703467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1.0655103519273617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1.0512018249471584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1.0602395532056077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1.0452894340680967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1.0653482211578977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1.0557821208912506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1.0586373210952964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1.0502857379813271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1.0569028949649302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1.0693473415042363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1.06243870990235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1.0674111222252509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1.0703838499014962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1.0633092374354824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1.0730165337508553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1.0708425290899795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1.0724395508015951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1.0669478732554383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1.0688052819193437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1.0458219570064358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1.038506964435719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1.0434058512320166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1.0671330848711666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1.069601405639077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1.0626247827424988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1.064224351228114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1.074921319897685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1.0441018447693231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1.0476415951389864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1.0427491060172347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1.038077229388916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1.0465282612005402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1.0445865875967359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1.0382856620047121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1.0441161747080836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1.0505095705164631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1.0417906511603616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1.044303665417317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1.0538611122400778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1.0487772084693074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1.0475615653703467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1.0536369139215562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1.0512150176064545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1.050305669221034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1.0512150176064545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1.0434322558420379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1.0438817895444492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1.038077229388916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1.0408967723463944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1.0570899221118917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1.0497253316960662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1.0415257892008067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1.0502085589023142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1.0437075600663159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1.0466798766453527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1.0437075600663159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1.0487772084693074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1.0549077074635693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1.0392709482743203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1.0487791001734383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1.0434058512320166</v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1.032467602324415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9.3255364125642828</v>
      </c>
      <c r="I2" s="6">
        <f>IF('Log_working_3-way'!$D2="","",'True_Odds_Calculator_3-way'!O3/'True_Odds_Calculator_3-way'!B3-1)</f>
        <v>5.4890461994071602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3.4295236407410945E-2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1.0268602008230316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34.399161650149431</v>
      </c>
      <c r="I3" s="6">
        <f>IF('Log_working_3-way'!$D3="","",'True_Odds_Calculator_3-way'!O4/'True_Odds_Calculator_3-way'!B4-1)</f>
        <v>5.4795627752120142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2.5158098967268616E-2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1.0261459273058779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15.072833539395305</v>
      </c>
      <c r="I4" s="6">
        <f>IF('Log_working_3-way'!$D4="","",'True_Odds_Calculator_3-way'!O5/'True_Odds_Calculator_3-way'!B5-1)</f>
        <v>6.8949326261154233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2.810468664127197E-2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1.0270418500796237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16.600394480735584</v>
      </c>
      <c r="I5" s="6">
        <f>IF('Log_working_3-way'!$D5="","",'True_Odds_Calculator_3-way'!O6/'True_Odds_Calculator_3-way'!B6-1)</f>
        <v>5.7311757977743962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2.8825864052227868E-2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1.0226058683993342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25.515496967486076</v>
      </c>
      <c r="I6" s="6">
        <f>IF('Log_working_3-way'!$D6="","",'True_Odds_Calculator_3-way'!O7/'True_Odds_Calculator_3-way'!B7-1)</f>
        <v>5.8773246853872649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2.3052147367803588E-2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1.0199043137776651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10.172589912747394</v>
      </c>
      <c r="I7" s="6">
        <f>IF('Log_working_3-way'!$D7="","",'True_Odds_Calculator_3-way'!O8/'True_Odds_Calculator_3-way'!B8-1)</f>
        <v>7.6707911511061138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2.1557271557271385E-2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1.0249069230141132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31.251140143528062</v>
      </c>
      <c r="I8" s="6">
        <f>IF('Log_working_3-way'!$D8="","",'True_Odds_Calculator_3-way'!O9/'True_Odds_Calculator_3-way'!B9-1)</f>
        <v>5.6565012985667336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2.4133166559762609E-2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1.0241817433021281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27.217921413959967</v>
      </c>
      <c r="I9" s="6">
        <f>IF('Log_working_3-way'!$D9="","",'True_Odds_Calculator_3-way'!O10/'True_Odds_Calculator_3-way'!B10-1)</f>
        <v>5.2253035993607746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2.4351698598129135E-2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1.0253671384071572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9.3945420243936653</v>
      </c>
      <c r="I10" s="6">
        <f>IF('Log_working_3-way'!$D10="","",'True_Odds_Calculator_3-way'!O11/'True_Odds_Calculator_3-way'!B11-1)</f>
        <v>8.4457869876663185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2.7428923737452537E-2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1.0277624284947136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23.798109631014515</v>
      </c>
      <c r="I11" s="6">
        <f>IF('Log_working_3-way'!$D11="","",'True_Odds_Calculator_3-way'!O12/'True_Odds_Calculator_3-way'!B12-1)</f>
        <v>5.662270017093098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2.861071447458885E-2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1.0333805067692587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38.392713824678374</v>
      </c>
      <c r="I12" s="6">
        <f>IF('Log_working_3-way'!$D12="","",'True_Odds_Calculator_3-way'!O13/'True_Odds_Calculator_3-way'!B13-1)</f>
        <v>4.8906489059701608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2.9875659860852277E-2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1.0233888730730156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28.835658174619329</v>
      </c>
      <c r="I13" s="6">
        <f>IF('Log_working_3-way'!$D13="","",'True_Odds_Calculator_3-way'!O14/'True_Odds_Calculator_3-way'!B14-1)</f>
        <v>6.6693108416598319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2.307442313942154E-2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1.0312988514468555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33.839638151017191</v>
      </c>
      <c r="I14" s="6">
        <f>IF('Log_working_3-way'!$D14="","",'True_Odds_Calculator_3-way'!O15/'True_Odds_Calculator_3-way'!B15-1)</f>
        <v>6.4557643694701419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2.9184938587722753E-2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1.0260521346835789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12.441787622634685</v>
      </c>
      <c r="I15" s="6">
        <f>IF('Log_working_3-way'!$D15="","",'True_Odds_Calculator_3-way'!O16/'True_Odds_Calculator_3-way'!B16-1)</f>
        <v>7.0316190560300935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2.8107223771891565E-2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1.0408409709682744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13.735546522287985</v>
      </c>
      <c r="I16" s="6">
        <f>IF('Log_working_3-way'!$D16="","",'True_Odds_Calculator_3-way'!O17/'True_Odds_Calculator_3-way'!B17-1)</f>
        <v>6.6461019551515861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4.3646428488213207E-2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1.0442601906656372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20.885228259335594</v>
      </c>
      <c r="I17" s="6">
        <f>IF('Log_working_3-way'!$D17="","",'True_Odds_Calculator_3-way'!O18/'True_Odds_Calculator_3-way'!B18-1)</f>
        <v>5.5511407006115387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4.6059401787089893E-2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1.055483493015182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35.694395512114212</v>
      </c>
      <c r="I18" s="6">
        <f>IF('Log_working_3-way'!$D18="","",'True_Odds_Calculator_3-way'!O19/'True_Odds_Calculator_3-way'!B19-1)</f>
        <v>3.5542733078420889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5.1352883652600712E-2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1.0479414100170124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5.0548331352671187</v>
      </c>
      <c r="I19" s="6">
        <f>IF('Log_working_3-way'!$D19="","",'True_Odds_Calculator_3-way'!O20/'True_Odds_Calculator_3-way'!B20-1)</f>
        <v>5.0854517116640876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4.7892682160560751E-2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1.0570823185836764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67.433053834655823</v>
      </c>
      <c r="I20" s="6">
        <f>IF('Log_working_3-way'!$D20="","",'True_Odds_Calculator_3-way'!O21/'True_Odds_Calculator_3-way'!B21-1)</f>
        <v>0.45896416929889861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3.1906044372826958E-2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1.0302331146277373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1.0949294130635114</v>
      </c>
      <c r="I21" s="6">
        <f>IF('Log_working_3-way'!$D21="","",'True_Odds_Calculator_3-way'!O22/'True_Odds_Calculator_3-way'!B22-1)</f>
        <v>3.6049241414071496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2.627052595936985E-2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1.0557455668630831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74.015482743146038</v>
      </c>
      <c r="I22" s="6">
        <f>IF('Log_working_3-way'!$D22="","",'True_Odds_Calculator_3-way'!O23/'True_Odds_Calculator_3-way'!B23-1)</f>
        <v>8.2500700898539669E-2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2.5744953351783728E-2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1.0223109988694026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19.369011873570599</v>
      </c>
      <c r="I23" s="6">
        <f>IF('Log_working_3-way'!$D23="","",'True_Odds_Calculator_3-way'!O24/'True_Odds_Calculator_3-way'!B24-1)</f>
        <v>7.6019792238050812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2.3627179880990612E-2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1.021940979951393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5.2669302662537421</v>
      </c>
      <c r="I24" s="6">
        <f>IF('Log_working_3-way'!$D24="","",'True_Odds_Calculator_3-way'!O25/'True_Odds_Calculator_3-way'!B25-1)</f>
        <v>6.1039718891336188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2.2706335937766386E-2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1.027359628704021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21.043600048715138</v>
      </c>
      <c r="I25" s="6">
        <f>IF('Log_working_3-way'!$D25="","",'True_Odds_Calculator_3-way'!O26/'True_Odds_Calculator_3-way'!B26-1)</f>
        <v>6.4182928035494768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2.8676664035780064E-2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1.0266065903066495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16.607562550945065</v>
      </c>
      <c r="I26" s="6">
        <f>IF('Log_working_3-way'!$D26="","",'True_Odds_Calculator_3-way'!O27/'True_Odds_Calculator_3-way'!B27-1)</f>
        <v>6.0645929764818698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2.8407027202691504E-2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1.0253269780387848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16.186923449515145</v>
      </c>
      <c r="I27" s="6">
        <f>IF('Log_working_3-way'!$D27="","",'True_Odds_Calculator_3-way'!O28/'True_Odds_Calculator_3-way'!B28-1)</f>
        <v>7.8323422473720417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2.7183284057516133E-2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1.0377874583375377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38.748971833689502</v>
      </c>
      <c r="I28" s="6">
        <f>IF('Log_working_3-way'!$D28="","",'True_Odds_Calculator_3-way'!O29/'True_Odds_Calculator_3-way'!B29-1)</f>
        <v>4.5099422909681959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3.3772330443176957E-2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1.0539809975767442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67.595746796045233</v>
      </c>
      <c r="I29" s="6">
        <f>IF('Log_working_3-way'!$D29="","",'True_Odds_Calculator_3-way'!O30/'True_Odds_Calculator_3-way'!B30-1)</f>
        <v>0.83285603033072042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2.9458606184948888E-2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1.0232744963073677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23.659104541274015</v>
      </c>
      <c r="I30" s="6">
        <f>IF('Log_working_3-way'!$D30="","",'True_Odds_Calculator_3-way'!O31/'True_Odds_Calculator_3-way'!B31-1)</f>
        <v>6.1331278227829946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2.4039114491375635E-2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1.0271499743661725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33.543700613634584</v>
      </c>
      <c r="I31" s="6">
        <f>IF('Log_working_3-way'!$D31="","",'True_Odds_Calculator_3-way'!O32/'True_Odds_Calculator_3-way'!B32-1)</f>
        <v>5.476255487559933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2.5681625676284181E-2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1.0202994950345441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12.725824166894556</v>
      </c>
      <c r="I32" s="6">
        <f>IF('Log_working_3-way'!$D32="","",'True_Odds_Calculator_3-way'!O33/'True_Odds_Calculator_3-way'!B33-1)</f>
        <v>7.1735129726498208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2.1972115314555341E-2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1.0209905967102573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22.984822793806021</v>
      </c>
      <c r="I33" s="6">
        <f>IF('Log_working_3-way'!$D33="","",'True_Odds_Calculator_3-way'!O34/'True_Odds_Calculator_3-way'!B34-1)</f>
        <v>6.4272151209955384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2.1787880021442163E-2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1.0290186546038247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0.6639386264324878</v>
      </c>
      <c r="I34" s="6">
        <f>IF('Log_working_3-way'!$D34="","",'True_Odds_Calculator_3-way'!O35/'True_Odds_Calculator_3-way'!B35-1)</f>
        <v>3.2552376109371073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2.4248076944759722E-2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1.0252912572898985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11.777062789154648</v>
      </c>
      <c r="I35" s="6">
        <f>IF('Log_working_3-way'!$D35="","",'True_Odds_Calculator_3-way'!O36/'True_Odds_Calculator_3-way'!B36-1)</f>
        <v>8.6856923148468432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2.7426603479271172E-2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1.025814400070558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14.079547043130855</v>
      </c>
      <c r="I36" s="6">
        <f>IF('Log_working_3-way'!$D36="","",'True_Odds_Calculator_3-way'!O37/'True_Odds_Calculator_3-way'!B37-1)</f>
        <v>9.18916912301537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2.788438908201063E-2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1.0299723244482217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26.170975990921047</v>
      </c>
      <c r="I37" s="6">
        <f>IF('Log_working_3-way'!$D37="","",'True_Odds_Calculator_3-way'!O38/'True_Odds_Calculator_3-way'!B38-1)</f>
        <v>6.0896598493184131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3.0317681587889611E-2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1.0257765120386255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9.9553392952851603</v>
      </c>
      <c r="I38" s="6">
        <f>IF('Log_working_3-way'!$D38="","",'True_Odds_Calculator_3-way'!O39/'True_Odds_Calculator_3-way'!B39-1)</f>
        <v>8.2106788239384922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2.7878162106349968E-2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1.0320598228856517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35.552729210840027</v>
      </c>
      <c r="I39" s="6">
        <f>IF('Log_working_3-way'!$D39="","",'True_Odds_Calculator_3-way'!O40/'True_Odds_Calculator_3-way'!B40-1)</f>
        <v>5.1002723751911638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2.9686412838662246E-2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1.0282415612649454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24.562786451364381</v>
      </c>
      <c r="I40" s="6">
        <f>IF('Log_working_3-way'!$D40="","",'True_Odds_Calculator_3-way'!O41/'True_Odds_Calculator_3-way'!B41-1)</f>
        <v>7.6099149200426091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2.8780171793272302E-2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1.0304363400645915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27.666058294479985</v>
      </c>
      <c r="I41" s="6">
        <f>IF('Log_working_3-way'!$D41="","",'True_Odds_Calculator_3-way'!O42/'True_Odds_Calculator_3-way'!B42-1)</f>
        <v>6.2450511333416525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3.0377518260625846E-2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1.024341309972346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12.769703564714836</v>
      </c>
      <c r="I42" s="6">
        <f>IF('Log_working_3-way'!$D42="","",'True_Odds_Calculator_3-way'!O43/'True_Odds_Calculator_3-way'!B43-1)</f>
        <v>9.4734119368445402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2.6389347244366812E-2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1.028427950682276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5.8347088303866803</v>
      </c>
      <c r="I43" s="6">
        <f>IF('Log_working_3-way'!$D43="","",'True_Odds_Calculator_3-way'!O44/'True_Odds_Calculator_3-way'!B44-1)</f>
        <v>5.9078068007397597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2.9431093867532621E-2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1.0345646730890712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42.17108998960699</v>
      </c>
      <c r="I44" s="6">
        <f>IF('Log_working_3-way'!$D44="","",'True_Odds_Calculator_3-way'!O45/'True_Odds_Calculator_3-way'!B45-1)</f>
        <v>4.4286869359698926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2.9495536368065123E-2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1.0412526761547374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10.78990818118106</v>
      </c>
      <c r="I45" s="6">
        <f>IF('Log_working_3-way'!$D45="","",'True_Odds_Calculator_3-way'!O46/'True_Odds_Calculator_3-way'!B46-1)</f>
        <v>7.6880832850960932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4.4238875004662503E-2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1.0433113922474619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6.9006146560361561</v>
      </c>
      <c r="I46" s="6">
        <f>IF('Log_working_3-way'!$D46="","",'True_Odds_Calculator_3-way'!O47/'True_Odds_Calculator_3-way'!B47-1)</f>
        <v>6.4654039925767206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4.5154830299159121E-2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1.047542696771417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28.482854650735099</v>
      </c>
      <c r="I47" s="6">
        <f>IF('Log_working_3-way'!$D47="","",'True_Odds_Calculator_3-way'!O48/'True_Odds_Calculator_3-way'!B48-1)</f>
        <v>6.2894942972117551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4.6852412919067721E-2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1.0403153480669283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10.242140752665311</v>
      </c>
      <c r="I48" s="6">
        <f>IF('Log_working_3-way'!$D48="","",'True_Odds_Calculator_3-way'!O49/'True_Odds_Calculator_3-way'!B49-1)</f>
        <v>7.855700604532986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4.3242518031209265E-2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1.0412623103769778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9.2257591956946854</v>
      </c>
      <c r="I49" s="6">
        <f>IF('Log_working_3-way'!$D49="","",'True_Odds_Calculator_3-way'!O50/'True_Odds_Calculator_3-way'!B50-1)</f>
        <v>9.7101619450349244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4.4387308608139442E-2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1.0538610103504427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34.398601322897392</v>
      </c>
      <c r="I50" s="6">
        <f>IF('Log_working_3-way'!$D50="","",'True_Odds_Calculator_3-way'!O51/'True_Odds_Calculator_3-way'!B51-1)</f>
        <v>4.8332564281727768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5.0331043086416116E-2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1.0407450760790338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11.04784020157487</v>
      </c>
      <c r="I51" s="6">
        <f>IF('Log_working_3-way'!$D51="","",'True_Odds_Calculator_3-way'!O52/'True_Odds_Calculator_3-way'!B52-1)</f>
        <v>7.7979104149682286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4.3740618208703452E-2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1.0442124044845029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6.4206703708089217</v>
      </c>
      <c r="I52" s="6">
        <f>IF('Log_working_3-way'!$D52="","",'True_Odds_Calculator_3-way'!O53/'True_Odds_Calculator_3-way'!B53-1)</f>
        <v>5.9483905090795961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4.5605748820112701E-2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1.0331595755263194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23.172914230689866</v>
      </c>
      <c r="I53" s="6">
        <f>IF('Log_working_3-way'!$D53="","",'True_Odds_Calculator_3-way'!O54/'True_Odds_Calculator_3-way'!B54-1)</f>
        <v>6.6724187203141803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3.4215393370323088E-2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1.0432939160816992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20.695306930206257</v>
      </c>
      <c r="I54" s="6">
        <f>IF('Log_working_3-way'!$D54="","",'True_Odds_Calculator_3-way'!O55/'True_Odds_Calculator_3-way'!B55-1)</f>
        <v>6.6781214488688301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4.519088088493195E-2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1.0407289465709735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35.268229892056759</v>
      </c>
      <c r="I55" s="6">
        <f>IF('Log_working_3-way'!$D55="","",'True_Odds_Calculator_3-way'!O56/'True_Odds_Calculator_3-way'!B56-1)</f>
        <v>5.0832466351989583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3.7763594545209944E-2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1.0588032255301179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43.097421380156788</v>
      </c>
      <c r="I56" s="6">
        <f>IF('Log_working_3-way'!$D56="","",'True_Odds_Calculator_3-way'!O57/'True_Odds_Calculator_3-way'!B57-1)</f>
        <v>4.1776570362245797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4.9426763712477895E-2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1.0302462492997824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13.893280567472601</v>
      </c>
      <c r="I57" s="6">
        <f>IF('Log_working_3-way'!$D57="","",'True_Odds_Calculator_3-way'!O58/'True_Odds_Calculator_3-way'!B58-1)</f>
        <v>7.7333781430070232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3.2593217467167035E-2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1.0322481416729044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22.481619762131192</v>
      </c>
      <c r="I58" s="6">
        <f>IF('Log_working_3-way'!$D58="","",'True_Odds_Calculator_3-way'!O59/'True_Odds_Calculator_3-way'!B59-1)</f>
        <v>6.8992168879809332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3.3427163969036E-2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1.0443593362740629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22.201864799547106</v>
      </c>
      <c r="I59" s="6">
        <f>IF('Log_working_3-way'!$D59="","",'True_Odds_Calculator_3-way'!O60/'True_Odds_Calculator_3-way'!B60-1)</f>
        <v>6.4186702968206042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4.5887644197124544E-2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1.0461299934248101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23.859905993093154</v>
      </c>
      <c r="I60" s="6">
        <f>IF('Log_working_3-way'!$D60="","",'True_Odds_Calculator_3-way'!O61/'True_Odds_Calculator_3-way'!B61-1)</f>
        <v>7.1650606052346575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4.7100519957478992E-2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1.0399790929527528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11.228232816468111</v>
      </c>
      <c r="I61" s="6">
        <f>IF('Log_working_3-way'!$D61="","",'True_Odds_Calculator_3-way'!O62/'True_Odds_Calculator_3-way'!B62-1)</f>
        <v>9.0406725192561854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4.3086293191823E-2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1.0505654863492067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28.733545065384124</v>
      </c>
      <c r="I62" s="6">
        <f>IF('Log_working_3-way'!$D62="","",'True_Odds_Calculator_3-way'!O63/'True_Odds_Calculator_3-way'!B63-1)</f>
        <v>6.3510225111109007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4.9656611859563604E-2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1.0409772883594774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14.44989319598268</v>
      </c>
      <c r="I63" s="6">
        <f>IF('Log_working_3-way'!$D63="","",'True_Odds_Calculator_3-way'!O64/'True_Odds_Calculator_3-way'!B64-1)</f>
        <v>8.4726160757497961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4.3940686966859044E-2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1.0404162562732471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10.162894660505518</v>
      </c>
      <c r="I64" s="6">
        <f>IF('Log_working_3-way'!$D64="","",'True_Odds_Calculator_3-way'!O65/'True_Odds_Calculator_3-way'!B65-1)</f>
        <v>8.8447089056309398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4.3489138153442575E-2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1.0412211676216994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8.4131734950307138</v>
      </c>
      <c r="I65" s="6">
        <f>IF('Log_working_3-way'!$D65="","",'True_Odds_Calculator_3-way'!O66/'True_Odds_Calculator_3-way'!B66-1)</f>
        <v>8.0132668526084974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4.3956903641442224E-2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1.0415383668887894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15.764684951653841</v>
      </c>
      <c r="I66" s="6">
        <f>IF('Log_working_3-way'!$D66="","",'True_Odds_Calculator_3-way'!O67/'True_Odds_Calculator_3-way'!B67-1)</f>
        <v>6.8172699520279094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4.4260381977058616E-2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1.0425284127968066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14.060057800216789</v>
      </c>
      <c r="I67" s="6">
        <f>IF('Log_working_3-way'!$D67="","",'True_Odds_Calculator_3-way'!O68/'True_Odds_Calculator_3-way'!B68-1)</f>
        <v>9.626376783832967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4.5616143407941401E-2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1.0412598240603277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15.219322350935194</v>
      </c>
      <c r="I68" s="6">
        <f>IF('Log_working_3-way'!$D68="","",'True_Odds_Calculator_3-way'!O69/'True_Odds_Calculator_3-way'!B69-1)</f>
        <v>7.9567354553055978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4.4130416919287763E-2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1.0547431341377054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6.3470606737329271</v>
      </c>
      <c r="I69" s="6">
        <f>IF('Log_working_3-way'!$D69="","",'True_Odds_Calculator_3-way'!O70/'True_Odds_Calculator_3-way'!B70-1)</f>
        <v>6.0302439448757754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5.6081601116628743E-2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1.0467739683496087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4.2141573805790733</v>
      </c>
      <c r="I70" s="6">
        <f>IF('Log_working_3-way'!$D70="","",'True_Odds_Calculator_3-way'!O71/'True_Odds_Calculator_3-way'!B71-1)</f>
        <v>6.4111017574661684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4.6955750135280194E-2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1.0527894605504642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19.889700030162551</v>
      </c>
      <c r="I71" s="6">
        <f>IF('Log_working_3-way'!$D71="","",'True_Odds_Calculator_3-way'!O72/'True_Odds_Calculator_3-way'!B72-1)</f>
        <v>7.1504699879468223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5.5136360858640154E-2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1.0648104307978536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33.626896303119693</v>
      </c>
      <c r="I72" s="6">
        <f>IF('Log_working_3-way'!$D72="","",'True_Odds_Calculator_3-way'!O73/'True_Odds_Calculator_3-way'!B73-1)</f>
        <v>5.1349258892937426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6.0763445280126227E-2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1.0540126094580771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20.264638162368421</v>
      </c>
      <c r="I73" s="6">
        <f>IF('Log_working_3-way'!$D73="","",'True_Odds_Calculator_3-way'!O74/'True_Odds_Calculator_3-way'!B74-1)</f>
        <v>7.2380326974774327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5.6275221865643044E-2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1.0698586834181123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38.71246867587724</v>
      </c>
      <c r="I74" s="6">
        <f>IF('Log_working_3-way'!$D74="","",'True_Odds_Calculator_3-way'!O75/'True_Odds_Calculator_3-way'!B75-1)</f>
        <v>4.8279554164321734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6.1772989369051512E-2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1.0513004280466354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13.579336682269849</v>
      </c>
      <c r="I75" s="6">
        <f>IF('Log_working_3-way'!$D75="","",'True_Odds_Calculator_3-way'!O76/'True_Odds_Calculator_3-way'!B76-1)</f>
        <v>8.1433718583831318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5.4828545012616248E-2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1.0553172080951323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20.648731785038436</v>
      </c>
      <c r="I76" s="6">
        <f>IF('Log_working_3-way'!$D76="","",'True_Odds_Calculator_3-way'!O77/'True_Odds_Calculator_3-way'!B77-1)</f>
        <v>7.1802617050368855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5.74868314806396E-2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1.0574468729373274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26.631720012938988</v>
      </c>
      <c r="I77" s="6">
        <f>IF('Log_working_3-way'!$D77="","",'True_Odds_Calculator_3-way'!O78/'True_Odds_Calculator_3-way'!B78-1)</f>
        <v>5.1543082143041765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5.7422686068908879E-2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1.0511785443819621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12.709179908793633</v>
      </c>
      <c r="I78" s="6">
        <f>IF('Log_working_3-way'!$D78="","",'True_Odds_Calculator_3-way'!O79/'True_Odds_Calculator_3-way'!B79-1)</f>
        <v>7.2028569646310281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5.4573920823082211E-2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1.0529113131643026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8.3103943110604046</v>
      </c>
      <c r="I79" s="6">
        <f>IF('Log_working_3-way'!$D79="","",'True_Odds_Calculator_3-way'!O80/'True_Odds_Calculator_3-way'!B80-1)</f>
        <v>6.6032632914782869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5.5481339134896501E-2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1.0211993451795924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17.81083135387048</v>
      </c>
      <c r="I80" s="6">
        <f>IF('Log_working_3-way'!$D80="","",'True_Odds_Calculator_3-way'!O81/'True_Odds_Calculator_3-way'!B81-1)</f>
        <v>7.1211724796286227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2.2638917434096406E-2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1.0290074920945478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39.576238453052376</v>
      </c>
      <c r="I81" s="6">
        <f>IF('Log_working_3-way'!$D81="","",'True_Odds_Calculator_3-way'!O82/'True_Odds_Calculator_3-way'!B82-1)</f>
        <v>4.1281674987089865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2.5805018896190246E-2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1.0408438420205235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8.1837264270182644</v>
      </c>
      <c r="I82" s="6">
        <f>IF('Log_working_3-way'!$D82="","",'True_Odds_Calculator_3-way'!O83/'True_Odds_Calculator_3-way'!B83-1)</f>
        <v>8.9701248117001899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4.3700802125960392E-2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1.04855486570207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27.4918986346396</v>
      </c>
      <c r="I83" s="6">
        <f>IF('Log_working_3-way'!$D83="","",'True_Odds_Calculator_3-way'!O84/'True_Odds_Calculator_3-way'!B84-1)</f>
        <v>7.205684448666986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4.8036552729836535E-2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1.0425652649797807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16.776354839318586</v>
      </c>
      <c r="I84" s="6">
        <f>IF('Log_working_3-way'!$D84="","",'True_Odds_Calculator_3-way'!O85/'True_Odds_Calculator_3-way'!B85-1)</f>
        <v>9.7742277698243694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4.5156484590704649E-2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1.0405572136714012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7.1935354499316162</v>
      </c>
      <c r="I85" s="6">
        <f>IF('Log_working_3-way'!$D85="","",'True_Odds_Calculator_3-way'!O86/'True_Odds_Calculator_3-way'!B86-1)</f>
        <v>11.765047157091502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4.3461550568734575E-2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1.0414022045660274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15.217353714371225</v>
      </c>
      <c r="I86" s="6">
        <f>IF('Log_working_3-way'!$D86="","",'True_Odds_Calculator_3-way'!O87/'True_Odds_Calculator_3-way'!B87-1)</f>
        <v>9.6402057719989624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4.4257164682979688E-2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1.0413412889471501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12.736812173408355</v>
      </c>
      <c r="I87" s="6">
        <f>IF('Log_working_3-way'!$D87="","",'True_Odds_Calculator_3-way'!O88/'True_Odds_Calculator_3-way'!B88-1)</f>
        <v>9.9272377332664004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4.4494569084732927E-2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1.0412537833448594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15.491134809547557</v>
      </c>
      <c r="I88" s="6">
        <f>IF('Log_working_3-way'!$D88="","",'True_Odds_Calculator_3-way'!O89/'True_Odds_Calculator_3-way'!B89-1)</f>
        <v>9.8585473236668761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4.403575685514971E-2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1.0409075244641819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10.791248491509423</v>
      </c>
      <c r="I89" s="6">
        <f>IF('Log_working_3-way'!$D89="","",'True_Odds_Calculator_3-way'!O90/'True_Odds_Calculator_3-way'!B90-1)</f>
        <v>10.546876913614643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4.4120176450352933E-2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1.0500518608277192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32.840463662014798</v>
      </c>
      <c r="I90" s="6">
        <f>IF('Log_working_3-way'!$D90="","",'True_Odds_Calculator_3-way'!O91/'True_Odds_Calculator_3-way'!B91-1)</f>
        <v>6.5787601380417042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4.6996263294049934E-2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1.0595620982437239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28.825728029341011</v>
      </c>
      <c r="I91" s="6">
        <f>IF('Log_working_3-way'!$D91="","",'True_Odds_Calculator_3-way'!O92/'True_Odds_Calculator_3-way'!B92-1)</f>
        <v>6.626859236841752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5.8202886952976485E-2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1.0507155518697764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9.8244534240739192</v>
      </c>
      <c r="I92" s="6">
        <f>IF('Log_working_3-way'!$D92="","",'True_Odds_Calculator_3-way'!O93/'True_Odds_Calculator_3-way'!B93-1)</f>
        <v>10.276995376975748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5.441263594064516E-2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1.0514508015366804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11.442568439448811</v>
      </c>
      <c r="I93" s="6">
        <f>IF('Log_working_3-way'!$D93="","",'True_Odds_Calculator_3-way'!O94/'True_Odds_Calculator_3-way'!B94-1)</f>
        <v>8.2561044281587144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5.5046977461839397E-2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1.0200027065673771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11.942832464471083</v>
      </c>
      <c r="I94" s="6">
        <f>IF('Log_working_3-way'!$D94="","",'True_Odds_Calculator_3-way'!O95/'True_Odds_Calculator_3-way'!B95-1)</f>
        <v>7.176030815643907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2.1657394713726408E-2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1.025861986934393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37.157944490660221</v>
      </c>
      <c r="I95" s="6">
        <f>IF('Log_working_3-way'!$D95="","",'True_Odds_Calculator_3-way'!O96/'True_Odds_Calculator_3-way'!B96-1)</f>
        <v>4.2342859383621692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2.3705561749039816E-2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1.0200128941885165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7.3712306342448723</v>
      </c>
      <c r="I96" s="6">
        <f>IF('Log_working_3-way'!$D96="","",'True_Odds_Calculator_3-way'!O97/'True_Odds_Calculator_3-way'!B97-1)</f>
        <v>6.8133089142951988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2.1312107953499471E-2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1.0358065882632983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40.428777806863579</v>
      </c>
      <c r="I97" s="6">
        <f>IF('Log_working_3-way'!$D97="","",'True_Odds_Calculator_3-way'!O98/'True_Odds_Calculator_3-way'!B98-1)</f>
        <v>4.8834614991923466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3.1133785761566779E-2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1.030665171208895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26.155086673798667</v>
      </c>
      <c r="I98" s="6">
        <f>IF('Log_working_3-way'!$D98="","",'True_Odds_Calculator_3-way'!O99/'True_Odds_Calculator_3-way'!B99-1)</f>
        <v>6.8733683255392615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3.0920553697126429E-2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1.0276411400414998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21.906202691217512</v>
      </c>
      <c r="I99" s="6">
        <f>IF('Log_working_3-way'!$D99="","",'True_Odds_Calculator_3-way'!O100/'True_Odds_Calculator_3-way'!B100-1)</f>
        <v>7.6101156586992147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2.8756186523176908E-2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1.0309546549284687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26.149260270279377</v>
      </c>
      <c r="I100" s="6">
        <f>IF('Log_working_3-way'!$D100="","",'True_Odds_Calculator_3-way'!O101/'True_Odds_Calculator_3-way'!B101-1)</f>
        <v>7.2914292099675926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3.1141795789263682E-2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1.0281258917720462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25.098340537476776</v>
      </c>
      <c r="I101" s="6">
        <f>IF('Log_working_3-way'!$D101="","",'True_Odds_Calculator_3-way'!O102/'True_Odds_Calculator_3-way'!B102-1)</f>
        <v>6.6276556636809421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2.8661506387612778E-2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1.0252613342814529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16.781806670695559</v>
      </c>
      <c r="I102" s="6">
        <f>IF('Log_working_3-way'!$D102="","",'True_Odds_Calculator_3-way'!O103/'True_Odds_Calculator_3-way'!B103-1)</f>
        <v>7.7804976693865573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2.7051925255518139E-2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1.0374779206843836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43.241842911057354</v>
      </c>
      <c r="I103" s="6">
        <f>IF('Log_working_3-way'!$D103="","",'True_Odds_Calculator_3-way'!O104/'True_Odds_Calculator_3-way'!B104-1)</f>
        <v>3.386932218758715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3.1913656078007779E-2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1.0261294033618613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9.1891816838659501</v>
      </c>
      <c r="I104" s="6">
        <f>IF('Log_working_3-way'!$D104="","",'True_Odds_Calculator_3-way'!O105/'True_Odds_Calculator_3-way'!B105-1)</f>
        <v>6.2626329269103636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2.7883121943723443E-2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1.0258342292870612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12.150879265546118</v>
      </c>
      <c r="I105" s="6">
        <f>IF('Log_working_3-way'!$D105="","",'True_Odds_Calculator_3-way'!O106/'True_Odds_Calculator_3-way'!B106-1)</f>
        <v>6.4658316893068983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2.7797131524944341E-2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1.0249530950918853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13.62828555955355</v>
      </c>
      <c r="I106" s="6">
        <f>IF('Log_working_3-way'!$D106="","",'True_Odds_Calculator_3-way'!O107/'True_Odds_Calculator_3-way'!B107-1)</f>
        <v>8.4498034761514607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2.6992231434601388E-2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1.0381017856834411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0.31285630839514611</v>
      </c>
      <c r="I107" s="6">
        <f>IF('Log_working_3-way'!$D107="","",'True_Odds_Calculator_3-way'!O108/'True_Odds_Calculator_3-way'!B108-1)</f>
        <v>2.6609992485212555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2.9878287480650023E-2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1.0615656983513526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63.811618454597507</v>
      </c>
      <c r="I108" s="6">
        <f>IF('Log_working_3-way'!$D108="","",'True_Odds_Calculator_3-way'!O109/'True_Odds_Calculator_3-way'!B109-1)</f>
        <v>1.2553660117419718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3.6638828963377001E-2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1.0251992826741778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13.400238147158069</v>
      </c>
      <c r="I109" s="6">
        <f>IF('Log_working_3-way'!$D109="","",'True_Odds_Calculator_3-way'!O110/'True_Odds_Calculator_3-way'!B110-1)</f>
        <v>8.4472695213350573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2.7267692180732883E-2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1.0620458264732424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60.547600741667395</v>
      </c>
      <c r="I110" s="6">
        <f>IF('Log_working_3-way'!$D110="","",'True_Odds_Calculator_3-way'!O111/'True_Odds_Calculator_3-way'!B111-1)</f>
        <v>1.415307530342131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3.9845570400477648E-2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1.0255619800333049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17.241938274095126</v>
      </c>
      <c r="I111" s="6">
        <f>IF('Log_working_3-way'!$D111="","",'True_Odds_Calculator_3-way'!O112/'True_Odds_Calculator_3-way'!B112-1)</f>
        <v>7.4204850194116787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2.7318380259556907E-2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1.0385738624118921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41.439429480077671</v>
      </c>
      <c r="I112" s="6">
        <f>IF('Log_working_3-way'!$D112="","",'True_Odds_Calculator_3-way'!O113/'True_Odds_Calculator_3-way'!B113-1)</f>
        <v>4.0440015407062573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3.3419300769387039E-2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1.0253556207318881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10.734690166744103</v>
      </c>
      <c r="I113" s="6">
        <f>IF('Log_working_3-way'!$D113="","",'True_Odds_Calculator_3-way'!O114/'True_Odds_Calculator_3-way'!B114-1)</f>
        <v>7.6729529177137259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2.7409074221766527E-2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1.060876032020226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28.445842527471715</v>
      </c>
      <c r="I114" s="6">
        <f>IF('Log_working_3-way'!$D114="","",'True_Odds_Calculator_3-way'!O115/'True_Odds_Calculator_3-way'!B115-1)</f>
        <v>5.5337551275811734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5.9912350709175222E-2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1.0616202636933267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30.535876905514257</v>
      </c>
      <c r="I115" s="6">
        <f>IF('Log_working_3-way'!$D115="","",'True_Odds_Calculator_3-way'!O116/'True_Odds_Calculator_3-way'!B116-1)</f>
        <v>5.6056189629709152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5.9504686327501721E-2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1.060088616230028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27.180441483660548</v>
      </c>
      <c r="I116" s="6">
        <f>IF('Log_working_3-way'!$D116="","",'True_Odds_Calculator_3-way'!O117/'True_Odds_Calculator_3-way'!B117-1)</f>
        <v>6.4884729604944136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5.961970975824582E-2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1.0529246489459363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17.378821077903311</v>
      </c>
      <c r="I117" s="6">
        <f>IF('Log_working_3-way'!$D117="","",'True_Odds_Calculator_3-way'!O118/'True_Odds_Calculator_3-way'!B118-1)</f>
        <v>8.021512263024686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5.5919075927544082E-2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1.0514931600779207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12.703569817758575</v>
      </c>
      <c r="I118" s="6">
        <f>IF('Log_working_3-way'!$D118="","",'True_Odds_Calculator_3-way'!O119/'True_Odds_Calculator_3-way'!B119-1)</f>
        <v>7.7039689690040678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5.500565180834327E-2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1.0807045607613535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28.930561098252056</v>
      </c>
      <c r="I119" s="6">
        <f>IF('Log_working_3-way'!$D119="","",'True_Odds_Calculator_3-way'!O120/'True_Odds_Calculator_3-way'!B120-1)</f>
        <v>4.7945566286215975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7.8598484848484862E-2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1.0889224867874268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36.057253609707281</v>
      </c>
      <c r="I120" s="6">
        <f>IF('Log_working_3-way'!$D120="","",'True_Odds_Calculator_3-way'!O121/'True_Odds_Calculator_3-way'!B121-1)</f>
        <v>4.2194316163457248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8.0967399405938334E-2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1.0825854094168241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33.08797003322622</v>
      </c>
      <c r="I121" s="6">
        <f>IF('Log_working_3-way'!$D121="","",'True_Odds_Calculator_3-way'!O122/'True_Odds_Calculator_3-way'!B122-1)</f>
        <v>4.7427104784199896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7.7533974186568821E-2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1.0748127969625003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7.2744637329148816</v>
      </c>
      <c r="I122" s="6">
        <f>IF('Log_working_3-way'!$D122="","",'True_Odds_Calculator_3-way'!O123/'True_Odds_Calculator_3-way'!B123-1)</f>
        <v>6.7120621583633477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7.6887979158285491E-2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1.026940404071538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32.732527517850748</v>
      </c>
      <c r="I123" s="6">
        <f>IF('Log_working_3-way'!$D123="","",'True_Odds_Calculator_3-way'!O124/'True_Odds_Calculator_3-way'!B124-1)</f>
        <v>5.1235170964119989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2.5777748384154364E-2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1.019821066454329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12.428229224249126</v>
      </c>
      <c r="I124" s="6">
        <f>IF('Log_working_3-way'!$D124="","",'True_Odds_Calculator_3-way'!O125/'True_Odds_Calculator_3-way'!B125-1)</f>
        <v>10.097710102685227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2.1536115875738338E-2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1.0205793459375074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11.299418694096266</v>
      </c>
      <c r="I125" s="6">
        <f>IF('Log_working_3-way'!$D125="","",'True_Odds_Calculator_3-way'!O126/'True_Odds_Calculator_3-way'!B126-1)</f>
        <v>9.8677663581034576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2.2391422946464568E-2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1.0202655071301292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14.40922212686276</v>
      </c>
      <c r="I126" s="6">
        <f>IF('Log_working_3-way'!$D126="","",'True_Odds_Calculator_3-way'!O127/'True_Odds_Calculator_3-way'!B127-1)</f>
        <v>8.3216282002009283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2.1923068336570317E-2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1.027380162548746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19.834333423308642</v>
      </c>
      <c r="I127" s="6">
        <f>IF('Log_working_3-way'!$D127="","",'True_Odds_Calculator_3-way'!O128/'True_Odds_Calculator_3-way'!B128-1)</f>
        <v>8.9219820575680888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2.8757199573548498E-2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1.0367671257899016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13.339920896014911</v>
      </c>
      <c r="I128" s="6">
        <f>IF('Log_working_3-way'!$D128="","",'True_Odds_Calculator_3-way'!O129/'True_Odds_Calculator_3-way'!B129-1)</f>
        <v>10.43800515607106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3.9569947615924583E-2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1.0414908648074579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26.162822172085075</v>
      </c>
      <c r="I129" s="6">
        <f>IF('Log_working_3-way'!$D129="","",'True_Odds_Calculator_3-way'!O130/'True_Odds_Calculator_3-way'!B130-1)</f>
        <v>7.2562309134783387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4.1620242032047061E-2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1.0398204805868085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23.516473545382524</v>
      </c>
      <c r="I130" s="6">
        <f>IF('Log_working_3-way'!$D130="","",'True_Odds_Calculator_3-way'!O131/'True_Odds_Calculator_3-way'!B131-1)</f>
        <v>9.1979207086884358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4.0427009943327485E-2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1.025957202290086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10.178803546050423</v>
      </c>
      <c r="I131" s="6">
        <f>IF('Log_working_3-way'!$D131="","",'True_Odds_Calculator_3-way'!O132/'True_Odds_Calculator_3-way'!B132-1)</f>
        <v>6.9415132946533733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2.7923143013356189E-2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1.0257369706230386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15.615494056418157</v>
      </c>
      <c r="I132" s="6">
        <f>IF('Log_working_3-way'!$D132="","",'True_Odds_Calculator_3-way'!O133/'True_Odds_Calculator_3-way'!B133-1)</f>
        <v>8.2694501021192703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2.7675513358026649E-2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1.0297832196063448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30.3685918070003</v>
      </c>
      <c r="I133" s="6">
        <f>IF('Log_working_3-way'!$D133="","",'True_Odds_Calculator_3-way'!O134/'True_Odds_Calculator_3-way'!B134-1)</f>
        <v>5.0729593738352587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2.9152282316839306E-2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1.0296945345792199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5.0368832953230118</v>
      </c>
      <c r="I134" s="6">
        <f>IF('Log_working_3-way'!$D134="","",'True_Odds_Calculator_3-way'!O135/'True_Odds_Calculator_3-way'!B135-1)</f>
        <v>5.2851612556328353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3.0145274285827028E-2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1.0478400485067072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6.4434440204333034</v>
      </c>
      <c r="I135" s="6">
        <f>IF('Log_working_3-way'!$D135="","",'True_Odds_Calculator_3-way'!O136/'True_Odds_Calculator_3-way'!B136-1)</f>
        <v>4.4861524273232574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4.8238291516294884E-2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1.0696664440007613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53.62000911306864</v>
      </c>
      <c r="I136" s="6">
        <f>IF('Log_working_3-way'!$D136="","",'True_Odds_Calculator_3-way'!O137/'True_Odds_Calculator_3-way'!B137-1)</f>
        <v>2.0456220979391007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5.0752348426767124E-2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1.0430623511841708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20.702273727364371</v>
      </c>
      <c r="I137" s="6">
        <f>IF('Log_working_3-way'!$D137="","",'True_Odds_Calculator_3-way'!O138/'True_Odds_Calculator_3-way'!B138-1)</f>
        <v>5.4234628538804346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4.4855356923243939E-2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1.0430839295561789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16.167773328475388</v>
      </c>
      <c r="I138" s="6">
        <f>IF('Log_working_3-way'!$D138="","",'True_Odds_Calculator_3-way'!O139/'True_Odds_Calculator_3-way'!B139-1)</f>
        <v>6.8503157059692859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4.5832234647378067E-2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1.020543819998027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7.6708299800644877</v>
      </c>
      <c r="I139" s="6">
        <f>IF('Log_working_3-way'!$D139="","",'True_Odds_Calculator_3-way'!O140/'True_Odds_Calculator_3-way'!B140-1)</f>
        <v>5.1181376339335021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2.1552696908147206E-2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1.0204533425517395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13.928743001967016</v>
      </c>
      <c r="I140" s="6">
        <f>IF('Log_working_3-way'!$D140="","",'True_Odds_Calculator_3-way'!O141/'True_Odds_Calculator_3-way'!B141-1)</f>
        <v>7.1724255853596048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2.2108094465119965E-2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1.0220622675425222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8.1932354684587487</v>
      </c>
      <c r="I141" s="6">
        <f>IF('Log_working_3-way'!$D141="","",'True_Odds_Calculator_3-way'!O142/'True_Odds_Calculator_3-way'!B142-1)</f>
        <v>6.4556659797161409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2.3520194541553963E-2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1.0260091082589804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16.175535690162771</v>
      </c>
      <c r="I142" s="6">
        <f>IF('Log_working_3-way'!$D142="","",'True_Odds_Calculator_3-way'!O143/'True_Odds_Calculator_3-way'!B143-1)</f>
        <v>6.6765168826030479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2.7864329252300202E-2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1.0296990017261349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3.3621790520255184</v>
      </c>
      <c r="I143" s="6">
        <f>IF('Log_working_3-way'!$D143="","",'True_Odds_Calculator_3-way'!O144/'True_Odds_Calculator_3-way'!B144-1)</f>
        <v>4.8667646525270465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2.8993223908478249E-2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1.0335580241040421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38.373038016259521</v>
      </c>
      <c r="I144" s="6">
        <f>IF('Log_working_3-way'!$D144="","",'True_Odds_Calculator_3-way'!O145/'True_Odds_Calculator_3-way'!B145-1)</f>
        <v>3.5865123537938617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3.0390317535230693E-2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1.0208412134085352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12.821441869924744</v>
      </c>
      <c r="I145" s="6">
        <f>IF('Log_working_3-way'!$D145="","",'True_Odds_Calculator_3-way'!O146/'True_Odds_Calculator_3-way'!B146-1)</f>
        <v>7.1219006963631895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2.254722673250642E-2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1.0216020142423792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17.15926870724531</v>
      </c>
      <c r="I146" s="6">
        <f>IF('Log_working_3-way'!$D146="","",'True_Odds_Calculator_3-way'!O147/'True_Odds_Calculator_3-way'!B147-1)</f>
        <v>6.7995186480479051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2.3117881684649788E-2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1.0208462510607006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8.8588633711721751</v>
      </c>
      <c r="I147" s="6">
        <f>IF('Log_working_3-way'!$D147="","",'True_Odds_Calculator_3-way'!O148/'True_Odds_Calculator_3-way'!B148-1)</f>
        <v>6.0312136075480973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2.2238054913049421E-2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1.0265956404060785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5.8093478051949461</v>
      </c>
      <c r="I148" s="6">
        <f>IF('Log_working_3-way'!$D148="","",'True_Odds_Calculator_3-way'!O149/'True_Odds_Calculator_3-way'!B149-1)</f>
        <v>6.7639475549608568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2.7805371025710013E-2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1.0278580839786959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4.2335083397335564</v>
      </c>
      <c r="I149" s="6">
        <f>IF('Log_working_3-way'!$D149="","",'True_Odds_Calculator_3-way'!O150/'True_Odds_Calculator_3-way'!B150-1)</f>
        <v>7.2634084666868812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2.8614256039797059E-2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1.0206399354752786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13.250270036339282</v>
      </c>
      <c r="I150" s="6">
        <f>IF('Log_working_3-way'!$D150="","",'True_Odds_Calculator_3-way'!O151/'True_Odds_Calculator_3-way'!B151-1)</f>
        <v>6.7183715469517251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2.2290495933298793E-2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1.0274746501776877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34.812836098454042</v>
      </c>
      <c r="I151" s="6">
        <f>IF('Log_working_3-way'!$D151="","",'True_Odds_Calculator_3-way'!O152/'True_Odds_Calculator_3-way'!B152-1)</f>
        <v>5.345041537252782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2.5636331087458997E-2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1.0225157751253757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21.582032404810146</v>
      </c>
      <c r="I152" s="6">
        <f>IF('Log_working_3-way'!$D152="","",'True_Odds_Calculator_3-way'!O153/'True_Odds_Calculator_3-way'!B153-1)</f>
        <v>6.9754208160139282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2.3552925223876198E-2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1.0204016153189881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17.500562386068346</v>
      </c>
      <c r="I153" s="6">
        <f>IF('Log_working_3-way'!$D153="","",'True_Odds_Calculator_3-way'!O154/'True_Odds_Calculator_3-way'!B154-1)</f>
        <v>8.8632375935804006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2.1784705131710824E-2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1.0234568893318845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27.859166869418868</v>
      </c>
      <c r="I154" s="6">
        <f>IF('Log_working_3-way'!$D154="","",'True_Odds_Calculator_3-way'!O155/'True_Odds_Calculator_3-way'!B155-1)</f>
        <v>5.5917082376862535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2.3482837790441691E-2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1.027448861040591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42.415552634159127</v>
      </c>
      <c r="I155" s="6">
        <f>IF('Log_working_3-way'!$D155="","",'True_Odds_Calculator_3-way'!O156/'True_Odds_Calculator_3-way'!B156-1)</f>
        <v>3.4033787003690952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2.3698692009180844E-2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1.0271046158594779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2.3948765490566695</v>
      </c>
      <c r="I156" s="6">
        <f>IF('Log_working_3-way'!$D156="","",'True_Odds_Calculator_3-way'!O157/'True_Odds_Calculator_3-way'!B157-1)</f>
        <v>3.9475207625080397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2.528932191966704E-2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1.0745036761558948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44.442676539289288</v>
      </c>
      <c r="I157" s="6">
        <f>IF('Log_working_3-way'!$D157="","",'True_Odds_Calculator_3-way'!O158/'True_Odds_Calculator_3-way'!B158-1)</f>
        <v>4.0726435619893451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6.1233895417233786E-2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1.0628007761041358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3.9837896329055154</v>
      </c>
      <c r="I158" s="6">
        <f>IF('Log_working_3-way'!$D158="","",'True_Odds_Calculator_3-way'!O159/'True_Odds_Calculator_3-way'!B159-1)</f>
        <v>4.6931076751839473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6.0380624808936911E-2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1.051527024682551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15.321976391205929</v>
      </c>
      <c r="I159" s="6">
        <f>IF('Log_working_3-way'!$D159="","",'True_Odds_Calculator_3-way'!O160/'True_Odds_Calculator_3-way'!B160-1)</f>
        <v>9.4634243637226074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5.4855980649669789E-2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1.0591079808306365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24.328092075404026</v>
      </c>
      <c r="I160" s="6">
        <f>IF('Log_working_3-way'!$D160="","",'True_Odds_Calculator_3-way'!O161/'True_Odds_Calculator_3-way'!B161-1)</f>
        <v>5.1084636463604447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5.9943963073638695E-2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1.0290972501918219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48.870887339776402</v>
      </c>
      <c r="I161" s="6">
        <f>IF('Log_working_3-way'!$D161="","",'True_Odds_Calculator_3-way'!O162/'True_Odds_Calculator_3-way'!B162-1)</f>
        <v>2.559922906079255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2.3049937244089547E-2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1.0283846189289645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33.499609713153099</v>
      </c>
      <c r="I162" s="6">
        <f>IF('Log_working_3-way'!$D162="","",'True_Odds_Calculator_3-way'!O163/'True_Odds_Calculator_3-way'!B163-1)</f>
        <v>4.7363852892828788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2.699245866423361E-2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1.0206808269267642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8.8601961565208729</v>
      </c>
      <c r="I163" s="6">
        <f>IF('Log_working_3-way'!$D163="","",'True_Odds_Calculator_3-way'!O164/'True_Odds_Calculator_3-way'!B164-1)</f>
        <v>6.2245537248256113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2.2099880795532822E-2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1.0214005772783905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10.23178902615922</v>
      </c>
      <c r="I164" s="6">
        <f>IF('Log_working_3-way'!$D164="","",'True_Odds_Calculator_3-way'!O165/'True_Odds_Calculator_3-way'!B165-1)</f>
        <v>6.8887399922642212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2.3073959938366695E-2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1.0205922274522419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19.783871752045137</v>
      </c>
      <c r="I165" s="6">
        <f>IF('Log_working_3-way'!$D165="","",'True_Odds_Calculator_3-way'!O166/'True_Odds_Calculator_3-way'!B166-1)</f>
        <v>5.9226158395488175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2.1772190633531308E-2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1.0364685374959484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37.794803759881617</v>
      </c>
      <c r="I166" s="6">
        <f>IF('Log_working_3-way'!$D166="","",'True_Odds_Calculator_3-way'!O167/'True_Odds_Calculator_3-way'!B167-1)</f>
        <v>5.6717195463084762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3.2552795254398248E-2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1.0253773063590967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11.502990053886418</v>
      </c>
      <c r="I167" s="6">
        <f>IF('Log_working_3-way'!$D167="","",'True_Odds_Calculator_3-way'!O168/'True_Odds_Calculator_3-way'!B168-1)</f>
        <v>8.1577143361113773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2.7490245905479327E-2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1.0305590494428851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26.749083080529882</v>
      </c>
      <c r="I168" s="6">
        <f>IF('Log_working_3-way'!$D168="","",'True_Odds_Calculator_3-way'!O169/'True_Odds_Calculator_3-way'!B169-1)</f>
        <v>7.4436933740834981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3.0547821877638714E-2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1.0313500337520052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31.052878306376385</v>
      </c>
      <c r="I169" s="6">
        <f>IF('Log_working_3-way'!$D169="","",'True_Odds_Calculator_3-way'!O170/'True_Odds_Calculator_3-way'!B170-1)</f>
        <v>5.1263158986127335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3.0467902590308515E-2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1.0372649694427583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2.2692066459203324</v>
      </c>
      <c r="I170" s="6">
        <f>IF('Log_working_3-way'!$D170="","",'True_Odds_Calculator_3-way'!O171/'True_Odds_Calculator_3-way'!B171-1)</f>
        <v>3.2166654519771081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3.3617437660787619E-2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1.0333011282026032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37.88143614607781</v>
      </c>
      <c r="I171" s="6">
        <f>IF('Log_working_3-way'!$D171="","",'True_Odds_Calculator_3-way'!O172/'True_Odds_Calculator_3-way'!B172-1)</f>
        <v>4.0136165906543724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3.0252146888674947E-2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1.0410325678051682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44.98661605065444</v>
      </c>
      <c r="I172" s="6">
        <f>IF('Log_working_3-way'!$D172="","",'True_Odds_Calculator_3-way'!O173/'True_Odds_Calculator_3-way'!B173-1)</f>
        <v>2.806329532253911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3.4266701235848185E-2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1.0310832946986155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3.920708557805602</v>
      </c>
      <c r="I173" s="6">
        <f>IF('Log_working_3-way'!$D173="","",'True_Odds_Calculator_3-way'!O174/'True_Odds_Calculator_3-way'!B174-1)</f>
        <v>5.2172651962926793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3.0875970032554267E-2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1.0277671289046604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23.799566668498706</v>
      </c>
      <c r="I174" s="6">
        <f>IF('Log_working_3-way'!$D174="","",'True_Odds_Calculator_3-way'!O175/'True_Odds_Calculator_3-way'!B175-1)</f>
        <v>6.9822186326206124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2.8550280984453114E-2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1.0373074365717394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0.73821357948307886</v>
      </c>
      <c r="I175" s="6">
        <f>IF('Log_working_3-way'!$D175="","",'True_Odds_Calculator_3-way'!O176/'True_Odds_Calculator_3-way'!B176-1)</f>
        <v>3.1749402613323339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3.099286064944673E-2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1.0248232614647288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14.58286374856454</v>
      </c>
      <c r="I176" s="6">
        <f>IF('Log_working_3-way'!$D176="","",'True_Odds_Calculator_3-way'!O177/'True_Odds_Calculator_3-way'!B177-1)</f>
        <v>9.6082081744195431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2.6768908344840359E-2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1.0410260505989539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0.41125168163887627</v>
      </c>
      <c r="I177" s="6">
        <f>IF('Log_working_3-way'!$D177="","",'True_Odds_Calculator_3-way'!O178/'True_Odds_Calculator_3-way'!B178-1)</f>
        <v>3.6124767496076879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3.3558002658059749E-2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1.0848868069778952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34.789308247415605</v>
      </c>
      <c r="I178" s="6">
        <f>IF('Log_working_3-way'!$D178="","",'True_Odds_Calculator_3-way'!O179/'True_Odds_Calculator_3-way'!B179-1)</f>
        <v>5.5271314023264795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7.7940883038334352E-2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1.0283542087612929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44.831732549749226</v>
      </c>
      <c r="I179" s="6">
        <f>IF('Log_working_3-way'!$D179="","",'True_Odds_Calculator_3-way'!O180/'True_Odds_Calculator_3-way'!B180-1)</f>
        <v>3.5182065488748027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2.3594664604142945E-2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1.0198436309305887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12.137793120781497</v>
      </c>
      <c r="I180" s="6">
        <f>IF('Log_working_3-way'!$D180="","",'True_Odds_Calculator_3-way'!O181/'True_Odds_Calculator_3-way'!B181-1)</f>
        <v>5.6058126732921165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2.1297543036673527E-2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1.0242996119460617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28.153404541316132</v>
      </c>
      <c r="I181" s="6">
        <f>IF('Log_working_3-way'!$D181="","",'True_Odds_Calculator_3-way'!O182/'True_Odds_Calculator_3-way'!B182-1)</f>
        <v>5.621082659804526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2.4256058446186834E-2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1.0257906495334959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34.867565979222178</v>
      </c>
      <c r="I182" s="6">
        <f>IF('Log_working_3-way'!$D182="","",'True_Odds_Calculator_3-way'!O183/'True_Odds_Calculator_3-way'!B183-1)</f>
        <v>5.2903867903342254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2.4071325139065403E-2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1.0358694066967049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11.917420802263431</v>
      </c>
      <c r="I183" s="6">
        <f>IF('Log_working_3-way'!$D183="","",'True_Odds_Calculator_3-way'!O184/'True_Odds_Calculator_3-way'!B184-1)</f>
        <v>8.9536031986010389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3.8720967642950965E-2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1.0364759519154925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8.2845831899812215</v>
      </c>
      <c r="I184" s="6">
        <f>IF('Log_working_3-way'!$D184="","",'True_Odds_Calculator_3-way'!O185/'True_Odds_Calculator_3-way'!B185-1)</f>
        <v>7.1824981382758288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3.8785418422977003E-2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1.035131182345516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12.514827764079723</v>
      </c>
      <c r="I185" s="6">
        <f>IF('Log_working_3-way'!$D185="","",'True_Odds_Calculator_3-way'!O186/'True_Odds_Calculator_3-way'!B186-1)</f>
        <v>9.7768208014840905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3.7927364162162247E-2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1.0345926837054022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9.5692853371591742</v>
      </c>
      <c r="I186" s="6">
        <f>IF('Log_working_3-way'!$D186="","",'True_Odds_Calculator_3-way'!O187/'True_Odds_Calculator_3-way'!B187-1)</f>
        <v>10.228565270303269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3.7386259791849508E-2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1.0485459063435267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33.729844083919268</v>
      </c>
      <c r="I187" s="6">
        <f>IF('Log_working_3-way'!$D187="","",'True_Odds_Calculator_3-way'!O188/'True_Odds_Calculator_3-way'!B188-1)</f>
        <v>6.9480402924738129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4.4915064248883807E-2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1.0274128401845826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18.71857670857311</v>
      </c>
      <c r="I188" s="6">
        <f>IF('Log_working_3-way'!$D188="","",'True_Odds_Calculator_3-way'!O189/'True_Odds_Calculator_3-way'!B189-1)</f>
        <v>5.6249707510809763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2.9007373654893254E-2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1.0264166878864105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11.762622971169662</v>
      </c>
      <c r="I189" s="6">
        <f>IF('Log_working_3-way'!$D189="","",'True_Odds_Calculator_3-way'!O190/'True_Odds_Calculator_3-way'!B190-1)</f>
        <v>7.9818605468521167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2.8589048940575346E-2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1.0326998272996444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19.340300347682685</v>
      </c>
      <c r="I190" s="6">
        <f>IF('Log_working_3-way'!$D190="","",'True_Odds_Calculator_3-way'!O191/'True_Odds_Calculator_3-way'!B191-1)</f>
        <v>6.3359624321598558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3.4497990294487302E-2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1.0299822405048469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26.172399040190108</v>
      </c>
      <c r="I191" s="6">
        <f>IF('Log_working_3-way'!$D191="","",'True_Odds_Calculator_3-way'!O192/'True_Odds_Calculator_3-way'!B192-1)</f>
        <v>6.6586389511632911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3.0263722685640371E-2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1.0466708720821893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27.538497686793875</v>
      </c>
      <c r="I192" s="6">
        <f>IF('Log_working_3-way'!$D192="","",'True_Odds_Calculator_3-way'!O193/'True_Odds_Calculator_3-way'!B193-1)</f>
        <v>6.6265261341970714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4.6325267485734845E-2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1.034788749894775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4.7997042371730556</v>
      </c>
      <c r="I193" s="6">
        <f>IF('Log_working_3-way'!$D193="","",'True_Odds_Calculator_3-way'!O194/'True_Odds_Calculator_3-way'!B194-1)</f>
        <v>7.0180216274263181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3.5795040070102369E-2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1.0336016525289549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23.411636200905392</v>
      </c>
      <c r="I194" s="6">
        <f>IF('Log_working_3-way'!$D194="","",'True_Odds_Calculator_3-way'!O195/'True_Odds_Calculator_3-way'!B195-1)</f>
        <v>8.1524279781496283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3.4420117143149298E-2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1.0198006472803844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11.75810691859574</v>
      </c>
      <c r="I195" s="6">
        <f>IF('Log_working_3-way'!$D195="","",'True_Odds_Calculator_3-way'!O196/'True_Odds_Calculator_3-way'!B196-1)</f>
        <v>10.24868469700583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2.1537289532496118E-2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1.0379127823186729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21.026159594351565</v>
      </c>
      <c r="I196" s="6">
        <f>IF('Log_working_3-way'!$D196="","",'True_Odds_Calculator_3-way'!O197/'True_Odds_Calculator_3-way'!B197-1)</f>
        <v>8.8837594226749523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3.9366335418967058E-2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1.0309220582032268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16.234623687012519</v>
      </c>
      <c r="I197" s="6">
        <f>IF('Log_working_3-way'!$D197="","",'True_Odds_Calculator_3-way'!O198/'True_Odds_Calculator_3-way'!B198-1)</f>
        <v>6.2266384325883566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3.3002809823726942E-2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1.0325828348299357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17.429601270708407</v>
      </c>
      <c r="I198" s="6">
        <f>IF('Log_working_3-way'!$D198="","",'True_Odds_Calculator_3-way'!O199/'True_Odds_Calculator_3-way'!B199-1)</f>
        <v>7.8748091849147794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3.4696776475189761E-2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1.0385070824516307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34.449062301828647</v>
      </c>
      <c r="I199" s="6">
        <f>IF('Log_working_3-way'!$D199="","",'True_Odds_Calculator_3-way'!O200/'True_Odds_Calculator_3-way'!B200-1)</f>
        <v>4.6581249885224452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3.6161281477963048E-2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1.0305973709762131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9.8277295881553641</v>
      </c>
      <c r="I200" s="6">
        <f>IF('Log_working_3-way'!$D200="","",'True_Odds_Calculator_3-way'!O201/'True_Odds_Calculator_3-way'!B201-1)</f>
        <v>8.6329931923959649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3.3047336236435854E-2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1.0484218381116088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29.823747173842822</v>
      </c>
      <c r="I201" s="6">
        <f>IF('Log_working_3-way'!$D201="","",'True_Odds_Calculator_3-way'!O202/'True_Odds_Calculator_3-way'!B202-1)</f>
        <v>5.058006791851704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4.7343714220288602E-2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1.0411906616515907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10.628203174717731</v>
      </c>
      <c r="I202" s="6">
        <f>IF('Log_working_3-way'!$D202="","",'True_Odds_Calculator_3-way'!O203/'True_Odds_Calculator_3-way'!B203-1)</f>
        <v>7.1888740749147146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4.4055523019455256E-2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1.0552754430967302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35.709871122919061</v>
      </c>
      <c r="I203" s="6">
        <f>IF('Log_working_3-way'!$D203="","",'True_Odds_Calculator_3-way'!O204/'True_Odds_Calculator_3-way'!B204-1)</f>
        <v>4.7727472723020794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5.0909669673682156E-2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1.0416136924782931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10.079331057135887</v>
      </c>
      <c r="I204" s="6">
        <f>IF('Log_working_3-way'!$D204="","",'True_Odds_Calculator_3-way'!O205/'True_Odds_Calculator_3-way'!B205-1)</f>
        <v>6.430521638213528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4.4219501348811807E-2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1.0466918563862264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4.8556384556732484</v>
      </c>
      <c r="I205" s="6">
        <f>IF('Log_working_3-way'!$D205="","",'True_Odds_Calculator_3-way'!O206/'True_Odds_Calculator_3-way'!B206-1)</f>
        <v>4.7980895325121029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4.6316359039763277E-2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1.0502323647547378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4.1572331508025799</v>
      </c>
      <c r="I206" s="6">
        <f>IF('Log_working_3-way'!$D206="","",'True_Odds_Calculator_3-way'!O207/'True_Odds_Calculator_3-way'!B207-1)</f>
        <v>4.4057392833525899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4.8688059711046616E-2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1.0466042073279211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24.36510023503725</v>
      </c>
      <c r="I207" s="6">
        <f>IF('Log_working_3-way'!$D207="","",'True_Odds_Calculator_3-way'!O208/'True_Odds_Calculator_3-way'!B208-1)</f>
        <v>5.9732718221027152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4.7514292508085365E-2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1.069623315887285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49.568378602010569</v>
      </c>
      <c r="I208" s="6">
        <f>IF('Log_working_3-way'!$D208="","",'True_Odds_Calculator_3-way'!O209/'True_Odds_Calculator_3-way'!B209-1)</f>
        <v>2.9854789454327491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5.3609885691856096E-2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1.0487197485803912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3.817619638293702</v>
      </c>
      <c r="I209" s="6">
        <f>IF('Log_working_3-way'!$D209="","",'True_Odds_Calculator_3-way'!O210/'True_Odds_Calculator_3-way'!B210-1)</f>
        <v>6.0064785722278078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4.8207998995999812E-2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1.0412447198989048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12.039790880114436</v>
      </c>
      <c r="I210" s="6">
        <f>IF('Log_working_3-way'!$D210="","",'True_Odds_Calculator_3-way'!O211/'True_Odds_Calculator_3-way'!B211-1)</f>
        <v>7.333161754827092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4.4217077656492965E-2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1.0202223068399305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15.991891336989404</v>
      </c>
      <c r="I211" s="6">
        <f>IF('Log_working_3-way'!$D211="","",'True_Odds_Calculator_3-way'!O212/'True_Odds_Calculator_3-way'!B212-1)</f>
        <v>6.6365667504961587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2.1729174628015491E-2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1.023573383977844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23.903192390812105</v>
      </c>
      <c r="I212" s="6">
        <f>IF('Log_working_3-way'!$D212="","",'True_Odds_Calculator_3-way'!O213/'True_Odds_Calculator_3-way'!B213-1)</f>
        <v>6.7469133464740958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2.4270337106977014E-2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1.0250514714763814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34.028189673825011</v>
      </c>
      <c r="I213" s="6">
        <f>IF('Log_working_3-way'!$D213="","",'True_Odds_Calculator_3-way'!O214/'True_Odds_Calculator_3-way'!B214-1)</f>
        <v>5.136275411670189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2.3644989500185343E-2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1.042505089094852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6.7719235158433246</v>
      </c>
      <c r="I214" s="6">
        <f>IF('Log_working_3-way'!$D214="","",'True_Odds_Calculator_3-way'!O215/'True_Odds_Calculator_3-way'!B215-1)</f>
        <v>6.6841058757827545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4.4376880070930991E-2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1.0442991975847256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5.3180187020410008</v>
      </c>
      <c r="I215" s="6">
        <f>IF('Log_working_3-way'!$D215="","",'True_Odds_Calculator_3-way'!O216/'True_Odds_Calculator_3-way'!B216-1)</f>
        <v>7.9409693161962274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4.5971593733490135E-2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1.0405293638990842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12.443484866011149</v>
      </c>
      <c r="I216" s="6">
        <f>IF('Log_working_3-way'!$D216="","",'True_Odds_Calculator_3-way'!O217/'True_Odds_Calculator_3-way'!B217-1)</f>
        <v>7.1460326276727262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4.3435515276403436E-2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1.0421358199172075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18.253487751762997</v>
      </c>
      <c r="I217" s="6">
        <f>IF('Log_working_3-way'!$D217="","",'True_Odds_Calculator_3-way'!O218/'True_Odds_Calculator_3-way'!B218-1)</f>
        <v>5.9938399737576473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4.4433662566614185E-2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1.0431132245564045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20.909774670808474</v>
      </c>
      <c r="I218" s="6">
        <f>IF('Log_working_3-way'!$D218="","",'True_Odds_Calculator_3-way'!O219/'True_Odds_Calculator_3-way'!B219-1)</f>
        <v>7.8417592908009421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4.4887458903736022E-2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1.0210683577792439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15.977050413844999</v>
      </c>
      <c r="I219" s="6">
        <f>IF('Log_working_3-way'!$D219="","",'True_Odds_Calculator_3-way'!O220/'True_Odds_Calculator_3-way'!B220-1)</f>
        <v>9.5812641083521424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2.2622345337026895E-2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1.0200415720378369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9.6598585154373424</v>
      </c>
      <c r="I220" s="6">
        <f>IF('Log_working_3-way'!$D220="","",'True_Odds_Calculator_3-way'!O221/'True_Odds_Calculator_3-way'!B221-1)</f>
        <v>9.4518662741230628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2.1793892570880047E-2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1.0318777746201602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54.255536262063458</v>
      </c>
      <c r="I221" s="6">
        <f>IF('Log_working_3-way'!$D221="","",'True_Odds_Calculator_3-way'!O222/'True_Odds_Calculator_3-way'!B222-1)</f>
        <v>2.1279187564672433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2.3106679229851323E-2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1.0193305780381825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14.424935205601331</v>
      </c>
      <c r="I222" s="6">
        <f>IF('Log_working_3-way'!$D222="","",'True_Odds_Calculator_3-way'!O223/'True_Odds_Calculator_3-way'!B223-1)</f>
        <v>7.088461861676798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2.0882055364813912E-2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1.0327534181701699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46.625368310554634</v>
      </c>
      <c r="I223" s="6">
        <f>IF('Log_working_3-way'!$D223="","",'True_Odds_Calculator_3-way'!O224/'True_Odds_Calculator_3-way'!B224-1)</f>
        <v>2.6719432805449395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2.6808789915586217E-2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1.0254267867461564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3.7762886833654408</v>
      </c>
      <c r="I224" s="6">
        <f>IF('Log_working_3-way'!$D224="","",'True_Odds_Calculator_3-way'!O225/'True_Odds_Calculator_3-way'!B225-1)</f>
        <v>4.1098077864276021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2.4784533676338372E-2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1.0195340177868284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14.299418306109496</v>
      </c>
      <c r="I225" s="6">
        <f>IF('Log_working_3-way'!$D225="","",'True_Odds_Calculator_3-way'!O226/'True_Odds_Calculator_3-way'!B226-1)</f>
        <v>7.8846391562251679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2.1137060948480668E-2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1.0269090324925585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2.6765030573315083</v>
      </c>
      <c r="I226" s="6">
        <f>IF('Log_working_3-way'!$D226="","",'True_Odds_Calculator_3-way'!O227/'True_Odds_Calculator_3-way'!B227-1)</f>
        <v>4.2736642692306628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2.5535292026018119E-2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1.0267497150047189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1.4314194067705306</v>
      </c>
      <c r="I227" s="6">
        <f>IF('Log_working_3-way'!$D227="","",'True_Odds_Calculator_3-way'!O228/'True_Odds_Calculator_3-way'!B228-1)</f>
        <v>2.8628017938802777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2.3202530348926498E-2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1.0231682942761229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24.16699404458101</v>
      </c>
      <c r="I228" s="6">
        <f>IF('Log_working_3-way'!$D228="","",'True_Odds_Calculator_3-way'!O229/'True_Odds_Calculator_3-way'!B229-1)</f>
        <v>6.0201458493638569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2.3849685759654848E-2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1.02601873719749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7.4680308571322218</v>
      </c>
      <c r="I229" s="6">
        <f>IF('Log_working_3-way'!$D229="","",'True_Odds_Calculator_3-way'!O230/'True_Odds_Calculator_3-way'!B230-1)</f>
        <v>6.6356391508171289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2.758598333819573E-2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1.0268204063103754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6.3367893496132259</v>
      </c>
      <c r="I230" s="6">
        <f>IF('Log_working_3-way'!$D230="","",'True_Odds_Calculator_3-way'!O231/'True_Odds_Calculator_3-way'!B231-1)</f>
        <v>9.9465254005039636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2.8705786364936703E-2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1.0260063907244767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19.668525003062715</v>
      </c>
      <c r="I231" s="6">
        <f>IF('Log_working_3-way'!$D231="","",'True_Odds_Calculator_3-way'!O232/'True_Odds_Calculator_3-way'!B232-1)</f>
        <v>6.990576217512336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2.7474489194883045E-2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1.031748620747585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2.2350635659623572</v>
      </c>
      <c r="I232" s="6">
        <f>IF('Log_working_3-way'!$D232="","",'True_Odds_Calculator_3-way'!O233/'True_Odds_Calculator_3-way'!B233-1)</f>
        <v>3.9503565832832779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2.9333398558690105E-2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1.0247023344353432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12.067706904685037</v>
      </c>
      <c r="I233" s="6">
        <f>IF('Log_working_3-way'!$D233="","",'True_Odds_Calculator_3-way'!O234/'True_Odds_Calculator_3-way'!B234-1)</f>
        <v>8.3351141858857165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2.6775082502636716E-2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1.0244083071432384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13.750999320422808</v>
      </c>
      <c r="I234" s="6">
        <f>IF('Log_working_3-way'!$D234="","",'True_Odds_Calculator_3-way'!O235/'True_Odds_Calculator_3-way'!B235-1)</f>
        <v>8.0011063655602381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2.6389759480247132E-2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1.0445912534333734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59.221472486742556</v>
      </c>
      <c r="I235" s="6">
        <f>IF('Log_working_3-way'!$D235="","",'True_Odds_Calculator_3-way'!O236/'True_Odds_Calculator_3-way'!B236-1)</f>
        <v>1.5186951847409138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2.9535171427384155E-2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1.0253876936286364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8.1043586334668305</v>
      </c>
      <c r="I236" s="6">
        <f>IF('Log_working_3-way'!$D236="","",'True_Odds_Calculator_3-way'!O237/'True_Odds_Calculator_3-way'!B237-1)</f>
        <v>7.5214100024331678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2.720030061281431E-2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1.0248696558263859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2.2379844362112773</v>
      </c>
      <c r="I237" s="6">
        <f>IF('Log_working_3-way'!$D237="","",'True_Odds_Calculator_3-way'!O238/'True_Odds_Calculator_3-way'!B238-1)</f>
        <v>8.0713465483577025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2.4661819859869594E-2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1.0232838219552998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3.8041400805206553</v>
      </c>
      <c r="I238" s="6">
        <f>IF('Log_working_3-way'!$D238="","",'True_Odds_Calculator_3-way'!O239/'True_Odds_Calculator_3-way'!B239-1)</f>
        <v>5.6614872043437607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2.3366636306838773E-2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1.0257193604408255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26.578015424973664</v>
      </c>
      <c r="I239" s="6">
        <f>IF('Log_working_3-way'!$D239="","",'True_Odds_Calculator_3-way'!O240/'True_Odds_Calculator_3-way'!B240-1)</f>
        <v>6.3565796490480375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2.5938413956331008E-2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1.0379086200106193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53.164600739158992</v>
      </c>
      <c r="I240" s="6">
        <f>IF('Log_working_3-way'!$D240="","",'True_Odds_Calculator_3-way'!O241/'True_Odds_Calculator_3-way'!B241-1)</f>
        <v>1.8130049136712096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2.8193507193521317E-2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1.031640707543183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51.010795203599848</v>
      </c>
      <c r="I241" s="6">
        <f>IF('Log_working_3-way'!$D241="","",'True_Odds_Calculator_3-way'!O242/'True_Odds_Calculator_3-way'!B242-1)</f>
        <v>1.9940731845883364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2.4390098054090315E-2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1.025871467461988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6.3855070482333263</v>
      </c>
      <c r="I242" s="6">
        <f>IF('Log_working_3-way'!$D242="","",'True_Odds_Calculator_3-way'!O243/'True_Odds_Calculator_3-way'!B243-1)</f>
        <v>8.5633973549656268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2.7558208716433441E-2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1.0244664995992974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10.347383992996201</v>
      </c>
      <c r="I243" s="6">
        <f>IF('Log_working_3-way'!$D243="","",'True_Odds_Calculator_3-way'!O244/'True_Odds_Calculator_3-way'!B244-1)</f>
        <v>8.5730345457958439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2.6523764048007381E-2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1.0257369176823521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13.846358464136316</v>
      </c>
      <c r="I244" s="6">
        <f>IF('Log_working_3-way'!$D244="","",'True_Odds_Calculator_3-way'!O245/'True_Odds_Calculator_3-way'!B245-1)</f>
        <v>7.5166043582650968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2.7779916493325452E-2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1.0247277289308978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14.216738666336644</v>
      </c>
      <c r="I245" s="6">
        <f>IF('Log_working_3-way'!$D245="","",'True_Odds_Calculator_3-way'!O246/'True_Odds_Calculator_3-way'!B246-1)</f>
        <v>7.5256838459222539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2.6685374960385699E-2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1.0270347709031848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23.569413278219972</v>
      </c>
      <c r="I246" s="6">
        <f>IF('Log_working_3-way'!$D246="","",'True_Odds_Calculator_3-way'!O247/'True_Odds_Calculator_3-way'!B247-1)</f>
        <v>7.6698448227292406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2.7777395115149872E-2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1.0371124605845445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19.438806011051579</v>
      </c>
      <c r="I247" s="6">
        <f>IF('Log_working_3-way'!$D247="","",'True_Odds_Calculator_3-way'!O248/'True_Odds_Calculator_3-way'!B248-1)</f>
        <v>8.3403881586398381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3.9022639505003065E-2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1.0246804095760593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11.693800166853405</v>
      </c>
      <c r="I248" s="6">
        <f>IF('Log_working_3-way'!$D248="","",'True_Odds_Calculator_3-way'!O249/'True_Odds_Calculator_3-way'!B249-1)</f>
        <v>7.7308848739870122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2.6712394230066439E-2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1.0262484747937579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16.613771945045841</v>
      </c>
      <c r="I249" s="6">
        <f>IF('Log_working_3-way'!$D249="","",'True_Odds_Calculator_3-way'!O250/'True_Odds_Calculator_3-way'!B250-1)</f>
        <v>9.5950457543939809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2.8044482226644574E-2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1.0205199285527393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11.301789493429823</v>
      </c>
      <c r="I250" s="6">
        <f>IF('Log_working_3-way'!$D250="","",'True_Odds_Calculator_3-way'!O251/'True_Odds_Calculator_3-way'!B251-1)</f>
        <v>7.0780775835274916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2.2194387799224113E-2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1.0195033058584204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12.736803967016245</v>
      </c>
      <c r="I251" s="6">
        <f>IF('Log_working_3-way'!$D251="","",'True_Odds_Calculator_3-way'!O252/'True_Odds_Calculator_3-way'!B252-1)</f>
        <v>10.80655644777948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2.1155255033005194E-2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1.0278122186713876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1.7152010704672804</v>
      </c>
      <c r="I252" s="6">
        <f>IF('Log_working_3-way'!$D252="","",'True_Odds_Calculator_3-way'!O253/'True_Odds_Calculator_3-way'!B253-1)</f>
        <v>6.3528020414558224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2.6465504543002005E-2</v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3.06</v>
      </c>
      <c r="B2" s="4">
        <f>IF('True_Odds_Calculator_3-way'!B3="","",'True_Odds_Calculator_3-way'!B3)</f>
        <v>3.86</v>
      </c>
      <c r="C2" s="4">
        <f>IF('True_Odds_Calculator_3-way'!C3="","",'True_Odds_Calculator_3-way'!C3)</f>
        <v>2.23</v>
      </c>
      <c r="D2" s="9">
        <f>(K2/(AR2+K2-(AR2*K2)))</f>
        <v>0.31536893202675798</v>
      </c>
      <c r="E2" s="9">
        <f>(L2/(AR2+L2-(AR2*L2)))</f>
        <v>0.2491309547107213</v>
      </c>
      <c r="F2" s="9">
        <f>(M2/(AR2+M2-(AR2*M2)))</f>
        <v>0.43550011326252092</v>
      </c>
      <c r="G2" s="9">
        <f>AR2</f>
        <v>1.0538298002023518</v>
      </c>
      <c r="H2" s="9">
        <f>IF(A2="","",1/D2)</f>
        <v>3.1708893884168443</v>
      </c>
      <c r="I2" s="9">
        <f>IF(B2="","",1/E2)</f>
        <v>4.0139532285787256</v>
      </c>
      <c r="J2" s="9">
        <f>IF(C2="","",1/F2)</f>
        <v>2.2962106542488927</v>
      </c>
      <c r="K2" s="11">
        <f>1/A2</f>
        <v>0.32679738562091504</v>
      </c>
      <c r="L2" s="11">
        <f>1/B2</f>
        <v>0.2590673575129534</v>
      </c>
      <c r="M2" s="11">
        <f>1/C2</f>
        <v>0.44843049327354262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-0.27512165209028394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0.23348636371298448</v>
      </c>
      <c r="Q2" s="11">
        <f>2*'OddsRatio_working_3-way'!K2*'OddsRatio_working_3-way'!L2*'OddsRatio_working_3-way'!M2</f>
        <v>7.5930524784710393E-2</v>
      </c>
      <c r="R2" s="11">
        <f>O2/N2</f>
        <v>0</v>
      </c>
      <c r="S2" s="11">
        <f>P2/N2</f>
        <v>-0.8486658972095863</v>
      </c>
      <c r="T2" s="11">
        <f>Q2/N2</f>
        <v>-0.27598890966165407</v>
      </c>
      <c r="U2" s="11">
        <f>'OddsRatio_working_3-way'!S2-'OddsRatio_working_3-way'!R2^2/3</f>
        <v>-0.8486658972095863</v>
      </c>
      <c r="V2" s="11">
        <f>'OddsRatio_working_3-way'!S2*'OddsRatio_working_3-way'!R2/3-2*'OddsRatio_working_3-way'!R2^3/27-'OddsRatio_working_3-way'!T2</f>
        <v>0.27598890966165407</v>
      </c>
      <c r="W2" s="11">
        <f>'OddsRatio_working_3-way'!V2^2+4*'OddsRatio_working_3-way'!U2^3/27</f>
        <v>-1.438388002443107E-2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0.15046075757540545</v>
      </c>
      <c r="Y2" s="11">
        <f>IF('OddsRatio_working_3-way'!W2&gt;=0,IF('OddsRatio_working_3-way'!V2+SQRT('OddsRatio_working_3-way'!W2)&gt;0,0,PI()),ACOS('OddsRatio_working_3-way'!V2/(2*'OddsRatio_working_3-way'!X2)))</f>
        <v>0.40993728538263707</v>
      </c>
      <c r="Z2" s="11">
        <f>'OddsRatio_working_3-way'!X2^(1/3)*COS('OddsRatio_working_3-way'!Y2/3)</f>
        <v>0.52691490010117603</v>
      </c>
      <c r="AA2" s="11">
        <f>'OddsRatio_working_3-way'!X2^(1/3)*COS(('OddsRatio_working_3-way'!Y2+2*PI())/3)</f>
        <v>-0.32620289084848503</v>
      </c>
      <c r="AB2" s="11">
        <f>'OddsRatio_working_3-way'!X2^(1/3)*COS(('OddsRatio_working_3-way'!Y2+4*PI())/3)</f>
        <v>-0.20071200925269062</v>
      </c>
      <c r="AC2" s="11">
        <f>'OddsRatio_working_3-way'!X2^(1/3)*SIN('OddsRatio_working_3-way'!Y2/3)</f>
        <v>7.2452194270175352E-2</v>
      </c>
      <c r="AD2" s="11">
        <f>'OddsRatio_working_3-way'!X2^(1/3)*SIN(('OddsRatio_working_3-way'!Y2+2*PI())/3)</f>
        <v>0.42009559198507052</v>
      </c>
      <c r="AE2" s="11">
        <f>'OddsRatio_working_3-way'!X2^(1/3)*SIN(('OddsRatio_working_3-way'!Y2+4*PI())/3)</f>
        <v>-0.49254778625524587</v>
      </c>
      <c r="AF2" s="11">
        <f>-'OddsRatio_working_3-way'!U2/(3*'OddsRatio_working_3-way'!X2^(1/3))*COS(('OddsRatio_working_3-way'!Y2)/3)</f>
        <v>0.52691490010117581</v>
      </c>
      <c r="AG2" s="11">
        <f>-'OddsRatio_working_3-way'!U2/(3*'OddsRatio_working_3-way'!X2^(1/3))*COS(('OddsRatio_working_3-way'!Y2+2*PI())/3)</f>
        <v>-0.32620289084848492</v>
      </c>
      <c r="AH2" s="11">
        <f>-'OddsRatio_working_3-way'!U2/(3*'OddsRatio_working_3-way'!X2^(1/3))*COS(('OddsRatio_working_3-way'!Y2+4*PI())/3)</f>
        <v>-0.20071200925269053</v>
      </c>
      <c r="AI2" s="11">
        <f>'OddsRatio_working_3-way'!U2/(3*'OddsRatio_working_3-way'!X2^(1/3))*SIN(('OddsRatio_working_3-way'!Y2)/3)</f>
        <v>-7.2452194270175324E-2</v>
      </c>
      <c r="AJ2" s="11">
        <f>'OddsRatio_working_3-way'!U2/(3*'OddsRatio_working_3-way'!X2^(1/3))*SIN(('OddsRatio_working_3-way'!Y2+2*PI())/3)</f>
        <v>-0.42009559198507035</v>
      </c>
      <c r="AK2" s="11">
        <f>'OddsRatio_working_3-way'!U2/(3*'OddsRatio_working_3-way'!X2^(1/3))*SIN(('OddsRatio_working_3-way'!Y2+4*PI())/3)</f>
        <v>0.49254778625524565</v>
      </c>
      <c r="AL2" s="11">
        <f>'OddsRatio_working_3-way'!Z2+'OddsRatio_working_3-way'!AF2</f>
        <v>1.0538298002023518</v>
      </c>
      <c r="AM2" s="11">
        <f>'OddsRatio_working_3-way'!AA2+'OddsRatio_working_3-way'!AG2</f>
        <v>-0.65240578169696994</v>
      </c>
      <c r="AN2" s="11">
        <f>'OddsRatio_working_3-way'!AB2+'OddsRatio_working_3-way'!AH2</f>
        <v>-0.40142401850538112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1.0538298002023518</v>
      </c>
      <c r="AS2" s="11">
        <f>IF(('OddsRatio_working_3-way'!X2=0),IF(Q2&gt;0,-Q2^(1/3),(-Q2)^(1/3)),'OddsRatio_working_3-way'!AM2-'OddsRatio_working_3-way'!R2/3)</f>
        <v>-0.65240578169696994</v>
      </c>
      <c r="AT2" s="11">
        <f>IF(('OddsRatio_working_3-way'!X2=0),IF(Q2&gt;0,-Q2^(1/3),(-Q2)^(1/3)),'OddsRatio_working_3-way'!AN2-'OddsRatio_working_3-way'!R2/3)</f>
        <v>-0.40142401850538112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1.66</v>
      </c>
      <c r="B3" s="4">
        <f>IF('True_Odds_Calculator_3-way'!B4="","",'True_Odds_Calculator_3-way'!B4)</f>
        <v>3.88</v>
      </c>
      <c r="C3" s="4">
        <f>IF('True_Odds_Calculator_3-way'!C4="","",'True_Odds_Calculator_3-way'!C4)</f>
        <v>6.06</v>
      </c>
      <c r="D3" s="9">
        <f t="shared" ref="D3" si="0">(K3/(AR3+K3-(AR3*K3)))</f>
        <v>0.5917080195374933</v>
      </c>
      <c r="E3" s="9">
        <f t="shared" ref="E3" si="1">(L3/(AR3+L3-(AR3*L3)))</f>
        <v>0.24931387216674422</v>
      </c>
      <c r="F3" s="9">
        <f t="shared" ref="F3" si="2">(M3/(AR3+M3-(AR3*M3)))</f>
        <v>0.15897810829576228</v>
      </c>
      <c r="G3" s="9">
        <f t="shared" ref="G3" si="3">AR3</f>
        <v>1.0454889783402388</v>
      </c>
      <c r="H3" s="9">
        <f t="shared" ref="H3" si="4">IF(A3="","",1/D3)</f>
        <v>1.6900227257045575</v>
      </c>
      <c r="I3" s="9">
        <f t="shared" ref="I3" si="5">IF(B3="","",1/E3)</f>
        <v>4.0110082576198867</v>
      </c>
      <c r="J3" s="9">
        <f t="shared" ref="J3" si="6">IF(C3="","",1/F3)</f>
        <v>6.2901742304016075</v>
      </c>
      <c r="K3" s="11">
        <f t="shared" ref="K3" si="7">1/A3</f>
        <v>0.60240963855421692</v>
      </c>
      <c r="L3" s="11">
        <f t="shared" ref="L3" si="8">1/B3</f>
        <v>0.25773195876288663</v>
      </c>
      <c r="M3" s="11">
        <f t="shared" ref="M3" si="9">1/C3</f>
        <v>0.16501650165016502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-0.24641917675806813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0.22033628030546193</v>
      </c>
      <c r="Q3" s="11">
        <f>2*'OddsRatio_working_3-way'!K3*'OddsRatio_working_3-way'!L3*'OddsRatio_working_3-way'!M3</f>
        <v>5.1240995419874875E-2</v>
      </c>
      <c r="R3" s="11">
        <f t="shared" ref="R3" si="10">O3/N3</f>
        <v>0</v>
      </c>
      <c r="S3" s="11">
        <f t="shared" ref="S3" si="11">P3/N3</f>
        <v>-0.89415232695865177</v>
      </c>
      <c r="T3" s="11">
        <f t="shared" ref="T3" si="12">Q3/N3</f>
        <v>-0.20794240161829114</v>
      </c>
      <c r="U3" s="11">
        <f>'OddsRatio_working_3-way'!S3-'OddsRatio_working_3-way'!R3^2/3</f>
        <v>-0.89415232695865177</v>
      </c>
      <c r="V3" s="11">
        <f>'OddsRatio_working_3-way'!S3*'OddsRatio_working_3-way'!R3/3-2*'OddsRatio_working_3-way'!R3^3/27-'OddsRatio_working_3-way'!T3</f>
        <v>0.20794240161829114</v>
      </c>
      <c r="W3" s="11">
        <f>'OddsRatio_working_3-way'!V3^2+4*'OddsRatio_working_3-way'!U3^3/27</f>
        <v>-6.2668443802210302E-2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0.16271792018166975</v>
      </c>
      <c r="Y3" s="11">
        <f>IF('OddsRatio_working_3-way'!W3&gt;=0,IF('OddsRatio_working_3-way'!V3+SQRT('OddsRatio_working_3-way'!W3)&gt;0,0,PI()),ACOS('OddsRatio_working_3-way'!V3/(2*'OddsRatio_working_3-way'!X3)))</f>
        <v>0.87764314752192008</v>
      </c>
      <c r="Z3" s="11">
        <f>'OddsRatio_working_3-way'!X3^(1/3)*COS('OddsRatio_working_3-way'!Y3/3)</f>
        <v>0.5227444891701194</v>
      </c>
      <c r="AA3" s="11">
        <f>'OddsRatio_working_3-way'!X3^(1/3)*COS(('OddsRatio_working_3-way'!Y3+2*PI())/3)</f>
        <v>-0.39772374263831234</v>
      </c>
      <c r="AB3" s="11">
        <f>'OddsRatio_working_3-way'!X3^(1/3)*COS(('OddsRatio_working_3-way'!Y3+4*PI())/3)</f>
        <v>-0.12502074653180673</v>
      </c>
      <c r="AC3" s="11">
        <f>'OddsRatio_working_3-way'!X3^(1/3)*SIN('OddsRatio_working_3-way'!Y3/3)</f>
        <v>0.15744514821090841</v>
      </c>
      <c r="AD3" s="11">
        <f>'OddsRatio_working_3-way'!X3^(1/3)*SIN(('OddsRatio_working_3-way'!Y3+2*PI())/3)</f>
        <v>0.37398743320418865</v>
      </c>
      <c r="AE3" s="11">
        <f>'OddsRatio_working_3-way'!X3^(1/3)*SIN(('OddsRatio_working_3-way'!Y3+4*PI())/3)</f>
        <v>-0.53143258141509697</v>
      </c>
      <c r="AF3" s="11">
        <f>-'OddsRatio_working_3-way'!U3/(3*'OddsRatio_working_3-way'!X3^(1/3))*COS(('OddsRatio_working_3-way'!Y3)/3)</f>
        <v>0.52274448917011929</v>
      </c>
      <c r="AG3" s="11">
        <f>-'OddsRatio_working_3-way'!U3/(3*'OddsRatio_working_3-way'!X3^(1/3))*COS(('OddsRatio_working_3-way'!Y3+2*PI())/3)</f>
        <v>-0.39772374263831228</v>
      </c>
      <c r="AH3" s="11">
        <f>-'OddsRatio_working_3-way'!U3/(3*'OddsRatio_working_3-way'!X3^(1/3))*COS(('OddsRatio_working_3-way'!Y3+4*PI())/3)</f>
        <v>-0.12502074653180673</v>
      </c>
      <c r="AI3" s="11">
        <f>'OddsRatio_working_3-way'!U3/(3*'OddsRatio_working_3-way'!X3^(1/3))*SIN(('OddsRatio_working_3-way'!Y3)/3)</f>
        <v>-0.15744514821090838</v>
      </c>
      <c r="AJ3" s="11">
        <f>'OddsRatio_working_3-way'!U3/(3*'OddsRatio_working_3-way'!X3^(1/3))*SIN(('OddsRatio_working_3-way'!Y3+2*PI())/3)</f>
        <v>-0.37398743320418859</v>
      </c>
      <c r="AK3" s="11">
        <f>'OddsRatio_working_3-way'!U3/(3*'OddsRatio_working_3-way'!X3^(1/3))*SIN(('OddsRatio_working_3-way'!Y3+4*PI())/3)</f>
        <v>0.53143258141509686</v>
      </c>
      <c r="AL3" s="11">
        <f>'OddsRatio_working_3-way'!Z3+'OddsRatio_working_3-way'!AF3</f>
        <v>1.0454889783402388</v>
      </c>
      <c r="AM3" s="11">
        <f>'OddsRatio_working_3-way'!AA3+'OddsRatio_working_3-way'!AG3</f>
        <v>-0.79544748527662468</v>
      </c>
      <c r="AN3" s="11">
        <f>'OddsRatio_working_3-way'!AB3+'OddsRatio_working_3-way'!AH3</f>
        <v>-0.25004149306361345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1.0454889783402388</v>
      </c>
      <c r="AS3" s="11">
        <f>IF(('OddsRatio_working_3-way'!X3=0),IF(Q3&gt;0,-Q3^(1/3),(-Q3)^(1/3)),'OddsRatio_working_3-way'!AM3-'OddsRatio_working_3-way'!R3/3)</f>
        <v>-0.79544748527662468</v>
      </c>
      <c r="AT3" s="11">
        <f>IF(('OddsRatio_working_3-way'!X3=0),IF(Q3&gt;0,-Q3^(1/3),(-Q3)^(1/3)),'OddsRatio_working_3-way'!AN3-'OddsRatio_working_3-way'!R3/3)</f>
        <v>-0.25004149306361345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2.46</v>
      </c>
      <c r="B4" s="4">
        <f>IF('True_Odds_Calculator_3-way'!B5="","",'True_Odds_Calculator_3-way'!B5)</f>
        <v>3.51</v>
      </c>
      <c r="C4" s="4">
        <f>IF('True_Odds_Calculator_3-way'!C5="","",'True_Odds_Calculator_3-way'!C5)</f>
        <v>2.97</v>
      </c>
      <c r="D4" s="9">
        <f t="shared" ref="D4:D67" si="13">(K4/(AR4+K4-(AR4*K4)))</f>
        <v>0.39633275381879901</v>
      </c>
      <c r="E4" s="9">
        <f t="shared" ref="E4:E67" si="14">(L4/(AR4+L4-(AR4*L4)))</f>
        <v>0.2763548737570492</v>
      </c>
      <c r="F4" s="9">
        <f t="shared" ref="F4:F67" si="15">(M4/(AR4+M4-(AR4*M4)))</f>
        <v>0.32731237242415179</v>
      </c>
      <c r="G4" s="9">
        <f t="shared" ref="G4:G67" si="16">AR4</f>
        <v>1.0432413485348797</v>
      </c>
      <c r="H4" s="9">
        <f t="shared" ref="H4:H67" si="17">IF(A4="","",1/D4)</f>
        <v>2.5231323688609244</v>
      </c>
      <c r="I4" s="9">
        <f t="shared" ref="I4:I67" si="18">IF(B4="","",1/E4)</f>
        <v>3.6185357848225475</v>
      </c>
      <c r="J4" s="9">
        <f t="shared" ref="J4:J67" si="19">IF(C4="","",1/F4)</f>
        <v>3.0551854566137133</v>
      </c>
      <c r="K4" s="11">
        <f t="shared" ref="K4:K67" si="20">1/A4</f>
        <v>0.4065040650406504</v>
      </c>
      <c r="L4" s="11">
        <f t="shared" ref="L4:L67" si="21">1/B4</f>
        <v>0.28490028490028491</v>
      </c>
      <c r="M4" s="11">
        <f t="shared" ref="M4:M67" si="22">1/C4</f>
        <v>0.33670033670033667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-0.28151019689712853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0.23162624788641048</v>
      </c>
      <c r="Q4" s="11">
        <f>2*'OddsRatio_working_3-way'!K4*'OddsRatio_working_3-way'!L4*'OddsRatio_working_3-way'!M4</f>
        <v>7.7988635651990046E-2</v>
      </c>
      <c r="R4" s="11">
        <f t="shared" ref="R4:R67" si="23">O4/N4</f>
        <v>0</v>
      </c>
      <c r="S4" s="11">
        <f t="shared" ref="S4:S67" si="24">P4/N4</f>
        <v>-0.82279878469572099</v>
      </c>
      <c r="T4" s="11">
        <f t="shared" ref="T4:T67" si="25">Q4/N4</f>
        <v>-0.27703662784367705</v>
      </c>
      <c r="U4" s="11">
        <f>'OddsRatio_working_3-way'!S4-'OddsRatio_working_3-way'!R4^2/3</f>
        <v>-0.82279878469572099</v>
      </c>
      <c r="V4" s="11">
        <f>'OddsRatio_working_3-way'!S4*'OddsRatio_working_3-way'!R4/3-2*'OddsRatio_working_3-way'!R4^3/27-'OddsRatio_working_3-way'!T4</f>
        <v>0.27703662784367705</v>
      </c>
      <c r="W4" s="11">
        <f>'OddsRatio_working_3-way'!V4^2+4*'OddsRatio_working_3-way'!U4^3/27</f>
        <v>-5.7741142512615223E-3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0.14363443826103955</v>
      </c>
      <c r="Y4" s="11">
        <f>IF('OddsRatio_working_3-way'!W4&gt;=0,IF('OddsRatio_working_3-way'!V4+SQRT('OddsRatio_working_3-way'!W4)&gt;0,0,PI()),ACOS('OddsRatio_working_3-way'!V4/(2*'OddsRatio_working_3-way'!X4)))</f>
        <v>0.26770337819022116</v>
      </c>
      <c r="Z4" s="11">
        <f>'OddsRatio_working_3-way'!X4^(1/3)*COS('OddsRatio_working_3-way'!Y4/3)</f>
        <v>0.52162067426743985</v>
      </c>
      <c r="AA4" s="11">
        <f>'OddsRatio_working_3-way'!X4^(1/3)*COS(('OddsRatio_working_3-way'!Y4+2*PI())/3)</f>
        <v>-0.30122815877858711</v>
      </c>
      <c r="AB4" s="11">
        <f>'OddsRatio_working_3-way'!X4^(1/3)*COS(('OddsRatio_working_3-way'!Y4+4*PI())/3)</f>
        <v>-0.22039251548885286</v>
      </c>
      <c r="AC4" s="11">
        <f>'OddsRatio_working_3-way'!X4^(1/3)*SIN('OddsRatio_working_3-way'!Y4/3)</f>
        <v>4.6670480413444751E-2</v>
      </c>
      <c r="AD4" s="11">
        <f>'OddsRatio_working_3-way'!X4^(1/3)*SIN(('OddsRatio_working_3-way'!Y4+2*PI())/3)</f>
        <v>0.42840151484804839</v>
      </c>
      <c r="AE4" s="11">
        <f>'OddsRatio_working_3-way'!X4^(1/3)*SIN(('OddsRatio_working_3-way'!Y4+4*PI())/3)</f>
        <v>-0.47507199526149302</v>
      </c>
      <c r="AF4" s="11">
        <f>-'OddsRatio_working_3-way'!U4/(3*'OddsRatio_working_3-way'!X4^(1/3))*COS(('OddsRatio_working_3-way'!Y4)/3)</f>
        <v>0.52162067426743997</v>
      </c>
      <c r="AG4" s="11">
        <f>-'OddsRatio_working_3-way'!U4/(3*'OddsRatio_working_3-way'!X4^(1/3))*COS(('OddsRatio_working_3-way'!Y4+2*PI())/3)</f>
        <v>-0.30122815877858716</v>
      </c>
      <c r="AH4" s="11">
        <f>-'OddsRatio_working_3-way'!U4/(3*'OddsRatio_working_3-way'!X4^(1/3))*COS(('OddsRatio_working_3-way'!Y4+4*PI())/3)</f>
        <v>-0.22039251548885291</v>
      </c>
      <c r="AI4" s="11">
        <f>'OddsRatio_working_3-way'!U4/(3*'OddsRatio_working_3-way'!X4^(1/3))*SIN(('OddsRatio_working_3-way'!Y4)/3)</f>
        <v>-4.6670480413444765E-2</v>
      </c>
      <c r="AJ4" s="11">
        <f>'OddsRatio_working_3-way'!U4/(3*'OddsRatio_working_3-way'!X4^(1/3))*SIN(('OddsRatio_working_3-way'!Y4+2*PI())/3)</f>
        <v>-0.4284015148480485</v>
      </c>
      <c r="AK4" s="11">
        <f>'OddsRatio_working_3-way'!U4/(3*'OddsRatio_working_3-way'!X4^(1/3))*SIN(('OddsRatio_working_3-way'!Y4+4*PI())/3)</f>
        <v>0.47507199526149313</v>
      </c>
      <c r="AL4" s="11">
        <f>'OddsRatio_working_3-way'!Z4+'OddsRatio_working_3-way'!AF4</f>
        <v>1.0432413485348797</v>
      </c>
      <c r="AM4" s="11">
        <f>'OddsRatio_working_3-way'!AA4+'OddsRatio_working_3-way'!AG4</f>
        <v>-0.60245631755717421</v>
      </c>
      <c r="AN4" s="11">
        <f>'OddsRatio_working_3-way'!AB4+'OddsRatio_working_3-way'!AH4</f>
        <v>-0.44078503097770577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1.0432413485348797</v>
      </c>
      <c r="AS4" s="11">
        <f>IF(('OddsRatio_working_3-way'!X4=0),IF(Q4&gt;0,-Q4^(1/3),(-Q4)^(1/3)),'OddsRatio_working_3-way'!AM4-'OddsRatio_working_3-way'!R4/3)</f>
        <v>-0.60245631755717421</v>
      </c>
      <c r="AT4" s="11">
        <f>IF(('OddsRatio_working_3-way'!X4=0),IF(Q4&gt;0,-Q4^(1/3),(-Q4)^(1/3)),'OddsRatio_working_3-way'!AN4-'OddsRatio_working_3-way'!R4/3)</f>
        <v>-0.44078503097770577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2.35</v>
      </c>
      <c r="B5" s="4">
        <f>IF('True_Odds_Calculator_3-way'!B6="","",'True_Odds_Calculator_3-way'!B6)</f>
        <v>3.8</v>
      </c>
      <c r="C5" s="4">
        <f>IF('True_Odds_Calculator_3-way'!C6="","",'True_Odds_Calculator_3-way'!C6)</f>
        <v>2.94</v>
      </c>
      <c r="D5" s="9">
        <f t="shared" si="13"/>
        <v>0.41486503011518322</v>
      </c>
      <c r="E5" s="9">
        <f t="shared" si="14"/>
        <v>0.25475625303919486</v>
      </c>
      <c r="F5" s="9">
        <f t="shared" si="15"/>
        <v>0.33037871684562176</v>
      </c>
      <c r="G5" s="9">
        <f t="shared" si="16"/>
        <v>1.0447574019566117</v>
      </c>
      <c r="H5" s="9">
        <f t="shared" si="17"/>
        <v>2.4104224926414255</v>
      </c>
      <c r="I5" s="9">
        <f t="shared" si="18"/>
        <v>3.925320725478513</v>
      </c>
      <c r="J5" s="9">
        <f t="shared" si="19"/>
        <v>3.0268293597958267</v>
      </c>
      <c r="K5" s="11">
        <f t="shared" si="20"/>
        <v>0.42553191489361702</v>
      </c>
      <c r="L5" s="11">
        <f t="shared" si="21"/>
        <v>0.26315789473684209</v>
      </c>
      <c r="M5" s="11">
        <f t="shared" si="22"/>
        <v>0.3401360544217687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-0.27931530955047179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0.2319628859382499</v>
      </c>
      <c r="Q5" s="11">
        <f>2*'OddsRatio_working_3-way'!K5*'OddsRatio_working_3-way'!L5*'OddsRatio_working_3-way'!M5</f>
        <v>7.6178287664449867E-2</v>
      </c>
      <c r="R5" s="11">
        <f t="shared" si="23"/>
        <v>0</v>
      </c>
      <c r="S5" s="11">
        <f t="shared" si="24"/>
        <v>-0.83046964490263508</v>
      </c>
      <c r="T5" s="11">
        <f t="shared" si="25"/>
        <v>-0.27273223149511816</v>
      </c>
      <c r="U5" s="11">
        <f>'OddsRatio_working_3-way'!S5-'OddsRatio_working_3-way'!R5^2/3</f>
        <v>-0.83046964490263508</v>
      </c>
      <c r="V5" s="11">
        <f>'OddsRatio_working_3-way'!S5*'OddsRatio_working_3-way'!R5/3-2*'OddsRatio_working_3-way'!R5^3/27-'OddsRatio_working_3-way'!T5</f>
        <v>0.27273223149511816</v>
      </c>
      <c r="W5" s="11">
        <f>'OddsRatio_working_3-way'!V5^2+4*'OddsRatio_working_3-way'!U5^3/27</f>
        <v>-1.0470191301328369E-2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0.14564774405876932</v>
      </c>
      <c r="Y5" s="11">
        <f>IF('OddsRatio_working_3-way'!W5&gt;=0,IF('OddsRatio_working_3-way'!V5+SQRT('OddsRatio_working_3-way'!W5)&gt;0,0,PI()),ACOS('OddsRatio_working_3-way'!V5/(2*'OddsRatio_working_3-way'!X5)))</f>
        <v>0.35892935019635464</v>
      </c>
      <c r="Z5" s="11">
        <f>'OddsRatio_working_3-way'!X5^(1/3)*COS('OddsRatio_working_3-way'!Y5/3)</f>
        <v>0.52237870097830585</v>
      </c>
      <c r="AA5" s="11">
        <f>'OddsRatio_working_3-way'!X5^(1/3)*COS(('OddsRatio_working_3-way'!Y5+2*PI())/3)</f>
        <v>-0.31557483383555779</v>
      </c>
      <c r="AB5" s="11">
        <f>'OddsRatio_working_3-way'!X5^(1/3)*COS(('OddsRatio_working_3-way'!Y5+4*PI())/3)</f>
        <v>-0.20680386714274773</v>
      </c>
      <c r="AC5" s="11">
        <f>'OddsRatio_working_3-way'!X5^(1/3)*SIN('OddsRatio_working_3-way'!Y5/3)</f>
        <v>6.2798946900109662E-2</v>
      </c>
      <c r="AD5" s="11">
        <f>'OddsRatio_working_3-way'!X5^(1/3)*SIN(('OddsRatio_working_3-way'!Y5+2*PI())/3)</f>
        <v>0.42099375199307304</v>
      </c>
      <c r="AE5" s="11">
        <f>'OddsRatio_working_3-way'!X5^(1/3)*SIN(('OddsRatio_working_3-way'!Y5+4*PI())/3)</f>
        <v>-0.48379269889318272</v>
      </c>
      <c r="AF5" s="11">
        <f>-'OddsRatio_working_3-way'!U5/(3*'OddsRatio_working_3-way'!X5^(1/3))*COS(('OddsRatio_working_3-way'!Y5)/3)</f>
        <v>0.52237870097830585</v>
      </c>
      <c r="AG5" s="11">
        <f>-'OddsRatio_working_3-way'!U5/(3*'OddsRatio_working_3-way'!X5^(1/3))*COS(('OddsRatio_working_3-way'!Y5+2*PI())/3)</f>
        <v>-0.31557483383555779</v>
      </c>
      <c r="AH5" s="11">
        <f>-'OddsRatio_working_3-way'!U5/(3*'OddsRatio_working_3-way'!X5^(1/3))*COS(('OddsRatio_working_3-way'!Y5+4*PI())/3)</f>
        <v>-0.20680386714274773</v>
      </c>
      <c r="AI5" s="11">
        <f>'OddsRatio_working_3-way'!U5/(3*'OddsRatio_working_3-way'!X5^(1/3))*SIN(('OddsRatio_working_3-way'!Y5)/3)</f>
        <v>-6.2798946900109662E-2</v>
      </c>
      <c r="AJ5" s="11">
        <f>'OddsRatio_working_3-way'!U5/(3*'OddsRatio_working_3-way'!X5^(1/3))*SIN(('OddsRatio_working_3-way'!Y5+2*PI())/3)</f>
        <v>-0.42099375199307304</v>
      </c>
      <c r="AK5" s="11">
        <f>'OddsRatio_working_3-way'!U5/(3*'OddsRatio_working_3-way'!X5^(1/3))*SIN(('OddsRatio_working_3-way'!Y5+4*PI())/3)</f>
        <v>0.48379269889318272</v>
      </c>
      <c r="AL5" s="11">
        <f>'OddsRatio_working_3-way'!Z5+'OddsRatio_working_3-way'!AF5</f>
        <v>1.0447574019566117</v>
      </c>
      <c r="AM5" s="11">
        <f>'OddsRatio_working_3-way'!AA5+'OddsRatio_working_3-way'!AG5</f>
        <v>-0.63114966767111558</v>
      </c>
      <c r="AN5" s="11">
        <f>'OddsRatio_working_3-way'!AB5+'OddsRatio_working_3-way'!AH5</f>
        <v>-0.41360773428549547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1.0447574019566117</v>
      </c>
      <c r="AS5" s="11">
        <f>IF(('OddsRatio_working_3-way'!X5=0),IF(Q5&gt;0,-Q5^(1/3),(-Q5)^(1/3)),'OddsRatio_working_3-way'!AM5-'OddsRatio_working_3-way'!R5/3)</f>
        <v>-0.63114966767111558</v>
      </c>
      <c r="AT5" s="11">
        <f>IF(('OddsRatio_working_3-way'!X5=0),IF(Q5&gt;0,-Q5^(1/3),(-Q5)^(1/3)),'OddsRatio_working_3-way'!AN5-'OddsRatio_working_3-way'!R5/3)</f>
        <v>-0.41360773428549547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1.92</v>
      </c>
      <c r="B6" s="4">
        <f>IF('True_Odds_Calculator_3-way'!B7="","",'True_Odds_Calculator_3-way'!B7)</f>
        <v>3.77</v>
      </c>
      <c r="C6" s="4">
        <f>IF('True_Odds_Calculator_3-way'!C7="","",'True_Odds_Calculator_3-way'!C7)</f>
        <v>4.22</v>
      </c>
      <c r="D6" s="9">
        <f t="shared" si="13"/>
        <v>0.51157752556860803</v>
      </c>
      <c r="E6" s="9">
        <f t="shared" si="14"/>
        <v>0.25809172963746818</v>
      </c>
      <c r="F6" s="9">
        <f t="shared" si="15"/>
        <v>0.23033074479392374</v>
      </c>
      <c r="G6" s="9">
        <f t="shared" si="16"/>
        <v>1.0377586336637588</v>
      </c>
      <c r="H6" s="9">
        <f t="shared" si="17"/>
        <v>1.9547379429706579</v>
      </c>
      <c r="I6" s="9">
        <f t="shared" si="18"/>
        <v>3.8745914152486121</v>
      </c>
      <c r="J6" s="9">
        <f t="shared" si="19"/>
        <v>4.3415828003973029</v>
      </c>
      <c r="K6" s="11">
        <f t="shared" si="20"/>
        <v>0.52083333333333337</v>
      </c>
      <c r="L6" s="11">
        <f t="shared" si="21"/>
        <v>0.26525198938992045</v>
      </c>
      <c r="M6" s="11">
        <f t="shared" si="22"/>
        <v>0.23696682464454977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-0.26863861406883138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0.22621584304457326</v>
      </c>
      <c r="Q6" s="11">
        <f>2*'OddsRatio_working_3-way'!K6*'OddsRatio_working_3-way'!L6*'OddsRatio_working_3-way'!M6</f>
        <v>6.5474918392061737E-2</v>
      </c>
      <c r="R6" s="11">
        <f t="shared" si="23"/>
        <v>0</v>
      </c>
      <c r="S6" s="11">
        <f t="shared" si="24"/>
        <v>-0.84208237832336186</v>
      </c>
      <c r="T6" s="11">
        <f t="shared" si="25"/>
        <v>-0.2437286189069065</v>
      </c>
      <c r="U6" s="11">
        <f>'OddsRatio_working_3-way'!S6-'OddsRatio_working_3-way'!R6^2/3</f>
        <v>-0.84208237832336186</v>
      </c>
      <c r="V6" s="11">
        <f>'OddsRatio_working_3-way'!S6*'OddsRatio_working_3-way'!R6/3-2*'OddsRatio_working_3-way'!R6^3/27-'OddsRatio_working_3-way'!T6</f>
        <v>0.2437286189069065</v>
      </c>
      <c r="W6" s="11">
        <f>'OddsRatio_working_3-way'!V6^2+4*'OddsRatio_working_3-way'!U6^3/27</f>
        <v>-2.9059014390828537E-2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0.14871336024807641</v>
      </c>
      <c r="Y6" s="11">
        <f>IF('OddsRatio_working_3-way'!W6&gt;=0,IF('OddsRatio_working_3-way'!V6+SQRT('OddsRatio_working_3-way'!W6)&gt;0,0,PI()),ACOS('OddsRatio_working_3-way'!V6/(2*'OddsRatio_working_3-way'!X6)))</f>
        <v>0.61033212545379278</v>
      </c>
      <c r="Z6" s="11">
        <f>'OddsRatio_working_3-way'!X6^(1/3)*COS('OddsRatio_working_3-way'!Y6/3)</f>
        <v>0.51887931683187938</v>
      </c>
      <c r="AA6" s="11">
        <f>'OddsRatio_working_3-way'!X6^(1/3)*COS(('OddsRatio_working_3-way'!Y6+2*PI())/3)</f>
        <v>-0.35214233099824471</v>
      </c>
      <c r="AB6" s="11">
        <f>'OddsRatio_working_3-way'!X6^(1/3)*COS(('OddsRatio_working_3-way'!Y6+4*PI())/3)</f>
        <v>-0.16673698583363464</v>
      </c>
      <c r="AC6" s="11">
        <f>'OddsRatio_working_3-way'!X6^(1/3)*SIN('OddsRatio_working_3-way'!Y6/3)</f>
        <v>0.10704382593998309</v>
      </c>
      <c r="AD6" s="11">
        <f>'OddsRatio_working_3-way'!X6^(1/3)*SIN(('OddsRatio_working_3-way'!Y6+2*PI())/3)</f>
        <v>0.39584075690473053</v>
      </c>
      <c r="AE6" s="11">
        <f>'OddsRatio_working_3-way'!X6^(1/3)*SIN(('OddsRatio_working_3-way'!Y6+4*PI())/3)</f>
        <v>-0.5028845828447136</v>
      </c>
      <c r="AF6" s="11">
        <f>-'OddsRatio_working_3-way'!U6/(3*'OddsRatio_working_3-way'!X6^(1/3))*COS(('OddsRatio_working_3-way'!Y6)/3)</f>
        <v>0.51887931683187938</v>
      </c>
      <c r="AG6" s="11">
        <f>-'OddsRatio_working_3-way'!U6/(3*'OddsRatio_working_3-way'!X6^(1/3))*COS(('OddsRatio_working_3-way'!Y6+2*PI())/3)</f>
        <v>-0.35214233099824471</v>
      </c>
      <c r="AH6" s="11">
        <f>-'OddsRatio_working_3-way'!U6/(3*'OddsRatio_working_3-way'!X6^(1/3))*COS(('OddsRatio_working_3-way'!Y6+4*PI())/3)</f>
        <v>-0.16673698583363464</v>
      </c>
      <c r="AI6" s="11">
        <f>'OddsRatio_working_3-way'!U6/(3*'OddsRatio_working_3-way'!X6^(1/3))*SIN(('OddsRatio_working_3-way'!Y6)/3)</f>
        <v>-0.10704382593998309</v>
      </c>
      <c r="AJ6" s="11">
        <f>'OddsRatio_working_3-way'!U6/(3*'OddsRatio_working_3-way'!X6^(1/3))*SIN(('OddsRatio_working_3-way'!Y6+2*PI())/3)</f>
        <v>-0.39584075690473053</v>
      </c>
      <c r="AK6" s="11">
        <f>'OddsRatio_working_3-way'!U6/(3*'OddsRatio_working_3-way'!X6^(1/3))*SIN(('OddsRatio_working_3-way'!Y6+4*PI())/3)</f>
        <v>0.5028845828447136</v>
      </c>
      <c r="AL6" s="11">
        <f>'OddsRatio_working_3-way'!Z6+'OddsRatio_working_3-way'!AF6</f>
        <v>1.0377586336637588</v>
      </c>
      <c r="AM6" s="11">
        <f>'OddsRatio_working_3-way'!AA6+'OddsRatio_working_3-way'!AG6</f>
        <v>-0.70428466199648943</v>
      </c>
      <c r="AN6" s="11">
        <f>'OddsRatio_working_3-way'!AB6+'OddsRatio_working_3-way'!AH6</f>
        <v>-0.33347397166726928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1.0377586336637588</v>
      </c>
      <c r="AS6" s="11">
        <f>IF(('OddsRatio_working_3-way'!X6=0),IF(Q6&gt;0,-Q6^(1/3),(-Q6)^(1/3)),'OddsRatio_working_3-way'!AM6-'OddsRatio_working_3-way'!R6/3)</f>
        <v>-0.70428466199648943</v>
      </c>
      <c r="AT6" s="11">
        <f>IF(('OddsRatio_working_3-way'!X6=0),IF(Q6&gt;0,-Q6^(1/3),(-Q6)^(1/3)),'OddsRatio_working_3-way'!AN6-'OddsRatio_working_3-way'!R6/3)</f>
        <v>-0.33347397166726928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2.96</v>
      </c>
      <c r="B7" s="4">
        <f>IF('True_Odds_Calculator_3-way'!B8="","",'True_Odds_Calculator_3-way'!B8)</f>
        <v>3.36</v>
      </c>
      <c r="C7" s="4">
        <f>IF('True_Odds_Calculator_3-way'!C8="","",'True_Odds_Calculator_3-way'!C8)</f>
        <v>2.59</v>
      </c>
      <c r="D7" s="9">
        <f t="shared" si="13"/>
        <v>0.33063878401914143</v>
      </c>
      <c r="E7" s="9">
        <f t="shared" si="14"/>
        <v>0.29090051423580737</v>
      </c>
      <c r="F7" s="9">
        <f t="shared" si="15"/>
        <v>0.37846070174505142</v>
      </c>
      <c r="G7" s="9">
        <f t="shared" si="16"/>
        <v>1.0328819273066858</v>
      </c>
      <c r="H7" s="9">
        <f t="shared" si="17"/>
        <v>3.0244485775211043</v>
      </c>
      <c r="I7" s="9">
        <f t="shared" si="18"/>
        <v>3.4376013484437786</v>
      </c>
      <c r="J7" s="9">
        <f t="shared" si="19"/>
        <v>2.6422822644176307</v>
      </c>
      <c r="K7" s="11">
        <f t="shared" si="20"/>
        <v>0.33783783783783783</v>
      </c>
      <c r="L7" s="11">
        <f t="shared" si="21"/>
        <v>0.29761904761904762</v>
      </c>
      <c r="M7" s="11">
        <f t="shared" si="22"/>
        <v>0.38610038610038611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-0.28551862673484318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0.22943344613228783</v>
      </c>
      <c r="Q7" s="11">
        <f>2*'OddsRatio_working_3-way'!K7*'OddsRatio_working_3-way'!L7*'OddsRatio_working_3-way'!M7</f>
        <v>7.764245215982668E-2</v>
      </c>
      <c r="R7" s="11">
        <f t="shared" si="23"/>
        <v>0</v>
      </c>
      <c r="S7" s="11">
        <f t="shared" si="24"/>
        <v>-0.80356734954934894</v>
      </c>
      <c r="T7" s="11">
        <f t="shared" si="25"/>
        <v>-0.27193480526204705</v>
      </c>
      <c r="U7" s="11">
        <f>'OddsRatio_working_3-way'!S7-'OddsRatio_working_3-way'!R7^2/3</f>
        <v>-0.80356734954934894</v>
      </c>
      <c r="V7" s="11">
        <f>'OddsRatio_working_3-way'!S7*'OddsRatio_working_3-way'!R7/3-2*'OddsRatio_working_3-way'!R7^3/27-'OddsRatio_working_3-way'!T7</f>
        <v>0.27193480526204705</v>
      </c>
      <c r="W7" s="11">
        <f>'OddsRatio_working_3-way'!V7^2+4*'OddsRatio_working_3-way'!U7^3/27</f>
        <v>-2.9225578191690305E-3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0.13862818628626403</v>
      </c>
      <c r="Y7" s="11">
        <f>IF('OddsRatio_working_3-way'!W7&gt;=0,IF('OddsRatio_working_3-way'!V7+SQRT('OddsRatio_working_3-way'!W7)&gt;0,0,PI()),ACOS('OddsRatio_working_3-way'!V7/(2*'OddsRatio_working_3-way'!X7)))</f>
        <v>0.19624161471010959</v>
      </c>
      <c r="Z7" s="11">
        <f>'OddsRatio_working_3-way'!X7^(1/3)*COS('OddsRatio_working_3-way'!Y7/3)</f>
        <v>0.51644096365334291</v>
      </c>
      <c r="AA7" s="11">
        <f>'OddsRatio_working_3-way'!X7^(1/3)*COS(('OddsRatio_working_3-way'!Y7+2*PI())/3)</f>
        <v>-0.28751870161801918</v>
      </c>
      <c r="AB7" s="11">
        <f>'OddsRatio_working_3-way'!X7^(1/3)*COS(('OddsRatio_working_3-way'!Y7+4*PI())/3)</f>
        <v>-0.22892226203532365</v>
      </c>
      <c r="AC7" s="11">
        <f>'OddsRatio_working_3-way'!X7^(1/3)*SIN('OddsRatio_working_3-way'!Y7/3)</f>
        <v>3.3830670166622945E-2</v>
      </c>
      <c r="AD7" s="11">
        <f>'OddsRatio_working_3-way'!X7^(1/3)*SIN(('OddsRatio_working_3-way'!Y7+2*PI())/3)</f>
        <v>0.43033565899539944</v>
      </c>
      <c r="AE7" s="11">
        <f>'OddsRatio_working_3-way'!X7^(1/3)*SIN(('OddsRatio_working_3-way'!Y7+4*PI())/3)</f>
        <v>-0.46416632916202233</v>
      </c>
      <c r="AF7" s="11">
        <f>-'OddsRatio_working_3-way'!U7/(3*'OddsRatio_working_3-way'!X7^(1/3))*COS(('OddsRatio_working_3-way'!Y7)/3)</f>
        <v>0.51644096365334302</v>
      </c>
      <c r="AG7" s="11">
        <f>-'OddsRatio_working_3-way'!U7/(3*'OddsRatio_working_3-way'!X7^(1/3))*COS(('OddsRatio_working_3-way'!Y7+2*PI())/3)</f>
        <v>-0.28751870161801923</v>
      </c>
      <c r="AH7" s="11">
        <f>-'OddsRatio_working_3-way'!U7/(3*'OddsRatio_working_3-way'!X7^(1/3))*COS(('OddsRatio_working_3-way'!Y7+4*PI())/3)</f>
        <v>-0.2289222620353237</v>
      </c>
      <c r="AI7" s="11">
        <f>'OddsRatio_working_3-way'!U7/(3*'OddsRatio_working_3-way'!X7^(1/3))*SIN(('OddsRatio_working_3-way'!Y7)/3)</f>
        <v>-3.3830670166622952E-2</v>
      </c>
      <c r="AJ7" s="11">
        <f>'OddsRatio_working_3-way'!U7/(3*'OddsRatio_working_3-way'!X7^(1/3))*SIN(('OddsRatio_working_3-way'!Y7+2*PI())/3)</f>
        <v>-0.43033565899539955</v>
      </c>
      <c r="AK7" s="11">
        <f>'OddsRatio_working_3-way'!U7/(3*'OddsRatio_working_3-way'!X7^(1/3))*SIN(('OddsRatio_working_3-way'!Y7+4*PI())/3)</f>
        <v>0.46416632916202244</v>
      </c>
      <c r="AL7" s="11">
        <f>'OddsRatio_working_3-way'!Z7+'OddsRatio_working_3-way'!AF7</f>
        <v>1.0328819273066858</v>
      </c>
      <c r="AM7" s="11">
        <f>'OddsRatio_working_3-way'!AA7+'OddsRatio_working_3-way'!AG7</f>
        <v>-0.57503740323603836</v>
      </c>
      <c r="AN7" s="11">
        <f>'OddsRatio_working_3-way'!AB7+'OddsRatio_working_3-way'!AH7</f>
        <v>-0.45784452407064735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1.0328819273066858</v>
      </c>
      <c r="AS7" s="11">
        <f>IF(('OddsRatio_working_3-way'!X7=0),IF(Q7&gt;0,-Q7^(1/3),(-Q7)^(1/3)),'OddsRatio_working_3-way'!AM7-'OddsRatio_working_3-way'!R7/3)</f>
        <v>-0.57503740323603836</v>
      </c>
      <c r="AT7" s="11">
        <f>IF(('OddsRatio_working_3-way'!X7=0),IF(Q7&gt;0,-Q7^(1/3),(-Q7)^(1/3)),'OddsRatio_working_3-way'!AN7-'OddsRatio_working_3-way'!R7/3)</f>
        <v>-0.45784452407064735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1.74</v>
      </c>
      <c r="B8" s="4">
        <f>IF('True_Odds_Calculator_3-way'!B9="","",'True_Odds_Calculator_3-way'!B9)</f>
        <v>3.83</v>
      </c>
      <c r="C8" s="4">
        <f>IF('True_Odds_Calculator_3-way'!C9="","",'True_Odds_Calculator_3-way'!C9)</f>
        <v>5.31</v>
      </c>
      <c r="D8" s="9">
        <f t="shared" si="13"/>
        <v>0.56463548362331262</v>
      </c>
      <c r="E8" s="9">
        <f t="shared" si="14"/>
        <v>0.25324399034371364</v>
      </c>
      <c r="F8" s="9">
        <f t="shared" si="15"/>
        <v>0.18212052603297399</v>
      </c>
      <c r="G8" s="9">
        <f t="shared" si="16"/>
        <v>1.0419650280579236</v>
      </c>
      <c r="H8" s="9">
        <f t="shared" si="17"/>
        <v>1.7710541207628632</v>
      </c>
      <c r="I8" s="9">
        <f t="shared" si="18"/>
        <v>3.9487610294039239</v>
      </c>
      <c r="J8" s="9">
        <f t="shared" si="19"/>
        <v>5.4908692709296485</v>
      </c>
      <c r="K8" s="11">
        <f t="shared" si="20"/>
        <v>0.57471264367816088</v>
      </c>
      <c r="L8" s="11">
        <f t="shared" si="21"/>
        <v>0.2610966057441253</v>
      </c>
      <c r="M8" s="11">
        <f t="shared" si="22"/>
        <v>0.18832391713747648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-0.25506618239709156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0.22268126212348285</v>
      </c>
      <c r="Q8" s="11">
        <f>2*'OddsRatio_working_3-way'!K8*'OddsRatio_working_3-way'!L8*'OddsRatio_working_3-way'!M8</f>
        <v>5.6518086833371284E-2</v>
      </c>
      <c r="R8" s="11">
        <f t="shared" si="23"/>
        <v>0</v>
      </c>
      <c r="S8" s="11">
        <f t="shared" si="24"/>
        <v>-0.87303326544797977</v>
      </c>
      <c r="T8" s="11">
        <f t="shared" si="25"/>
        <v>-0.22158204706801518</v>
      </c>
      <c r="U8" s="11">
        <f>'OddsRatio_working_3-way'!S8-'OddsRatio_working_3-way'!R8^2/3</f>
        <v>-0.87303326544797977</v>
      </c>
      <c r="V8" s="11">
        <f>'OddsRatio_working_3-way'!S8*'OddsRatio_working_3-way'!R8/3-2*'OddsRatio_working_3-way'!R8^3/27-'OddsRatio_working_3-way'!T8</f>
        <v>0.22158204706801518</v>
      </c>
      <c r="W8" s="11">
        <f>'OddsRatio_working_3-way'!V8^2+4*'OddsRatio_working_3-way'!U8^3/27</f>
        <v>-4.9481348652111769E-2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0.15698722259706668</v>
      </c>
      <c r="Y8" s="11">
        <f>IF('OddsRatio_working_3-way'!W8&gt;=0,IF('OddsRatio_working_3-way'!V8+SQRT('OddsRatio_working_3-way'!W8)&gt;0,0,PI()),ACOS('OddsRatio_working_3-way'!V8/(2*'OddsRatio_working_3-way'!X8)))</f>
        <v>0.78733946090369478</v>
      </c>
      <c r="Z8" s="11">
        <f>'OddsRatio_working_3-way'!X8^(1/3)*COS('OddsRatio_working_3-way'!Y8/3)</f>
        <v>0.52098251402896179</v>
      </c>
      <c r="AA8" s="11">
        <f>'OddsRatio_working_3-way'!X8^(1/3)*COS(('OddsRatio_working_3-way'!Y8+2*PI())/3)</f>
        <v>-0.3816986471317585</v>
      </c>
      <c r="AB8" s="11">
        <f>'OddsRatio_working_3-way'!X8^(1/3)*COS(('OddsRatio_working_3-way'!Y8+4*PI())/3)</f>
        <v>-0.1392838668972034</v>
      </c>
      <c r="AC8" s="11">
        <f>'OddsRatio_working_3-way'!X8^(1/3)*SIN('OddsRatio_working_3-way'!Y8/3)</f>
        <v>0.13995823862396436</v>
      </c>
      <c r="AD8" s="11">
        <f>'OddsRatio_working_3-way'!X8^(1/3)*SIN(('OddsRatio_working_3-way'!Y8+2*PI())/3)</f>
        <v>0.38120497276458137</v>
      </c>
      <c r="AE8" s="11">
        <f>'OddsRatio_working_3-way'!X8^(1/3)*SIN(('OddsRatio_working_3-way'!Y8+4*PI())/3)</f>
        <v>-0.52116321138854582</v>
      </c>
      <c r="AF8" s="11">
        <f>-'OddsRatio_working_3-way'!U8/(3*'OddsRatio_working_3-way'!X8^(1/3))*COS(('OddsRatio_working_3-way'!Y8)/3)</f>
        <v>0.52098251402896179</v>
      </c>
      <c r="AG8" s="11">
        <f>-'OddsRatio_working_3-way'!U8/(3*'OddsRatio_working_3-way'!X8^(1/3))*COS(('OddsRatio_working_3-way'!Y8+2*PI())/3)</f>
        <v>-0.3816986471317585</v>
      </c>
      <c r="AH8" s="11">
        <f>-'OddsRatio_working_3-way'!U8/(3*'OddsRatio_working_3-way'!X8^(1/3))*COS(('OddsRatio_working_3-way'!Y8+4*PI())/3)</f>
        <v>-0.1392838668972034</v>
      </c>
      <c r="AI8" s="11">
        <f>'OddsRatio_working_3-way'!U8/(3*'OddsRatio_working_3-way'!X8^(1/3))*SIN(('OddsRatio_working_3-way'!Y8)/3)</f>
        <v>-0.13995823862396436</v>
      </c>
      <c r="AJ8" s="11">
        <f>'OddsRatio_working_3-way'!U8/(3*'OddsRatio_working_3-way'!X8^(1/3))*SIN(('OddsRatio_working_3-way'!Y8+2*PI())/3)</f>
        <v>-0.38120497276458137</v>
      </c>
      <c r="AK8" s="11">
        <f>'OddsRatio_working_3-way'!U8/(3*'OddsRatio_working_3-way'!X8^(1/3))*SIN(('OddsRatio_working_3-way'!Y8+4*PI())/3)</f>
        <v>0.52116321138854582</v>
      </c>
      <c r="AL8" s="11">
        <f>'OddsRatio_working_3-way'!Z8+'OddsRatio_working_3-way'!AF8</f>
        <v>1.0419650280579236</v>
      </c>
      <c r="AM8" s="11">
        <f>'OddsRatio_working_3-way'!AA8+'OddsRatio_working_3-way'!AG8</f>
        <v>-0.76339729426351699</v>
      </c>
      <c r="AN8" s="11">
        <f>'OddsRatio_working_3-way'!AB8+'OddsRatio_working_3-way'!AH8</f>
        <v>-0.2785677337944068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1.0419650280579236</v>
      </c>
      <c r="AS8" s="11">
        <f>IF(('OddsRatio_working_3-way'!X8=0),IF(Q8&gt;0,-Q8^(1/3),(-Q8)^(1/3)),'OddsRatio_working_3-way'!AM8-'OddsRatio_working_3-way'!R8/3)</f>
        <v>-0.76339729426351699</v>
      </c>
      <c r="AT8" s="11">
        <f>IF(('OddsRatio_working_3-way'!X8=0),IF(Q8&gt;0,-Q8^(1/3),(-Q8)^(1/3)),'OddsRatio_working_3-way'!AN8-'OddsRatio_working_3-way'!R8/3)</f>
        <v>-0.2785677337944068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1.86</v>
      </c>
      <c r="B9" s="4">
        <f>IF('True_Odds_Calculator_3-way'!B10="","",'True_Odds_Calculator_3-way'!B10)</f>
        <v>3.96</v>
      </c>
      <c r="C9" s="4">
        <f>IF('True_Odds_Calculator_3-way'!C10="","",'True_Odds_Calculator_3-way'!C10)</f>
        <v>4.2699999999999996</v>
      </c>
      <c r="D9" s="9">
        <f t="shared" si="13"/>
        <v>0.52775015421414218</v>
      </c>
      <c r="E9" s="9">
        <f t="shared" si="14"/>
        <v>0.24510400410483196</v>
      </c>
      <c r="F9" s="9">
        <f t="shared" si="15"/>
        <v>0.22714584168102597</v>
      </c>
      <c r="G9" s="9">
        <f t="shared" si="16"/>
        <v>1.0405069961100533</v>
      </c>
      <c r="H9" s="9">
        <f t="shared" si="17"/>
        <v>1.8948360166546454</v>
      </c>
      <c r="I9" s="9">
        <f t="shared" si="18"/>
        <v>4.0799007084857575</v>
      </c>
      <c r="J9" s="9">
        <f t="shared" si="19"/>
        <v>4.4024578772798746</v>
      </c>
      <c r="K9" s="11">
        <f t="shared" si="20"/>
        <v>0.5376344086021505</v>
      </c>
      <c r="L9" s="11">
        <f t="shared" si="21"/>
        <v>0.25252525252525254</v>
      </c>
      <c r="M9" s="11">
        <f t="shared" si="22"/>
        <v>0.23419203747072601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-0.26466828899404249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0.22542923124625924</v>
      </c>
      <c r="Q9" s="11">
        <f>2*'OddsRatio_working_3-way'!K9*'OddsRatio_working_3-way'!L9*'OddsRatio_working_3-way'!M9</f>
        <v>6.3590756345912353E-2</v>
      </c>
      <c r="R9" s="11">
        <f t="shared" si="23"/>
        <v>0</v>
      </c>
      <c r="S9" s="11">
        <f t="shared" si="24"/>
        <v>-0.85174250418543151</v>
      </c>
      <c r="T9" s="11">
        <f t="shared" si="25"/>
        <v>-0.24026586859955762</v>
      </c>
      <c r="U9" s="11">
        <f>'OddsRatio_working_3-way'!S9-'OddsRatio_working_3-way'!R9^2/3</f>
        <v>-0.85174250418543151</v>
      </c>
      <c r="V9" s="11">
        <f>'OddsRatio_working_3-way'!S9*'OddsRatio_working_3-way'!R9/3-2*'OddsRatio_working_3-way'!R9^3/27-'OddsRatio_working_3-way'!T9</f>
        <v>0.24026586859955762</v>
      </c>
      <c r="W9" s="11">
        <f>'OddsRatio_working_3-way'!V9^2+4*'OddsRatio_working_3-way'!U9^3/27</f>
        <v>-3.3814479161041883E-2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0.1512796803729286</v>
      </c>
      <c r="Y9" s="11">
        <f>IF('OddsRatio_working_3-way'!W9&gt;=0,IF('OddsRatio_working_3-way'!V9+SQRT('OddsRatio_working_3-way'!W9)&gt;0,0,PI()),ACOS('OddsRatio_working_3-way'!V9/(2*'OddsRatio_working_3-way'!X9)))</f>
        <v>0.65325203898983542</v>
      </c>
      <c r="Z9" s="11">
        <f>'OddsRatio_working_3-way'!X9^(1/3)*COS('OddsRatio_working_3-way'!Y9/3)</f>
        <v>0.52025349805502674</v>
      </c>
      <c r="AA9" s="11">
        <f>'OddsRatio_working_3-way'!X9^(1/3)*COS(('OddsRatio_working_3-way'!Y9+2*PI())/3)</f>
        <v>-0.35981551152103181</v>
      </c>
      <c r="AB9" s="11">
        <f>'OddsRatio_working_3-way'!X9^(1/3)*COS(('OddsRatio_working_3-way'!Y9+4*PI())/3)</f>
        <v>-0.1604379865339948</v>
      </c>
      <c r="AC9" s="11">
        <f>'OddsRatio_working_3-way'!X9^(1/3)*SIN('OddsRatio_working_3-way'!Y9/3)</f>
        <v>0.11511066772162712</v>
      </c>
      <c r="AD9" s="11">
        <f>'OddsRatio_working_3-way'!X9^(1/3)*SIN(('OddsRatio_working_3-way'!Y9+2*PI())/3)</f>
        <v>0.39299741186255766</v>
      </c>
      <c r="AE9" s="11">
        <f>'OddsRatio_working_3-way'!X9^(1/3)*SIN(('OddsRatio_working_3-way'!Y9+4*PI())/3)</f>
        <v>-0.5081080795841848</v>
      </c>
      <c r="AF9" s="11">
        <f>-'OddsRatio_working_3-way'!U9/(3*'OddsRatio_working_3-way'!X9^(1/3))*COS(('OddsRatio_working_3-way'!Y9)/3)</f>
        <v>0.52025349805502652</v>
      </c>
      <c r="AG9" s="11">
        <f>-'OddsRatio_working_3-way'!U9/(3*'OddsRatio_working_3-way'!X9^(1/3))*COS(('OddsRatio_working_3-way'!Y9+2*PI())/3)</f>
        <v>-0.35981551152103169</v>
      </c>
      <c r="AH9" s="11">
        <f>-'OddsRatio_working_3-way'!U9/(3*'OddsRatio_working_3-way'!X9^(1/3))*COS(('OddsRatio_working_3-way'!Y9+4*PI())/3)</f>
        <v>-0.16043798653399474</v>
      </c>
      <c r="AI9" s="11">
        <f>'OddsRatio_working_3-way'!U9/(3*'OddsRatio_working_3-way'!X9^(1/3))*SIN(('OddsRatio_working_3-way'!Y9)/3)</f>
        <v>-0.11511066772162706</v>
      </c>
      <c r="AJ9" s="11">
        <f>'OddsRatio_working_3-way'!U9/(3*'OddsRatio_working_3-way'!X9^(1/3))*SIN(('OddsRatio_working_3-way'!Y9+2*PI())/3)</f>
        <v>-0.39299741186255749</v>
      </c>
      <c r="AK9" s="11">
        <f>'OddsRatio_working_3-way'!U9/(3*'OddsRatio_working_3-way'!X9^(1/3))*SIN(('OddsRatio_working_3-way'!Y9+4*PI())/3)</f>
        <v>0.50810807958418458</v>
      </c>
      <c r="AL9" s="11">
        <f>'OddsRatio_working_3-way'!Z9+'OddsRatio_working_3-way'!AF9</f>
        <v>1.0405069961100533</v>
      </c>
      <c r="AM9" s="11">
        <f>'OddsRatio_working_3-way'!AA9+'OddsRatio_working_3-way'!AG9</f>
        <v>-0.7196310230420635</v>
      </c>
      <c r="AN9" s="11">
        <f>'OddsRatio_working_3-way'!AB9+'OddsRatio_working_3-way'!AH9</f>
        <v>-0.32087597306798954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1.0405069961100533</v>
      </c>
      <c r="AS9" s="11">
        <f>IF(('OddsRatio_working_3-way'!X9=0),IF(Q9&gt;0,-Q9^(1/3),(-Q9)^(1/3)),'OddsRatio_working_3-way'!AM9-'OddsRatio_working_3-way'!R9/3)</f>
        <v>-0.7196310230420635</v>
      </c>
      <c r="AT9" s="11">
        <f>IF(('OddsRatio_working_3-way'!X9=0),IF(Q9&gt;0,-Q9^(1/3),(-Q9)^(1/3)),'OddsRatio_working_3-way'!AN9-'OddsRatio_working_3-way'!R9/3)</f>
        <v>-0.32087597306798954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3.06</v>
      </c>
      <c r="B10" s="4">
        <f>IF('True_Odds_Calculator_3-way'!B11="","",'True_Odds_Calculator_3-way'!B11)</f>
        <v>3.21</v>
      </c>
      <c r="C10" s="4">
        <f>IF('True_Odds_Calculator_3-way'!C11="","",'True_Odds_Calculator_3-way'!C11)</f>
        <v>2.57</v>
      </c>
      <c r="D10" s="9">
        <f t="shared" si="13"/>
        <v>0.31782635964433775</v>
      </c>
      <c r="E10" s="9">
        <f t="shared" si="14"/>
        <v>0.3027861140841025</v>
      </c>
      <c r="F10" s="9">
        <f t="shared" si="15"/>
        <v>0.37938752627155997</v>
      </c>
      <c r="G10" s="9">
        <f t="shared" si="16"/>
        <v>1.0419282181956544</v>
      </c>
      <c r="H10" s="9">
        <f t="shared" si="17"/>
        <v>3.1463721294830478</v>
      </c>
      <c r="I10" s="9">
        <f t="shared" si="18"/>
        <v>3.3026613622123961</v>
      </c>
      <c r="J10" s="9">
        <f t="shared" si="19"/>
        <v>2.635827302567177</v>
      </c>
      <c r="K10" s="11">
        <f t="shared" si="20"/>
        <v>0.32679738562091504</v>
      </c>
      <c r="L10" s="11">
        <f t="shared" si="21"/>
        <v>0.3115264797507788</v>
      </c>
      <c r="M10" s="11">
        <f t="shared" si="22"/>
        <v>0.38910505836575876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-0.28313891548918291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0.2313413496280039</v>
      </c>
      <c r="Q10" s="11">
        <f>2*'OddsRatio_working_3-way'!K10*'OddsRatio_working_3-way'!L10*'OddsRatio_working_3-way'!M10</f>
        <v>7.9226489598631475E-2</v>
      </c>
      <c r="R10" s="11">
        <f t="shared" si="23"/>
        <v>0</v>
      </c>
      <c r="S10" s="11">
        <f t="shared" si="24"/>
        <v>-0.81705953146112864</v>
      </c>
      <c r="T10" s="11">
        <f t="shared" si="25"/>
        <v>-0.2798149080346331</v>
      </c>
      <c r="U10" s="11">
        <f>'OddsRatio_working_3-way'!S10-'OddsRatio_working_3-way'!R10^2/3</f>
        <v>-0.81705953146112864</v>
      </c>
      <c r="V10" s="11">
        <f>'OddsRatio_working_3-way'!S10*'OddsRatio_working_3-way'!R10/3-2*'OddsRatio_working_3-way'!R10^3/27-'OddsRatio_working_3-way'!T10</f>
        <v>0.2798149080346331</v>
      </c>
      <c r="W10" s="11">
        <f>'OddsRatio_working_3-way'!V10^2+4*'OddsRatio_working_3-way'!U10^3/27</f>
        <v>-2.5121700523719481E-3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0.14213422600732215</v>
      </c>
      <c r="Y10" s="11">
        <f>IF('OddsRatio_working_3-way'!W10&gt;=0,IF('OddsRatio_working_3-way'!V10+SQRT('OddsRatio_working_3-way'!W10)&gt;0,0,PI()),ACOS('OddsRatio_working_3-way'!V10/(2*'OddsRatio_working_3-way'!X10)))</f>
        <v>0.17724425612071881</v>
      </c>
      <c r="Z10" s="11">
        <f>'OddsRatio_working_3-way'!X10^(1/3)*COS('OddsRatio_working_3-way'!Y10/3)</f>
        <v>0.52096410909782731</v>
      </c>
      <c r="AA10" s="11">
        <f>'OddsRatio_working_3-way'!X10^(1/3)*COS(('OddsRatio_working_3-way'!Y10+2*PI())/3)</f>
        <v>-0.28716876733285429</v>
      </c>
      <c r="AB10" s="11">
        <f>'OddsRatio_working_3-way'!X10^(1/3)*COS(('OddsRatio_working_3-way'!Y10+4*PI())/3)</f>
        <v>-0.23379534176497307</v>
      </c>
      <c r="AC10" s="11">
        <f>'OddsRatio_working_3-way'!X10^(1/3)*SIN('OddsRatio_working_3-way'!Y10/3)</f>
        <v>3.0815161619188798E-2</v>
      </c>
      <c r="AD10" s="11">
        <f>'OddsRatio_working_3-way'!X10^(1/3)*SIN(('OddsRatio_working_3-way'!Y10+2*PI())/3)</f>
        <v>0.43576057212905184</v>
      </c>
      <c r="AE10" s="11">
        <f>'OddsRatio_working_3-way'!X10^(1/3)*SIN(('OddsRatio_working_3-way'!Y10+4*PI())/3)</f>
        <v>-0.46657573374824052</v>
      </c>
      <c r="AF10" s="11">
        <f>-'OddsRatio_working_3-way'!U10/(3*'OddsRatio_working_3-way'!X10^(1/3))*COS(('OddsRatio_working_3-way'!Y10)/3)</f>
        <v>0.5209641090978272</v>
      </c>
      <c r="AG10" s="11">
        <f>-'OddsRatio_working_3-way'!U10/(3*'OddsRatio_working_3-way'!X10^(1/3))*COS(('OddsRatio_working_3-way'!Y10+2*PI())/3)</f>
        <v>-0.28716876733285424</v>
      </c>
      <c r="AH10" s="11">
        <f>-'OddsRatio_working_3-way'!U10/(3*'OddsRatio_working_3-way'!X10^(1/3))*COS(('OddsRatio_working_3-way'!Y10+4*PI())/3)</f>
        <v>-0.23379534176497302</v>
      </c>
      <c r="AI10" s="11">
        <f>'OddsRatio_working_3-way'!U10/(3*'OddsRatio_working_3-way'!X10^(1/3))*SIN(('OddsRatio_working_3-way'!Y10)/3)</f>
        <v>-3.0815161619188791E-2</v>
      </c>
      <c r="AJ10" s="11">
        <f>'OddsRatio_working_3-way'!U10/(3*'OddsRatio_working_3-way'!X10^(1/3))*SIN(('OddsRatio_working_3-way'!Y10+2*PI())/3)</f>
        <v>-0.43576057212905173</v>
      </c>
      <c r="AK10" s="11">
        <f>'OddsRatio_working_3-way'!U10/(3*'OddsRatio_working_3-way'!X10^(1/3))*SIN(('OddsRatio_working_3-way'!Y10+4*PI())/3)</f>
        <v>0.46657573374824041</v>
      </c>
      <c r="AL10" s="11">
        <f>'OddsRatio_working_3-way'!Z10+'OddsRatio_working_3-way'!AF10</f>
        <v>1.0419282181956544</v>
      </c>
      <c r="AM10" s="11">
        <f>'OddsRatio_working_3-way'!AA10+'OddsRatio_working_3-way'!AG10</f>
        <v>-0.57433753466570847</v>
      </c>
      <c r="AN10" s="11">
        <f>'OddsRatio_working_3-way'!AB10+'OddsRatio_working_3-way'!AH10</f>
        <v>-0.46759068352994609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1.0419282181956544</v>
      </c>
      <c r="AS10" s="11">
        <f>IF(('OddsRatio_working_3-way'!X10=0),IF(Q10&gt;0,-Q10^(1/3),(-Q10)^(1/3)),'OddsRatio_working_3-way'!AM10-'OddsRatio_working_3-way'!R10/3)</f>
        <v>-0.57433753466570847</v>
      </c>
      <c r="AT10" s="11">
        <f>IF(('OddsRatio_working_3-way'!X10=0),IF(Q10&gt;0,-Q10^(1/3),(-Q10)^(1/3)),'OddsRatio_working_3-way'!AN10-'OddsRatio_working_3-way'!R10/3)</f>
        <v>-0.46759068352994609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1.98</v>
      </c>
      <c r="B11" s="4">
        <f>IF('True_Odds_Calculator_3-way'!B12="","",'True_Odds_Calculator_3-way'!B12)</f>
        <v>3.82</v>
      </c>
      <c r="C11" s="4">
        <f>IF('True_Odds_Calculator_3-way'!C12="","",'True_Odds_Calculator_3-way'!C12)</f>
        <v>3.82</v>
      </c>
      <c r="D11" s="9">
        <f t="shared" si="13"/>
        <v>0.49373893925153162</v>
      </c>
      <c r="E11" s="9">
        <f t="shared" si="14"/>
        <v>0.25313053037423427</v>
      </c>
      <c r="F11" s="9">
        <f t="shared" si="15"/>
        <v>0.25313053037423427</v>
      </c>
      <c r="G11" s="9">
        <f t="shared" si="16"/>
        <v>1.046287578440144</v>
      </c>
      <c r="H11" s="9">
        <f t="shared" si="17"/>
        <v>2.0253618268713409</v>
      </c>
      <c r="I11" s="9">
        <f t="shared" si="18"/>
        <v>3.9505309712012058</v>
      </c>
      <c r="J11" s="9">
        <f t="shared" si="19"/>
        <v>3.9505309712012058</v>
      </c>
      <c r="K11" s="11">
        <f t="shared" si="20"/>
        <v>0.50505050505050508</v>
      </c>
      <c r="L11" s="11">
        <f t="shared" si="21"/>
        <v>0.26178010471204188</v>
      </c>
      <c r="M11" s="11">
        <f t="shared" si="22"/>
        <v>0.26178010471204188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-0.26973194016312352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0.22912162107907835</v>
      </c>
      <c r="Q11" s="11">
        <f>2*'OddsRatio_working_3-way'!K11*'OddsRatio_working_3-way'!L11*'OddsRatio_working_3-way'!M11</f>
        <v>6.9221033558633946E-2</v>
      </c>
      <c r="R11" s="11">
        <f t="shared" si="23"/>
        <v>0</v>
      </c>
      <c r="S11" s="11">
        <f t="shared" si="24"/>
        <v>-0.849441934612988</v>
      </c>
      <c r="T11" s="11">
        <f t="shared" si="25"/>
        <v>-0.25662898326676375</v>
      </c>
      <c r="U11" s="11">
        <f>'OddsRatio_working_3-way'!S11-'OddsRatio_working_3-way'!R11^2/3</f>
        <v>-0.849441934612988</v>
      </c>
      <c r="V11" s="11">
        <f>'OddsRatio_working_3-way'!S11*'OddsRatio_working_3-way'!R11/3-2*'OddsRatio_working_3-way'!R11^3/27-'OddsRatio_working_3-way'!T11</f>
        <v>0.25662898326676375</v>
      </c>
      <c r="W11" s="11">
        <f>'OddsRatio_working_3-way'!V11^2+4*'OddsRatio_working_3-way'!U11^3/27</f>
        <v>-2.49439630606728E-2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0.15066718132460508</v>
      </c>
      <c r="Y11" s="11">
        <f>IF('OddsRatio_working_3-way'!W11&gt;=0,IF('OddsRatio_working_3-way'!V11+SQRT('OddsRatio_working_3-way'!W11)&gt;0,0,PI()),ACOS('OddsRatio_working_3-way'!V11/(2*'OddsRatio_working_3-way'!X11)))</f>
        <v>0.55168621606227863</v>
      </c>
      <c r="Z11" s="11">
        <f>'OddsRatio_working_3-way'!X11^(1/3)*COS('OddsRatio_working_3-way'!Y11/3)</f>
        <v>0.52314378922007199</v>
      </c>
      <c r="AA11" s="11">
        <f>'OddsRatio_working_3-way'!X11^(1/3)*COS(('OddsRatio_working_3-way'!Y11+2*PI())/3)</f>
        <v>-0.34583882468106486</v>
      </c>
      <c r="AB11" s="11">
        <f>'OddsRatio_working_3-way'!X11^(1/3)*COS(('OddsRatio_working_3-way'!Y11+4*PI())/3)</f>
        <v>-0.17730496453900726</v>
      </c>
      <c r="AC11" s="11">
        <f>'OddsRatio_working_3-way'!X11^(1/3)*SIN('OddsRatio_working_3-way'!Y11/3)</f>
        <v>9.7303069520583749E-2</v>
      </c>
      <c r="AD11" s="11">
        <f>'OddsRatio_working_3-way'!X11^(1/3)*SIN(('OddsRatio_working_3-way'!Y11+2*PI())/3)</f>
        <v>0.4044042765363422</v>
      </c>
      <c r="AE11" s="11">
        <f>'OddsRatio_working_3-way'!X11^(1/3)*SIN(('OddsRatio_working_3-way'!Y11+4*PI())/3)</f>
        <v>-0.50170734605692591</v>
      </c>
      <c r="AF11" s="11">
        <f>-'OddsRatio_working_3-way'!U11/(3*'OddsRatio_working_3-way'!X11^(1/3))*COS(('OddsRatio_working_3-way'!Y11)/3)</f>
        <v>0.52314378922007199</v>
      </c>
      <c r="AG11" s="11">
        <f>-'OddsRatio_working_3-way'!U11/(3*'OddsRatio_working_3-way'!X11^(1/3))*COS(('OddsRatio_working_3-way'!Y11+2*PI())/3)</f>
        <v>-0.34583882468106486</v>
      </c>
      <c r="AH11" s="11">
        <f>-'OddsRatio_working_3-way'!U11/(3*'OddsRatio_working_3-way'!X11^(1/3))*COS(('OddsRatio_working_3-way'!Y11+4*PI())/3)</f>
        <v>-0.17730496453900726</v>
      </c>
      <c r="AI11" s="11">
        <f>'OddsRatio_working_3-way'!U11/(3*'OddsRatio_working_3-way'!X11^(1/3))*SIN(('OddsRatio_working_3-way'!Y11)/3)</f>
        <v>-9.7303069520583749E-2</v>
      </c>
      <c r="AJ11" s="11">
        <f>'OddsRatio_working_3-way'!U11/(3*'OddsRatio_working_3-way'!X11^(1/3))*SIN(('OddsRatio_working_3-way'!Y11+2*PI())/3)</f>
        <v>-0.4044042765363422</v>
      </c>
      <c r="AK11" s="11">
        <f>'OddsRatio_working_3-way'!U11/(3*'OddsRatio_working_3-way'!X11^(1/3))*SIN(('OddsRatio_working_3-way'!Y11+4*PI())/3)</f>
        <v>0.50170734605692591</v>
      </c>
      <c r="AL11" s="11">
        <f>'OddsRatio_working_3-way'!Z11+'OddsRatio_working_3-way'!AF11</f>
        <v>1.046287578440144</v>
      </c>
      <c r="AM11" s="11">
        <f>'OddsRatio_working_3-way'!AA11+'OddsRatio_working_3-way'!AG11</f>
        <v>-0.69167764936212972</v>
      </c>
      <c r="AN11" s="11">
        <f>'OddsRatio_working_3-way'!AB11+'OddsRatio_working_3-way'!AH11</f>
        <v>-0.35460992907801453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1.046287578440144</v>
      </c>
      <c r="AS11" s="11">
        <f>IF(('OddsRatio_working_3-way'!X11=0),IF(Q11&gt;0,-Q11^(1/3),(-Q11)^(1/3)),'OddsRatio_working_3-way'!AM11-'OddsRatio_working_3-way'!R11/3)</f>
        <v>-0.69167764936212972</v>
      </c>
      <c r="AT11" s="11">
        <f>IF(('OddsRatio_working_3-way'!X11=0),IF(Q11&gt;0,-Q11^(1/3),(-Q11)^(1/3)),'OddsRatio_working_3-way'!AN11-'OddsRatio_working_3-way'!R11/3)</f>
        <v>-0.35460992907801453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</v>
      </c>
      <c r="B12" s="4">
        <f>IF('True_Odds_Calculator_3-way'!B13="","",'True_Odds_Calculator_3-way'!B13)</f>
        <v>4.0599999999999996</v>
      </c>
      <c r="C12" s="4">
        <f>IF('True_Odds_Calculator_3-way'!C13="","",'True_Odds_Calculator_3-way'!C13)</f>
        <v>6.82</v>
      </c>
      <c r="D12" s="9">
        <f t="shared" si="13"/>
        <v>0.62402235968604114</v>
      </c>
      <c r="E12" s="9">
        <f t="shared" si="14"/>
        <v>0.23615485785051207</v>
      </c>
      <c r="F12" s="9">
        <f t="shared" si="15"/>
        <v>0.13982278246344698</v>
      </c>
      <c r="G12" s="9">
        <f t="shared" si="16"/>
        <v>1.0570292635339396</v>
      </c>
      <c r="H12" s="9">
        <f t="shared" si="17"/>
        <v>1.6025066802143455</v>
      </c>
      <c r="I12" s="9">
        <f t="shared" si="18"/>
        <v>4.2345095464138538</v>
      </c>
      <c r="J12" s="9">
        <f t="shared" si="19"/>
        <v>7.1519103137675284</v>
      </c>
      <c r="K12" s="11">
        <f t="shared" si="20"/>
        <v>0.63694267515923564</v>
      </c>
      <c r="L12" s="11">
        <f t="shared" si="21"/>
        <v>0.24630541871921185</v>
      </c>
      <c r="M12" s="11">
        <f t="shared" si="22"/>
        <v>0.14662756598240467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-0.23351200141405815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0.21738108288627966</v>
      </c>
      <c r="Q12" s="11">
        <f>2*'OddsRatio_working_3-way'!K12*'OddsRatio_working_3-way'!L12*'OddsRatio_working_3-way'!M12</f>
        <v>4.6006578388630627E-2</v>
      </c>
      <c r="R12" s="11">
        <f t="shared" si="23"/>
        <v>0</v>
      </c>
      <c r="S12" s="11">
        <f t="shared" si="24"/>
        <v>-0.93092038768844476</v>
      </c>
      <c r="T12" s="11">
        <f t="shared" si="25"/>
        <v>-0.19702018787057035</v>
      </c>
      <c r="U12" s="11">
        <f>'OddsRatio_working_3-way'!S12-'OddsRatio_working_3-way'!R12^2/3</f>
        <v>-0.93092038768844476</v>
      </c>
      <c r="V12" s="11">
        <f>'OddsRatio_working_3-way'!S12*'OddsRatio_working_3-way'!R12/3-2*'OddsRatio_working_3-way'!R12^3/27-'OddsRatio_working_3-way'!T12</f>
        <v>0.19702018787057035</v>
      </c>
      <c r="W12" s="11">
        <f>'OddsRatio_working_3-way'!V12^2+4*'OddsRatio_working_3-way'!U12^3/27</f>
        <v>-8.0701192854635867E-2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0.1728569837200617</v>
      </c>
      <c r="Y12" s="11">
        <f>IF('OddsRatio_working_3-way'!W12&gt;=0,IF('OddsRatio_working_3-way'!V12+SQRT('OddsRatio_working_3-way'!W12)&gt;0,0,PI()),ACOS('OddsRatio_working_3-way'!V12/(2*'OddsRatio_working_3-way'!X12)))</f>
        <v>0.96441992553505074</v>
      </c>
      <c r="Z12" s="11">
        <f>'OddsRatio_working_3-way'!X12^(1/3)*COS('OddsRatio_working_3-way'!Y12/3)</f>
        <v>0.52851463176696989</v>
      </c>
      <c r="AA12" s="11">
        <f>'OddsRatio_working_3-way'!X12^(1/3)*COS(('OddsRatio_working_3-way'!Y12+2*PI())/3)</f>
        <v>-0.4166853642482114</v>
      </c>
      <c r="AB12" s="11">
        <f>'OddsRatio_working_3-way'!X12^(1/3)*COS(('OddsRatio_working_3-way'!Y12+4*PI())/3)</f>
        <v>-0.1118292675187586</v>
      </c>
      <c r="AC12" s="11">
        <f>'OddsRatio_working_3-way'!X12^(1/3)*SIN('OddsRatio_working_3-way'!Y12/3)</f>
        <v>0.17600874951084822</v>
      </c>
      <c r="AD12" s="11">
        <f>'OddsRatio_working_3-way'!X12^(1/3)*SIN(('OddsRatio_working_3-way'!Y12+2*PI())/3)</f>
        <v>0.36970272262654991</v>
      </c>
      <c r="AE12" s="11">
        <f>'OddsRatio_working_3-way'!X12^(1/3)*SIN(('OddsRatio_working_3-way'!Y12+4*PI())/3)</f>
        <v>-0.54571147213739812</v>
      </c>
      <c r="AF12" s="11">
        <f>-'OddsRatio_working_3-way'!U12/(3*'OddsRatio_working_3-way'!X12^(1/3))*COS(('OddsRatio_working_3-way'!Y12)/3)</f>
        <v>0.52851463176696978</v>
      </c>
      <c r="AG12" s="11">
        <f>-'OddsRatio_working_3-way'!U12/(3*'OddsRatio_working_3-way'!X12^(1/3))*COS(('OddsRatio_working_3-way'!Y12+2*PI())/3)</f>
        <v>-0.41668536424821134</v>
      </c>
      <c r="AH12" s="11">
        <f>-'OddsRatio_working_3-way'!U12/(3*'OddsRatio_working_3-way'!X12^(1/3))*COS(('OddsRatio_working_3-way'!Y12+4*PI())/3)</f>
        <v>-0.11182926751875857</v>
      </c>
      <c r="AI12" s="11">
        <f>'OddsRatio_working_3-way'!U12/(3*'OddsRatio_working_3-way'!X12^(1/3))*SIN(('OddsRatio_working_3-way'!Y12)/3)</f>
        <v>-0.17600874951084819</v>
      </c>
      <c r="AJ12" s="11">
        <f>'OddsRatio_working_3-way'!U12/(3*'OddsRatio_working_3-way'!X12^(1/3))*SIN(('OddsRatio_working_3-way'!Y12+2*PI())/3)</f>
        <v>-0.3697027226265498</v>
      </c>
      <c r="AK12" s="11">
        <f>'OddsRatio_working_3-way'!U12/(3*'OddsRatio_working_3-way'!X12^(1/3))*SIN(('OddsRatio_working_3-way'!Y12+4*PI())/3)</f>
        <v>0.54571147213739801</v>
      </c>
      <c r="AL12" s="11">
        <f>'OddsRatio_working_3-way'!Z12+'OddsRatio_working_3-way'!AF12</f>
        <v>1.0570292635339396</v>
      </c>
      <c r="AM12" s="11">
        <f>'OddsRatio_working_3-way'!AA12+'OddsRatio_working_3-way'!AG12</f>
        <v>-0.83337072849642269</v>
      </c>
      <c r="AN12" s="11">
        <f>'OddsRatio_working_3-way'!AB12+'OddsRatio_working_3-way'!AH12</f>
        <v>-0.22365853503751718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1.0570292635339396</v>
      </c>
      <c r="AS12" s="11">
        <f>IF(('OddsRatio_working_3-way'!X12=0),IF(Q12&gt;0,-Q12^(1/3),(-Q12)^(1/3)),'OddsRatio_working_3-way'!AM12-'OddsRatio_working_3-way'!R12/3)</f>
        <v>-0.83337072849642269</v>
      </c>
      <c r="AT12" s="11">
        <f>IF(('OddsRatio_working_3-way'!X12=0),IF(Q12&gt;0,-Q12^(1/3),(-Q12)^(1/3)),'OddsRatio_working_3-way'!AN12-'OddsRatio_working_3-way'!R12/3)</f>
        <v>-0.22365853503751718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1.81</v>
      </c>
      <c r="B13" s="4">
        <f>IF('True_Odds_Calculator_3-way'!B14="","",'True_Odds_Calculator_3-way'!B14)</f>
        <v>3.57</v>
      </c>
      <c r="C13" s="4">
        <f>IF('True_Odds_Calculator_3-way'!C14="","",'True_Odds_Calculator_3-way'!C14)</f>
        <v>5.25</v>
      </c>
      <c r="D13" s="9">
        <f t="shared" si="13"/>
        <v>0.54295991157979273</v>
      </c>
      <c r="E13" s="9">
        <f t="shared" si="14"/>
        <v>0.27242325399435224</v>
      </c>
      <c r="F13" s="9">
        <f t="shared" si="15"/>
        <v>0.18461683442585505</v>
      </c>
      <c r="G13" s="9">
        <f t="shared" si="16"/>
        <v>1.0392056774491274</v>
      </c>
      <c r="H13" s="9">
        <f t="shared" si="17"/>
        <v>1.8417565987337929</v>
      </c>
      <c r="I13" s="9">
        <f t="shared" si="18"/>
        <v>3.6707585910442564</v>
      </c>
      <c r="J13" s="9">
        <f t="shared" si="19"/>
        <v>5.4166241291587918</v>
      </c>
      <c r="K13" s="11">
        <f t="shared" si="20"/>
        <v>0.5524861878453039</v>
      </c>
      <c r="L13" s="11">
        <f t="shared" si="21"/>
        <v>0.28011204481792717</v>
      </c>
      <c r="M13" s="11">
        <f t="shared" si="22"/>
        <v>0.19047619047619047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-0.26079603111963012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0.22491501204533376</v>
      </c>
      <c r="Q13" s="11">
        <f>2*'OddsRatio_working_3-way'!K13*'OddsRatio_working_3-way'!L13*'OddsRatio_working_3-way'!M13</f>
        <v>5.8955442213717901E-2</v>
      </c>
      <c r="R13" s="11">
        <f t="shared" si="23"/>
        <v>0</v>
      </c>
      <c r="S13" s="11">
        <f t="shared" si="24"/>
        <v>-0.86241731164291635</v>
      </c>
      <c r="T13" s="11">
        <f t="shared" si="25"/>
        <v>-0.22605958365476186</v>
      </c>
      <c r="U13" s="11">
        <f>'OddsRatio_working_3-way'!S13-'OddsRatio_working_3-way'!R13^2/3</f>
        <v>-0.86241731164291635</v>
      </c>
      <c r="V13" s="11">
        <f>'OddsRatio_working_3-way'!S13*'OddsRatio_working_3-way'!R13/3-2*'OddsRatio_working_3-way'!R13^3/27-'OddsRatio_working_3-way'!T13</f>
        <v>0.22605958365476186</v>
      </c>
      <c r="W13" s="11">
        <f>'OddsRatio_working_3-way'!V13^2+4*'OddsRatio_working_3-way'!U13^3/27</f>
        <v>-4.392441592068088E-2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0.15413253329752058</v>
      </c>
      <c r="Y13" s="11">
        <f>IF('OddsRatio_working_3-way'!W13&gt;=0,IF('OddsRatio_working_3-way'!V13+SQRT('OddsRatio_working_3-way'!W13)&gt;0,0,PI()),ACOS('OddsRatio_working_3-way'!V13/(2*'OddsRatio_working_3-way'!X13)))</f>
        <v>0.74759134068180644</v>
      </c>
      <c r="Z13" s="11">
        <f>'OddsRatio_working_3-way'!X13^(1/3)*COS('OddsRatio_working_3-way'!Y13/3)</f>
        <v>0.5196028387245637</v>
      </c>
      <c r="AA13" s="11">
        <f>'OddsRatio_working_3-way'!X13^(1/3)*COS(('OddsRatio_working_3-way'!Y13+2*PI())/3)</f>
        <v>-0.37431777366488977</v>
      </c>
      <c r="AB13" s="11">
        <f>'OddsRatio_working_3-way'!X13^(1/3)*COS(('OddsRatio_working_3-way'!Y13+4*PI())/3)</f>
        <v>-0.14528506505967398</v>
      </c>
      <c r="AC13" s="11">
        <f>'OddsRatio_working_3-way'!X13^(1/3)*SIN('OddsRatio_working_3-way'!Y13/3)</f>
        <v>0.13223209596645055</v>
      </c>
      <c r="AD13" s="11">
        <f>'OddsRatio_working_3-way'!X13^(1/3)*SIN(('OddsRatio_working_3-way'!Y13+2*PI())/3)</f>
        <v>0.3838732102307556</v>
      </c>
      <c r="AE13" s="11">
        <f>'OddsRatio_working_3-way'!X13^(1/3)*SIN(('OddsRatio_working_3-way'!Y13+4*PI())/3)</f>
        <v>-0.51610530619720607</v>
      </c>
      <c r="AF13" s="11">
        <f>-'OddsRatio_working_3-way'!U13/(3*'OddsRatio_working_3-way'!X13^(1/3))*COS(('OddsRatio_working_3-way'!Y13)/3)</f>
        <v>0.51960283872456359</v>
      </c>
      <c r="AG13" s="11">
        <f>-'OddsRatio_working_3-way'!U13/(3*'OddsRatio_working_3-way'!X13^(1/3))*COS(('OddsRatio_working_3-way'!Y13+2*PI())/3)</f>
        <v>-0.37431777366488972</v>
      </c>
      <c r="AH13" s="11">
        <f>-'OddsRatio_working_3-way'!U13/(3*'OddsRatio_working_3-way'!X13^(1/3))*COS(('OddsRatio_working_3-way'!Y13+4*PI())/3)</f>
        <v>-0.14528506505967395</v>
      </c>
      <c r="AI13" s="11">
        <f>'OddsRatio_working_3-way'!U13/(3*'OddsRatio_working_3-way'!X13^(1/3))*SIN(('OddsRatio_working_3-way'!Y13)/3)</f>
        <v>-0.13223209596645052</v>
      </c>
      <c r="AJ13" s="11">
        <f>'OddsRatio_working_3-way'!U13/(3*'OddsRatio_working_3-way'!X13^(1/3))*SIN(('OddsRatio_working_3-way'!Y13+2*PI())/3)</f>
        <v>-0.38387321023075549</v>
      </c>
      <c r="AK13" s="11">
        <f>'OddsRatio_working_3-way'!U13/(3*'OddsRatio_working_3-way'!X13^(1/3))*SIN(('OddsRatio_working_3-way'!Y13+4*PI())/3)</f>
        <v>0.51610530619720596</v>
      </c>
      <c r="AL13" s="11">
        <f>'OddsRatio_working_3-way'!Z13+'OddsRatio_working_3-way'!AF13</f>
        <v>1.0392056774491274</v>
      </c>
      <c r="AM13" s="11">
        <f>'OddsRatio_working_3-way'!AA13+'OddsRatio_working_3-way'!AG13</f>
        <v>-0.74863554732977944</v>
      </c>
      <c r="AN13" s="11">
        <f>'OddsRatio_working_3-way'!AB13+'OddsRatio_working_3-way'!AH13</f>
        <v>-0.29057013011934796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1.0392056774491274</v>
      </c>
      <c r="AS13" s="11">
        <f>IF(('OddsRatio_working_3-way'!X13=0),IF(Q13&gt;0,-Q13^(1/3),(-Q13)^(1/3)),'OddsRatio_working_3-way'!AM13-'OddsRatio_working_3-way'!R13/3)</f>
        <v>-0.74863554732977944</v>
      </c>
      <c r="AT13" s="11">
        <f>IF(('OddsRatio_working_3-way'!X13=0),IF(Q13&gt;0,-Q13^(1/3),(-Q13)^(1/3)),'OddsRatio_working_3-way'!AN13-'OddsRatio_working_3-way'!R13/3)</f>
        <v>-0.29057013011934796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1.67</v>
      </c>
      <c r="B14" s="4">
        <f>IF('True_Odds_Calculator_3-way'!B15="","",'True_Odds_Calculator_3-way'!B15)</f>
        <v>3.61</v>
      </c>
      <c r="C14" s="4">
        <f>IF('True_Odds_Calculator_3-way'!C15="","",'True_Odds_Calculator_3-way'!C15)</f>
        <v>6.52</v>
      </c>
      <c r="D14" s="9">
        <f t="shared" si="13"/>
        <v>0.58637446191362597</v>
      </c>
      <c r="E14" s="9">
        <f t="shared" si="14"/>
        <v>0.26681739974821489</v>
      </c>
      <c r="F14" s="9">
        <f t="shared" si="15"/>
        <v>0.14680813833815917</v>
      </c>
      <c r="G14" s="9">
        <f t="shared" si="16"/>
        <v>1.0528281660970171</v>
      </c>
      <c r="H14" s="9">
        <f t="shared" si="17"/>
        <v>1.7053948712850011</v>
      </c>
      <c r="I14" s="9">
        <f t="shared" si="18"/>
        <v>3.7478815135132146</v>
      </c>
      <c r="J14" s="9">
        <f t="shared" si="19"/>
        <v>6.8116114768555347</v>
      </c>
      <c r="K14" s="11">
        <f t="shared" si="20"/>
        <v>0.5988023952095809</v>
      </c>
      <c r="L14" s="11">
        <f t="shared" si="21"/>
        <v>0.2770083102493075</v>
      </c>
      <c r="M14" s="11">
        <f t="shared" si="22"/>
        <v>0.15337423312883436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-0.24557441546728265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0.22387799219296736</v>
      </c>
      <c r="Q14" s="11">
        <f>2*'OddsRatio_working_3-way'!K14*'OddsRatio_working_3-way'!L14*'OddsRatio_working_3-way'!M14</f>
        <v>5.0881361862038045E-2</v>
      </c>
      <c r="R14" s="11">
        <f t="shared" si="23"/>
        <v>0</v>
      </c>
      <c r="S14" s="11">
        <f t="shared" si="24"/>
        <v>-0.91165031083131765</v>
      </c>
      <c r="T14" s="11">
        <f t="shared" si="25"/>
        <v>-0.20719325246166312</v>
      </c>
      <c r="U14" s="11">
        <f>'OddsRatio_working_3-way'!S14-'OddsRatio_working_3-way'!R14^2/3</f>
        <v>-0.91165031083131765</v>
      </c>
      <c r="V14" s="11">
        <f>'OddsRatio_working_3-way'!S14*'OddsRatio_working_3-way'!R14/3-2*'OddsRatio_working_3-way'!R14^3/27-'OddsRatio_working_3-way'!T14</f>
        <v>0.20719325246166312</v>
      </c>
      <c r="W14" s="11">
        <f>'OddsRatio_working_3-way'!V14^2+4*'OddsRatio_working_3-way'!U14^3/27</f>
        <v>-6.9319594196350087E-2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0.16751763941596759</v>
      </c>
      <c r="Y14" s="11">
        <f>IF('OddsRatio_working_3-way'!W14&gt;=0,IF('OddsRatio_working_3-way'!V14+SQRT('OddsRatio_working_3-way'!W14)&gt;0,0,PI()),ACOS('OddsRatio_working_3-way'!V14/(2*'OddsRatio_working_3-way'!X14)))</f>
        <v>0.90406299270631885</v>
      </c>
      <c r="Z14" s="11">
        <f>'OddsRatio_working_3-way'!X14^(1/3)*COS('OddsRatio_working_3-way'!Y14/3)</f>
        <v>0.52641408304850856</v>
      </c>
      <c r="AA14" s="11">
        <f>'OddsRatio_working_3-way'!X14^(1/3)*COS(('OddsRatio_working_3-way'!Y14+2*PI())/3)</f>
        <v>-0.40490650371087605</v>
      </c>
      <c r="AB14" s="11">
        <f>'OddsRatio_working_3-way'!X14^(1/3)*COS(('OddsRatio_working_3-way'!Y14+4*PI())/3)</f>
        <v>-0.12150757933763266</v>
      </c>
      <c r="AC14" s="11">
        <f>'OddsRatio_working_3-way'!X14^(1/3)*SIN('OddsRatio_working_3-way'!Y14/3)</f>
        <v>0.16362044527494254</v>
      </c>
      <c r="AD14" s="11">
        <f>'OddsRatio_working_3-way'!X14^(1/3)*SIN(('OddsRatio_working_3-way'!Y14+2*PI())/3)</f>
        <v>0.3740777461924284</v>
      </c>
      <c r="AE14" s="11">
        <f>'OddsRatio_working_3-way'!X14^(1/3)*SIN(('OddsRatio_working_3-way'!Y14+4*PI())/3)</f>
        <v>-0.53769819146737086</v>
      </c>
      <c r="AF14" s="11">
        <f>-'OddsRatio_working_3-way'!U14/(3*'OddsRatio_working_3-way'!X14^(1/3))*COS(('OddsRatio_working_3-way'!Y14)/3)</f>
        <v>0.52641408304850856</v>
      </c>
      <c r="AG14" s="11">
        <f>-'OddsRatio_working_3-way'!U14/(3*'OddsRatio_working_3-way'!X14^(1/3))*COS(('OddsRatio_working_3-way'!Y14+2*PI())/3)</f>
        <v>-0.40490650371087605</v>
      </c>
      <c r="AH14" s="11">
        <f>-'OddsRatio_working_3-way'!U14/(3*'OddsRatio_working_3-way'!X14^(1/3))*COS(('OddsRatio_working_3-way'!Y14+4*PI())/3)</f>
        <v>-0.12150757933763266</v>
      </c>
      <c r="AI14" s="11">
        <f>'OddsRatio_working_3-way'!U14/(3*'OddsRatio_working_3-way'!X14^(1/3))*SIN(('OddsRatio_working_3-way'!Y14)/3)</f>
        <v>-0.16362044527494254</v>
      </c>
      <c r="AJ14" s="11">
        <f>'OddsRatio_working_3-way'!U14/(3*'OddsRatio_working_3-way'!X14^(1/3))*SIN(('OddsRatio_working_3-way'!Y14+2*PI())/3)</f>
        <v>-0.3740777461924284</v>
      </c>
      <c r="AK14" s="11">
        <f>'OddsRatio_working_3-way'!U14/(3*'OddsRatio_working_3-way'!X14^(1/3))*SIN(('OddsRatio_working_3-way'!Y14+4*PI())/3)</f>
        <v>0.53769819146737086</v>
      </c>
      <c r="AL14" s="11">
        <f>'OddsRatio_working_3-way'!Z14+'OddsRatio_working_3-way'!AF14</f>
        <v>1.0528281660970171</v>
      </c>
      <c r="AM14" s="11">
        <f>'OddsRatio_working_3-way'!AA14+'OddsRatio_working_3-way'!AG14</f>
        <v>-0.80981300742175211</v>
      </c>
      <c r="AN14" s="11">
        <f>'OddsRatio_working_3-way'!AB14+'OddsRatio_working_3-way'!AH14</f>
        <v>-0.24301515867526532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1.0528281660970171</v>
      </c>
      <c r="AS14" s="11">
        <f>IF(('OddsRatio_working_3-way'!X14=0),IF(Q14&gt;0,-Q14^(1/3),(-Q14)^(1/3)),'OddsRatio_working_3-way'!AM14-'OddsRatio_working_3-way'!R14/3)</f>
        <v>-0.80981300742175211</v>
      </c>
      <c r="AT14" s="11">
        <f>IF(('OddsRatio_working_3-way'!X14=0),IF(Q14&gt;0,-Q14^(1/3),(-Q14)^(1/3)),'OddsRatio_working_3-way'!AN14-'OddsRatio_working_3-way'!R14/3)</f>
        <v>-0.24301515867526532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2.69</v>
      </c>
      <c r="B15" s="4">
        <f>IF('True_Odds_Calculator_3-way'!B16="","",'True_Odds_Calculator_3-way'!B16)</f>
        <v>3.48</v>
      </c>
      <c r="C15" s="4">
        <f>IF('True_Odds_Calculator_3-way'!C16="","",'True_Odds_Calculator_3-way'!C16)</f>
        <v>2.71</v>
      </c>
      <c r="D15" s="9">
        <f t="shared" si="13"/>
        <v>0.36195569833669217</v>
      </c>
      <c r="E15" s="9">
        <f t="shared" si="14"/>
        <v>0.27880118349770849</v>
      </c>
      <c r="F15" s="9">
        <f t="shared" si="15"/>
        <v>0.35924311816559962</v>
      </c>
      <c r="G15" s="9">
        <f t="shared" si="16"/>
        <v>1.0430586081011937</v>
      </c>
      <c r="H15" s="9">
        <f t="shared" si="17"/>
        <v>2.7627690476910169</v>
      </c>
      <c r="I15" s="9">
        <f t="shared" si="18"/>
        <v>3.5867853480909599</v>
      </c>
      <c r="J15" s="9">
        <f t="shared" si="19"/>
        <v>2.7836302198530407</v>
      </c>
      <c r="K15" s="11">
        <f t="shared" si="20"/>
        <v>0.37174721189591081</v>
      </c>
      <c r="L15" s="11">
        <f t="shared" si="21"/>
        <v>0.28735632183908044</v>
      </c>
      <c r="M15" s="11">
        <f t="shared" si="22"/>
        <v>0.36900369003690037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-0.2825099062425056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0.2317802949853624</v>
      </c>
      <c r="Q15" s="11">
        <f>2*'OddsRatio_working_3-way'!K15*'OddsRatio_working_3-way'!L15*'OddsRatio_working_3-way'!M15</f>
        <v>7.8836835029034824E-2</v>
      </c>
      <c r="R15" s="11">
        <f t="shared" si="23"/>
        <v>0</v>
      </c>
      <c r="S15" s="11">
        <f t="shared" si="24"/>
        <v>-0.82043245161960066</v>
      </c>
      <c r="T15" s="11">
        <f t="shared" si="25"/>
        <v>-0.2790586570134696</v>
      </c>
      <c r="U15" s="11">
        <f>'OddsRatio_working_3-way'!S15-'OddsRatio_working_3-way'!R15^2/3</f>
        <v>-0.82043245161960066</v>
      </c>
      <c r="V15" s="11">
        <f>'OddsRatio_working_3-way'!S15*'OddsRatio_working_3-way'!R15/3-2*'OddsRatio_working_3-way'!R15^3/27-'OddsRatio_working_3-way'!T15</f>
        <v>0.2790586570134696</v>
      </c>
      <c r="W15" s="11">
        <f>'OddsRatio_working_3-way'!V15^2+4*'OddsRatio_working_3-way'!U15^3/27</f>
        <v>-3.9397180263372744E-3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0.14301525450148539</v>
      </c>
      <c r="Y15" s="11">
        <f>IF('OddsRatio_working_3-way'!W15&gt;=0,IF('OddsRatio_working_3-way'!V15+SQRT('OddsRatio_working_3-way'!W15)&gt;0,0,PI()),ACOS('OddsRatio_working_3-way'!V15/(2*'OddsRatio_working_3-way'!X15)))</f>
        <v>0.22124273016372009</v>
      </c>
      <c r="Z15" s="11">
        <f>'OddsRatio_working_3-way'!X15^(1/3)*COS('OddsRatio_working_3-way'!Y15/3)</f>
        <v>0.52152930405059694</v>
      </c>
      <c r="AA15" s="11">
        <f>'OddsRatio_working_3-way'!X15^(1/3)*COS(('OddsRatio_working_3-way'!Y15+2*PI())/3)</f>
        <v>-0.29413382443450192</v>
      </c>
      <c r="AB15" s="11">
        <f>'OddsRatio_working_3-way'!X15^(1/3)*COS(('OddsRatio_working_3-way'!Y15+4*PI())/3)</f>
        <v>-0.22739547961609502</v>
      </c>
      <c r="AC15" s="11">
        <f>'OddsRatio_working_3-way'!X15^(1/3)*SIN('OddsRatio_working_3-way'!Y15/3)</f>
        <v>3.8531401346177323E-2</v>
      </c>
      <c r="AD15" s="11">
        <f>'OddsRatio_working_3-way'!X15^(1/3)*SIN(('OddsRatio_working_3-way'!Y15+2*PI())/3)</f>
        <v>0.43239192545274696</v>
      </c>
      <c r="AE15" s="11">
        <f>'OddsRatio_working_3-way'!X15^(1/3)*SIN(('OddsRatio_working_3-way'!Y15+4*PI())/3)</f>
        <v>-0.47092332679892424</v>
      </c>
      <c r="AF15" s="11">
        <f>-'OddsRatio_working_3-way'!U15/(3*'OddsRatio_working_3-way'!X15^(1/3))*COS(('OddsRatio_working_3-way'!Y15)/3)</f>
        <v>0.52152930405059683</v>
      </c>
      <c r="AG15" s="11">
        <f>-'OddsRatio_working_3-way'!U15/(3*'OddsRatio_working_3-way'!X15^(1/3))*COS(('OddsRatio_working_3-way'!Y15+2*PI())/3)</f>
        <v>-0.29413382443450187</v>
      </c>
      <c r="AH15" s="11">
        <f>-'OddsRatio_working_3-way'!U15/(3*'OddsRatio_working_3-way'!X15^(1/3))*COS(('OddsRatio_working_3-way'!Y15+4*PI())/3)</f>
        <v>-0.22739547961609496</v>
      </c>
      <c r="AI15" s="11">
        <f>'OddsRatio_working_3-way'!U15/(3*'OddsRatio_working_3-way'!X15^(1/3))*SIN(('OddsRatio_working_3-way'!Y15)/3)</f>
        <v>-3.8531401346177309E-2</v>
      </c>
      <c r="AJ15" s="11">
        <f>'OddsRatio_working_3-way'!U15/(3*'OddsRatio_working_3-way'!X15^(1/3))*SIN(('OddsRatio_working_3-way'!Y15+2*PI())/3)</f>
        <v>-0.43239192545274685</v>
      </c>
      <c r="AK15" s="11">
        <f>'OddsRatio_working_3-way'!U15/(3*'OddsRatio_working_3-way'!X15^(1/3))*SIN(('OddsRatio_working_3-way'!Y15+4*PI())/3)</f>
        <v>0.47092332679892412</v>
      </c>
      <c r="AL15" s="11">
        <f>'OddsRatio_working_3-way'!Z15+'OddsRatio_working_3-way'!AF15</f>
        <v>1.0430586081011937</v>
      </c>
      <c r="AM15" s="11">
        <f>'OddsRatio_working_3-way'!AA15+'OddsRatio_working_3-way'!AG15</f>
        <v>-0.58826764886900373</v>
      </c>
      <c r="AN15" s="11">
        <f>'OddsRatio_working_3-way'!AB15+'OddsRatio_working_3-way'!AH15</f>
        <v>-0.45479095923218998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1.0430586081011937</v>
      </c>
      <c r="AS15" s="11">
        <f>IF(('OddsRatio_working_3-way'!X15=0),IF(Q15&gt;0,-Q15^(1/3),(-Q15)^(1/3)),'OddsRatio_working_3-way'!AM15-'OddsRatio_working_3-way'!R15/3)</f>
        <v>-0.58826764886900373</v>
      </c>
      <c r="AT15" s="11">
        <f>IF(('OddsRatio_working_3-way'!X15=0),IF(Q15&gt;0,-Q15^(1/3),(-Q15)^(1/3)),'OddsRatio_working_3-way'!AN15-'OddsRatio_working_3-way'!R15/3)</f>
        <v>-0.45479095923218998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2.5499999999999998</v>
      </c>
      <c r="B16" s="4">
        <f>IF('True_Odds_Calculator_3-way'!B17="","",'True_Odds_Calculator_3-way'!B17)</f>
        <v>3.54</v>
      </c>
      <c r="C16" s="4">
        <f>IF('True_Odds_Calculator_3-way'!C17="","",'True_Odds_Calculator_3-way'!C17)</f>
        <v>2.71</v>
      </c>
      <c r="D16" s="9">
        <f t="shared" si="13"/>
        <v>0.37667736911889987</v>
      </c>
      <c r="E16" s="9">
        <f t="shared" si="14"/>
        <v>0.26941662900591173</v>
      </c>
      <c r="F16" s="9">
        <f t="shared" si="15"/>
        <v>0.35390600187518839</v>
      </c>
      <c r="G16" s="9">
        <f t="shared" si="16"/>
        <v>1.0676076286907961</v>
      </c>
      <c r="H16" s="9">
        <f t="shared" si="17"/>
        <v>2.6547918244707334</v>
      </c>
      <c r="I16" s="9">
        <f t="shared" si="18"/>
        <v>3.7117233768746223</v>
      </c>
      <c r="J16" s="9">
        <f t="shared" si="19"/>
        <v>2.8256090450612614</v>
      </c>
      <c r="K16" s="11">
        <f t="shared" si="20"/>
        <v>0.39215686274509809</v>
      </c>
      <c r="L16" s="11">
        <f t="shared" si="21"/>
        <v>0.2824858757062147</v>
      </c>
      <c r="M16" s="11">
        <f t="shared" si="22"/>
        <v>0.36900369003690037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-0.27520022956959378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0.23709110470965128</v>
      </c>
      <c r="Q16" s="11">
        <f>2*'OddsRatio_working_3-way'!K16*'OddsRatio_working_3-way'!L16*'OddsRatio_working_3-way'!M16</f>
        <v>8.1755553348155624E-2</v>
      </c>
      <c r="R16" s="11">
        <f t="shared" si="23"/>
        <v>0</v>
      </c>
      <c r="S16" s="11">
        <f t="shared" si="24"/>
        <v>-0.86152219088063908</v>
      </c>
      <c r="T16" s="11">
        <f t="shared" si="25"/>
        <v>-0.29707661754504799</v>
      </c>
      <c r="U16" s="11">
        <f>'OddsRatio_working_3-way'!S16-'OddsRatio_working_3-way'!R16^2/3</f>
        <v>-0.86152219088063908</v>
      </c>
      <c r="V16" s="11">
        <f>'OddsRatio_working_3-way'!S16*'OddsRatio_working_3-way'!R16/3-2*'OddsRatio_working_3-way'!R16^3/27-'OddsRatio_working_3-way'!T16</f>
        <v>0.29707661754504799</v>
      </c>
      <c r="W16" s="11">
        <f>'OddsRatio_working_3-way'!V16^2+4*'OddsRatio_working_3-way'!U16^3/27</f>
        <v>-6.4772490384934628E-3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0.15389262955913466</v>
      </c>
      <c r="Y16" s="11">
        <f>IF('OddsRatio_working_3-way'!W16&gt;=0,IF('OddsRatio_working_3-way'!V16+SQRT('OddsRatio_working_3-way'!W16)&gt;0,0,PI()),ACOS('OddsRatio_working_3-way'!V16/(2*'OddsRatio_working_3-way'!X16)))</f>
        <v>0.26456084932022095</v>
      </c>
      <c r="Z16" s="11">
        <f>'OddsRatio_working_3-way'!X16^(1/3)*COS('OddsRatio_working_3-way'!Y16/3)</f>
        <v>0.53380381434539803</v>
      </c>
      <c r="AA16" s="11">
        <f>'OddsRatio_working_3-way'!X16^(1/3)*COS(('OddsRatio_working_3-way'!Y16+2*PI())/3)</f>
        <v>-0.3077756586874264</v>
      </c>
      <c r="AB16" s="11">
        <f>'OddsRatio_working_3-way'!X16^(1/3)*COS(('OddsRatio_working_3-way'!Y16+4*PI())/3)</f>
        <v>-0.22602815565797171</v>
      </c>
      <c r="AC16" s="11">
        <f>'OddsRatio_working_3-way'!X16^(1/3)*SIN('OddsRatio_working_3-way'!Y16/3)</f>
        <v>4.7196942879635648E-2</v>
      </c>
      <c r="AD16" s="11">
        <f>'OddsRatio_working_3-way'!X16^(1/3)*SIN(('OddsRatio_working_3-way'!Y16+2*PI())/3)</f>
        <v>0.43868919242032911</v>
      </c>
      <c r="AE16" s="11">
        <f>'OddsRatio_working_3-way'!X16^(1/3)*SIN(('OddsRatio_working_3-way'!Y16+4*PI())/3)</f>
        <v>-0.48588613529996455</v>
      </c>
      <c r="AF16" s="11">
        <f>-'OddsRatio_working_3-way'!U16/(3*'OddsRatio_working_3-way'!X16^(1/3))*COS(('OddsRatio_working_3-way'!Y16)/3)</f>
        <v>0.53380381434539803</v>
      </c>
      <c r="AG16" s="11">
        <f>-'OddsRatio_working_3-way'!U16/(3*'OddsRatio_working_3-way'!X16^(1/3))*COS(('OddsRatio_working_3-way'!Y16+2*PI())/3)</f>
        <v>-0.3077756586874264</v>
      </c>
      <c r="AH16" s="11">
        <f>-'OddsRatio_working_3-way'!U16/(3*'OddsRatio_working_3-way'!X16^(1/3))*COS(('OddsRatio_working_3-way'!Y16+4*PI())/3)</f>
        <v>-0.22602815565797171</v>
      </c>
      <c r="AI16" s="11">
        <f>'OddsRatio_working_3-way'!U16/(3*'OddsRatio_working_3-way'!X16^(1/3))*SIN(('OddsRatio_working_3-way'!Y16)/3)</f>
        <v>-4.7196942879635648E-2</v>
      </c>
      <c r="AJ16" s="11">
        <f>'OddsRatio_working_3-way'!U16/(3*'OddsRatio_working_3-way'!X16^(1/3))*SIN(('OddsRatio_working_3-way'!Y16+2*PI())/3)</f>
        <v>-0.43868919242032911</v>
      </c>
      <c r="AK16" s="11">
        <f>'OddsRatio_working_3-way'!U16/(3*'OddsRatio_working_3-way'!X16^(1/3))*SIN(('OddsRatio_working_3-way'!Y16+4*PI())/3)</f>
        <v>0.48588613529996455</v>
      </c>
      <c r="AL16" s="11">
        <f>'OddsRatio_working_3-way'!Z16+'OddsRatio_working_3-way'!AF16</f>
        <v>1.0676076286907961</v>
      </c>
      <c r="AM16" s="11">
        <f>'OddsRatio_working_3-way'!AA16+'OddsRatio_working_3-way'!AG16</f>
        <v>-0.6155513173748528</v>
      </c>
      <c r="AN16" s="11">
        <f>'OddsRatio_working_3-way'!AB16+'OddsRatio_working_3-way'!AH16</f>
        <v>-0.45205631131594343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1.0676076286907961</v>
      </c>
      <c r="AS16" s="11">
        <f>IF(('OddsRatio_working_3-way'!X16=0),IF(Q16&gt;0,-Q16^(1/3),(-Q16)^(1/3)),'OddsRatio_working_3-way'!AM16-'OddsRatio_working_3-way'!R16/3)</f>
        <v>-0.6155513173748528</v>
      </c>
      <c r="AT16" s="11">
        <f>IF(('OddsRatio_working_3-way'!X16=0),IF(Q16&gt;0,-Q16^(1/3),(-Q16)^(1/3)),'OddsRatio_working_3-way'!AN16-'OddsRatio_working_3-way'!R16/3)</f>
        <v>-0.45205631131594343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2.09</v>
      </c>
      <c r="B17" s="4">
        <f>IF('True_Odds_Calculator_3-way'!B18="","",'True_Odds_Calculator_3-way'!B18)</f>
        <v>3.82</v>
      </c>
      <c r="C17" s="4">
        <f>IF('True_Odds_Calculator_3-way'!C18="","",'True_Odds_Calculator_3-way'!C18)</f>
        <v>3.27</v>
      </c>
      <c r="D17" s="9">
        <f t="shared" si="13"/>
        <v>0.46077533353192773</v>
      </c>
      <c r="E17" s="9">
        <f t="shared" si="14"/>
        <v>0.24828482595251589</v>
      </c>
      <c r="F17" s="9">
        <f t="shared" si="15"/>
        <v>0.29093984051555638</v>
      </c>
      <c r="G17" s="9">
        <f t="shared" si="16"/>
        <v>1.073628497163277</v>
      </c>
      <c r="H17" s="9">
        <f t="shared" si="17"/>
        <v>2.1702550619079712</v>
      </c>
      <c r="I17" s="9">
        <f t="shared" si="18"/>
        <v>4.0276323620004408</v>
      </c>
      <c r="J17" s="9">
        <f t="shared" si="19"/>
        <v>3.4371366885606394</v>
      </c>
      <c r="K17" s="11">
        <f t="shared" si="20"/>
        <v>0.47846889952153115</v>
      </c>
      <c r="L17" s="11">
        <f t="shared" si="21"/>
        <v>0.26178010471204188</v>
      </c>
      <c r="M17" s="11">
        <f t="shared" si="22"/>
        <v>0.3058103975535168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-0.26726621408351914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0.23671788582889525</v>
      </c>
      <c r="Q17" s="11">
        <f>2*'OddsRatio_working_3-way'!K17*'OddsRatio_working_3-way'!L17*'OddsRatio_working_3-way'!M17</f>
        <v>7.6607730041713687E-2</v>
      </c>
      <c r="R17" s="11">
        <f t="shared" si="23"/>
        <v>0</v>
      </c>
      <c r="S17" s="11">
        <f t="shared" si="24"/>
        <v>-0.88570074837413715</v>
      </c>
      <c r="T17" s="11">
        <f t="shared" si="25"/>
        <v>-0.28663454639939717</v>
      </c>
      <c r="U17" s="11">
        <f>'OddsRatio_working_3-way'!S17-'OddsRatio_working_3-way'!R17^2/3</f>
        <v>-0.88570074837413715</v>
      </c>
      <c r="V17" s="11">
        <f>'OddsRatio_working_3-way'!S17*'OddsRatio_working_3-way'!R17/3-2*'OddsRatio_working_3-way'!R17^3/27-'OddsRatio_working_3-way'!T17</f>
        <v>0.28663454639939717</v>
      </c>
      <c r="W17" s="11">
        <f>'OddsRatio_working_3-way'!V17^2+4*'OddsRatio_working_3-way'!U17^3/27</f>
        <v>-2.0774260516085261E-2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0.16041635180497765</v>
      </c>
      <c r="Y17" s="11">
        <f>IF('OddsRatio_working_3-way'!W17&gt;=0,IF('OddsRatio_working_3-way'!V17+SQRT('OddsRatio_working_3-way'!W17)&gt;0,0,PI()),ACOS('OddsRatio_working_3-way'!V17/(2*'OddsRatio_working_3-way'!X17)))</f>
        <v>0.46592112739309233</v>
      </c>
      <c r="Z17" s="11">
        <f>'OddsRatio_working_3-way'!X17^(1/3)*COS('OddsRatio_working_3-way'!Y17/3)</f>
        <v>0.53681424858163851</v>
      </c>
      <c r="AA17" s="11">
        <f>'OddsRatio_working_3-way'!X17^(1/3)*COS(('OddsRatio_working_3-way'!Y17+2*PI())/3)</f>
        <v>-0.34119471927329154</v>
      </c>
      <c r="AB17" s="11">
        <f>'OddsRatio_working_3-way'!X17^(1/3)*COS(('OddsRatio_working_3-way'!Y17+4*PI())/3)</f>
        <v>-0.195619529308347</v>
      </c>
      <c r="AC17" s="11">
        <f>'OddsRatio_working_3-way'!X17^(1/3)*SIN('OddsRatio_working_3-way'!Y17/3)</f>
        <v>8.4047875113591838E-2</v>
      </c>
      <c r="AD17" s="11">
        <f>'OddsRatio_working_3-way'!X17^(1/3)*SIN(('OddsRatio_working_3-way'!Y17+2*PI())/3)</f>
        <v>0.42287083882835763</v>
      </c>
      <c r="AE17" s="11">
        <f>'OddsRatio_working_3-way'!X17^(1/3)*SIN(('OddsRatio_working_3-way'!Y17+4*PI())/3)</f>
        <v>-0.50691871394194932</v>
      </c>
      <c r="AF17" s="11">
        <f>-'OddsRatio_working_3-way'!U17/(3*'OddsRatio_working_3-way'!X17^(1/3))*COS(('OddsRatio_working_3-way'!Y17)/3)</f>
        <v>0.53681424858163851</v>
      </c>
      <c r="AG17" s="11">
        <f>-'OddsRatio_working_3-way'!U17/(3*'OddsRatio_working_3-way'!X17^(1/3))*COS(('OddsRatio_working_3-way'!Y17+2*PI())/3)</f>
        <v>-0.34119471927329154</v>
      </c>
      <c r="AH17" s="11">
        <f>-'OddsRatio_working_3-way'!U17/(3*'OddsRatio_working_3-way'!X17^(1/3))*COS(('OddsRatio_working_3-way'!Y17+4*PI())/3)</f>
        <v>-0.195619529308347</v>
      </c>
      <c r="AI17" s="11">
        <f>'OddsRatio_working_3-way'!U17/(3*'OddsRatio_working_3-way'!X17^(1/3))*SIN(('OddsRatio_working_3-way'!Y17)/3)</f>
        <v>-8.4047875113591838E-2</v>
      </c>
      <c r="AJ17" s="11">
        <f>'OddsRatio_working_3-way'!U17/(3*'OddsRatio_working_3-way'!X17^(1/3))*SIN(('OddsRatio_working_3-way'!Y17+2*PI())/3)</f>
        <v>-0.42287083882835763</v>
      </c>
      <c r="AK17" s="11">
        <f>'OddsRatio_working_3-way'!U17/(3*'OddsRatio_working_3-way'!X17^(1/3))*SIN(('OddsRatio_working_3-way'!Y17+4*PI())/3)</f>
        <v>0.50691871394194932</v>
      </c>
      <c r="AL17" s="11">
        <f>'OddsRatio_working_3-way'!Z17+'OddsRatio_working_3-way'!AF17</f>
        <v>1.073628497163277</v>
      </c>
      <c r="AM17" s="11">
        <f>'OddsRatio_working_3-way'!AA17+'OddsRatio_working_3-way'!AG17</f>
        <v>-0.68238943854658307</v>
      </c>
      <c r="AN17" s="11">
        <f>'OddsRatio_working_3-way'!AB17+'OddsRatio_working_3-way'!AH17</f>
        <v>-0.391239058616694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1.073628497163277</v>
      </c>
      <c r="AS17" s="11">
        <f>IF(('OddsRatio_working_3-way'!X17=0),IF(Q17&gt;0,-Q17^(1/3),(-Q17)^(1/3)),'OddsRatio_working_3-way'!AM17-'OddsRatio_working_3-way'!R17/3)</f>
        <v>-0.68238943854658307</v>
      </c>
      <c r="AT17" s="11">
        <f>IF(('OddsRatio_working_3-way'!X17=0),IF(Q17&gt;0,-Q17^(1/3),(-Q17)^(1/3)),'OddsRatio_working_3-way'!AN17-'OddsRatio_working_3-way'!R17/3)</f>
        <v>-0.391239058616694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1.61</v>
      </c>
      <c r="B18" s="4">
        <f>IF('True_Odds_Calculator_3-way'!B19="","",'True_Odds_Calculator_3-way'!B19)</f>
        <v>4.57</v>
      </c>
      <c r="C18" s="4">
        <f>IF('True_Odds_Calculator_3-way'!C19="","",'True_Odds_Calculator_3-way'!C19)</f>
        <v>4.7300000000000004</v>
      </c>
      <c r="D18" s="9">
        <f t="shared" si="13"/>
        <v>0.59957195703984667</v>
      </c>
      <c r="E18" s="9">
        <f t="shared" si="14"/>
        <v>0.20372395433950743</v>
      </c>
      <c r="F18" s="9">
        <f t="shared" si="15"/>
        <v>0.19670408862064587</v>
      </c>
      <c r="G18" s="9">
        <f t="shared" si="16"/>
        <v>1.0948467602282306</v>
      </c>
      <c r="H18" s="9">
        <f t="shared" si="17"/>
        <v>1.6678565237392207</v>
      </c>
      <c r="I18" s="9">
        <f t="shared" si="18"/>
        <v>4.9086029340147839</v>
      </c>
      <c r="J18" s="9">
        <f t="shared" si="19"/>
        <v>5.0837784156513006</v>
      </c>
      <c r="K18" s="11">
        <f t="shared" si="20"/>
        <v>0.6211180124223602</v>
      </c>
      <c r="L18" s="11">
        <f t="shared" si="21"/>
        <v>0.21881838074398249</v>
      </c>
      <c r="M18" s="11">
        <f t="shared" si="22"/>
        <v>0.21141649048625791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-0.23340151251995545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0.22728630410947717</v>
      </c>
      <c r="Q18" s="11">
        <f>2*'OddsRatio_working_3-way'!K18*'OddsRatio_working_3-way'!L18*'OddsRatio_working_3-way'!M18</f>
        <v>5.7468092063078922E-2</v>
      </c>
      <c r="R18" s="11">
        <f t="shared" si="23"/>
        <v>0</v>
      </c>
      <c r="S18" s="11">
        <f t="shared" si="24"/>
        <v>-0.97379961961490957</v>
      </c>
      <c r="T18" s="11">
        <f t="shared" si="25"/>
        <v>-0.24621987853727167</v>
      </c>
      <c r="U18" s="11">
        <f>'OddsRatio_working_3-way'!S18-'OddsRatio_working_3-way'!R18^2/3</f>
        <v>-0.97379961961490957</v>
      </c>
      <c r="V18" s="11">
        <f>'OddsRatio_working_3-way'!S18*'OddsRatio_working_3-way'!R18/3-2*'OddsRatio_working_3-way'!R18^3/27-'OddsRatio_working_3-way'!T18</f>
        <v>0.24621987853727167</v>
      </c>
      <c r="W18" s="11">
        <f>'OddsRatio_working_3-way'!V18^2+4*'OddsRatio_working_3-way'!U18^3/27</f>
        <v>-7.6181734839810153E-2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0.18493645085996363</v>
      </c>
      <c r="Y18" s="11">
        <f>IF('OddsRatio_working_3-way'!W18&gt;=0,IF('OddsRatio_working_3-way'!V18+SQRT('OddsRatio_working_3-way'!W18)&gt;0,0,PI()),ACOS('OddsRatio_working_3-way'!V18/(2*'OddsRatio_working_3-way'!X18)))</f>
        <v>0.84238118684433594</v>
      </c>
      <c r="Z18" s="11">
        <f>'OddsRatio_working_3-way'!X18^(1/3)*COS('OddsRatio_working_3-way'!Y18/3)</f>
        <v>0.54742338011411529</v>
      </c>
      <c r="AA18" s="11">
        <f>'OddsRatio_working_3-way'!X18^(1/3)*COS(('OddsRatio_working_3-way'!Y18+2*PI())/3)</f>
        <v>-0.41044368003034459</v>
      </c>
      <c r="AB18" s="11">
        <f>'OddsRatio_working_3-way'!X18^(1/3)*COS(('OddsRatio_working_3-way'!Y18+4*PI())/3)</f>
        <v>-0.13697970008377106</v>
      </c>
      <c r="AC18" s="11">
        <f>'OddsRatio_working_3-way'!X18^(1/3)*SIN('OddsRatio_working_3-way'!Y18/3)</f>
        <v>0.15788450243582089</v>
      </c>
      <c r="AD18" s="11">
        <f>'OddsRatio_working_3-way'!X18^(1/3)*SIN(('OddsRatio_working_3-way'!Y18+2*PI())/3)</f>
        <v>0.39514030258645844</v>
      </c>
      <c r="AE18" s="11">
        <f>'OddsRatio_working_3-way'!X18^(1/3)*SIN(('OddsRatio_working_3-way'!Y18+4*PI())/3)</f>
        <v>-0.55302480502227924</v>
      </c>
      <c r="AF18" s="11">
        <f>-'OddsRatio_working_3-way'!U18/(3*'OddsRatio_working_3-way'!X18^(1/3))*COS(('OddsRatio_working_3-way'!Y18)/3)</f>
        <v>0.54742338011411529</v>
      </c>
      <c r="AG18" s="11">
        <f>-'OddsRatio_working_3-way'!U18/(3*'OddsRatio_working_3-way'!X18^(1/3))*COS(('OddsRatio_working_3-way'!Y18+2*PI())/3)</f>
        <v>-0.41044368003034459</v>
      </c>
      <c r="AH18" s="11">
        <f>-'OddsRatio_working_3-way'!U18/(3*'OddsRatio_working_3-way'!X18^(1/3))*COS(('OddsRatio_working_3-way'!Y18+4*PI())/3)</f>
        <v>-0.13697970008377106</v>
      </c>
      <c r="AI18" s="11">
        <f>'OddsRatio_working_3-way'!U18/(3*'OddsRatio_working_3-way'!X18^(1/3))*SIN(('OddsRatio_working_3-way'!Y18)/3)</f>
        <v>-0.15788450243582089</v>
      </c>
      <c r="AJ18" s="11">
        <f>'OddsRatio_working_3-way'!U18/(3*'OddsRatio_working_3-way'!X18^(1/3))*SIN(('OddsRatio_working_3-way'!Y18+2*PI())/3)</f>
        <v>-0.39514030258645844</v>
      </c>
      <c r="AK18" s="11">
        <f>'OddsRatio_working_3-way'!U18/(3*'OddsRatio_working_3-way'!X18^(1/3))*SIN(('OddsRatio_working_3-way'!Y18+4*PI())/3)</f>
        <v>0.55302480502227924</v>
      </c>
      <c r="AL18" s="11">
        <f>'OddsRatio_working_3-way'!Z18+'OddsRatio_working_3-way'!AF18</f>
        <v>1.0948467602282306</v>
      </c>
      <c r="AM18" s="11">
        <f>'OddsRatio_working_3-way'!AA18+'OddsRatio_working_3-way'!AG18</f>
        <v>-0.82088736006068919</v>
      </c>
      <c r="AN18" s="11">
        <f>'OddsRatio_working_3-way'!AB18+'OddsRatio_working_3-way'!AH18</f>
        <v>-0.27395940016754211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1.0948467602282306</v>
      </c>
      <c r="AS18" s="11">
        <f>IF(('OddsRatio_working_3-way'!X18=0),IF(Q18&gt;0,-Q18^(1/3),(-Q18)^(1/3)),'OddsRatio_working_3-way'!AM18-'OddsRatio_working_3-way'!R18/3)</f>
        <v>-0.82088736006068919</v>
      </c>
      <c r="AT18" s="11">
        <f>IF(('OddsRatio_working_3-way'!X18=0),IF(Q18&gt;0,-Q18^(1/3),(-Q18)^(1/3)),'OddsRatio_working_3-way'!AN18-'OddsRatio_working_3-way'!R18/3)</f>
        <v>-0.27395940016754211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3.97</v>
      </c>
      <c r="B19" s="4">
        <f>IF('True_Odds_Calculator_3-way'!B20="","",'True_Odds_Calculator_3-way'!B20)</f>
        <v>3.96</v>
      </c>
      <c r="C19" s="4">
        <f>IF('True_Odds_Calculator_3-way'!C20="","",'True_Odds_Calculator_3-way'!C20)</f>
        <v>1.84</v>
      </c>
      <c r="D19" s="9">
        <f t="shared" si="13"/>
        <v>0.23758501826003905</v>
      </c>
      <c r="E19" s="9">
        <f t="shared" si="14"/>
        <v>0.23819648144539837</v>
      </c>
      <c r="F19" s="9">
        <f t="shared" si="15"/>
        <v>0.52421850029456263</v>
      </c>
      <c r="G19" s="9">
        <f t="shared" si="16"/>
        <v>1.0804779818913472</v>
      </c>
      <c r="H19" s="9">
        <f t="shared" si="17"/>
        <v>4.2090196062173018</v>
      </c>
      <c r="I19" s="9">
        <f t="shared" si="18"/>
        <v>4.1982148263983881</v>
      </c>
      <c r="J19" s="9">
        <f t="shared" si="19"/>
        <v>1.907601504788732</v>
      </c>
      <c r="K19" s="11">
        <f t="shared" si="20"/>
        <v>0.25188916876574308</v>
      </c>
      <c r="L19" s="11">
        <f t="shared" si="21"/>
        <v>0.25252525252525254</v>
      </c>
      <c r="M19" s="11">
        <f t="shared" si="22"/>
        <v>0.54347826086956519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-0.25528419669258584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0.23403733977603208</v>
      </c>
      <c r="Q19" s="11">
        <f>2*'OddsRatio_working_3-way'!K19*'OddsRatio_working_3-way'!L19*'OddsRatio_working_3-way'!M19</f>
        <v>6.913953907711437E-2</v>
      </c>
      <c r="R19" s="11">
        <f t="shared" si="23"/>
        <v>0</v>
      </c>
      <c r="S19" s="11">
        <f t="shared" si="24"/>
        <v>-0.91677175010508272</v>
      </c>
      <c r="T19" s="11">
        <f t="shared" si="25"/>
        <v>-0.27083360416693736</v>
      </c>
      <c r="U19" s="11">
        <f>'OddsRatio_working_3-way'!S19-'OddsRatio_working_3-way'!R19^2/3</f>
        <v>-0.91677175010508272</v>
      </c>
      <c r="V19" s="11">
        <f>'OddsRatio_working_3-way'!S19*'OddsRatio_working_3-way'!R19/3-2*'OddsRatio_working_3-way'!R19^3/27-'OddsRatio_working_3-way'!T19</f>
        <v>0.27083360416693736</v>
      </c>
      <c r="W19" s="11">
        <f>'OddsRatio_working_3-way'!V19^2+4*'OddsRatio_working_3-way'!U19^3/27</f>
        <v>-4.0800204458700084E-2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0.16893123275815028</v>
      </c>
      <c r="Y19" s="11">
        <f>IF('OddsRatio_working_3-way'!W19&gt;=0,IF('OddsRatio_working_3-way'!V19+SQRT('OddsRatio_working_3-way'!W19)&gt;0,0,PI()),ACOS('OddsRatio_working_3-way'!V19/(2*'OddsRatio_working_3-way'!X19)))</f>
        <v>0.6408145727532738</v>
      </c>
      <c r="Z19" s="11">
        <f>'OddsRatio_working_3-way'!X19^(1/3)*COS('OddsRatio_working_3-way'!Y19/3)</f>
        <v>0.54023899094567362</v>
      </c>
      <c r="AA19" s="11">
        <f>'OddsRatio_working_3-way'!X19^(1/3)*COS(('OddsRatio_working_3-way'!Y19+2*PI())/3)</f>
        <v>-0.37160502164662668</v>
      </c>
      <c r="AB19" s="11">
        <f>'OddsRatio_working_3-way'!X19^(1/3)*COS(('OddsRatio_working_3-way'!Y19+4*PI())/3)</f>
        <v>-0.168633969299047</v>
      </c>
      <c r="AC19" s="11">
        <f>'OddsRatio_working_3-way'!X19^(1/3)*SIN('OddsRatio_working_3-way'!Y19/3)</f>
        <v>0.11718539171057676</v>
      </c>
      <c r="AD19" s="11">
        <f>'OddsRatio_working_3-way'!X19^(1/3)*SIN(('OddsRatio_working_3-way'!Y19+2*PI())/3)</f>
        <v>0.40926799441853623</v>
      </c>
      <c r="AE19" s="11">
        <f>'OddsRatio_working_3-way'!X19^(1/3)*SIN(('OddsRatio_working_3-way'!Y19+4*PI())/3)</f>
        <v>-0.52645338612911308</v>
      </c>
      <c r="AF19" s="11">
        <f>-'OddsRatio_working_3-way'!U19/(3*'OddsRatio_working_3-way'!X19^(1/3))*COS(('OddsRatio_working_3-way'!Y19)/3)</f>
        <v>0.54023899094567362</v>
      </c>
      <c r="AG19" s="11">
        <f>-'OddsRatio_working_3-way'!U19/(3*'OddsRatio_working_3-way'!X19^(1/3))*COS(('OddsRatio_working_3-way'!Y19+2*PI())/3)</f>
        <v>-0.37160502164662668</v>
      </c>
      <c r="AH19" s="11">
        <f>-'OddsRatio_working_3-way'!U19/(3*'OddsRatio_working_3-way'!X19^(1/3))*COS(('OddsRatio_working_3-way'!Y19+4*PI())/3)</f>
        <v>-0.168633969299047</v>
      </c>
      <c r="AI19" s="11">
        <f>'OddsRatio_working_3-way'!U19/(3*'OddsRatio_working_3-way'!X19^(1/3))*SIN(('OddsRatio_working_3-way'!Y19)/3)</f>
        <v>-0.11718539171057676</v>
      </c>
      <c r="AJ19" s="11">
        <f>'OddsRatio_working_3-way'!U19/(3*'OddsRatio_working_3-way'!X19^(1/3))*SIN(('OddsRatio_working_3-way'!Y19+2*PI())/3)</f>
        <v>-0.40926799441853623</v>
      </c>
      <c r="AK19" s="11">
        <f>'OddsRatio_working_3-way'!U19/(3*'OddsRatio_working_3-way'!X19^(1/3))*SIN(('OddsRatio_working_3-way'!Y19+4*PI())/3)</f>
        <v>0.52645338612911308</v>
      </c>
      <c r="AL19" s="11">
        <f>'OddsRatio_working_3-way'!Z19+'OddsRatio_working_3-way'!AF19</f>
        <v>1.0804779818913472</v>
      </c>
      <c r="AM19" s="11">
        <f>'OddsRatio_working_3-way'!AA19+'OddsRatio_working_3-way'!AG19</f>
        <v>-0.74321004329325335</v>
      </c>
      <c r="AN19" s="11">
        <f>'OddsRatio_working_3-way'!AB19+'OddsRatio_working_3-way'!AH19</f>
        <v>-0.33726793859809401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1.0804779818913472</v>
      </c>
      <c r="AS19" s="11">
        <f>IF(('OddsRatio_working_3-way'!X19=0),IF(Q19&gt;0,-Q19^(1/3),(-Q19)^(1/3)),'OddsRatio_working_3-way'!AM19-'OddsRatio_working_3-way'!R19/3)</f>
        <v>-0.74321004329325335</v>
      </c>
      <c r="AT19" s="11">
        <f>IF(('OddsRatio_working_3-way'!X19=0),IF(Q19&gt;0,-Q19^(1/3),(-Q19)^(1/3)),'OddsRatio_working_3-way'!AN19-'OddsRatio_working_3-way'!R19/3)</f>
        <v>-0.33726793859809401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1.19</v>
      </c>
      <c r="B20" s="4">
        <f>IF('True_Odds_Calculator_3-way'!B21="","",'True_Odds_Calculator_3-way'!B21)</f>
        <v>8.15</v>
      </c>
      <c r="C20" s="4">
        <f>IF('True_Odds_Calculator_3-way'!C21="","",'True_Odds_Calculator_3-way'!C21)</f>
        <v>14.52</v>
      </c>
      <c r="D20" s="9">
        <f t="shared" si="13"/>
        <v>0.825734510987573</v>
      </c>
      <c r="E20" s="9">
        <f t="shared" si="14"/>
        <v>0.11183328894389115</v>
      </c>
      <c r="F20" s="9">
        <f t="shared" si="15"/>
        <v>6.2432200068535712E-2</v>
      </c>
      <c r="G20" s="9">
        <f t="shared" si="16"/>
        <v>1.1107526354675206</v>
      </c>
      <c r="H20" s="9">
        <f t="shared" si="17"/>
        <v>1.2110430007388291</v>
      </c>
      <c r="I20" s="9">
        <f t="shared" si="18"/>
        <v>8.9418813435927706</v>
      </c>
      <c r="J20" s="9">
        <f t="shared" si="19"/>
        <v>16.017375631520878</v>
      </c>
      <c r="K20" s="11">
        <f t="shared" si="20"/>
        <v>0.84033613445378152</v>
      </c>
      <c r="L20" s="11">
        <f t="shared" si="21"/>
        <v>0.12269938650306748</v>
      </c>
      <c r="M20" s="11">
        <f t="shared" si="22"/>
        <v>6.8870523415977963E-2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-0.13042629210077783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0.14813003232018357</v>
      </c>
      <c r="Q20" s="11">
        <f>2*'OddsRatio_working_3-way'!K20*'OddsRatio_working_3-way'!L20*'OddsRatio_working_3-way'!M20</f>
        <v>1.4202304153421242E-2</v>
      </c>
      <c r="R20" s="11">
        <f t="shared" si="23"/>
        <v>0</v>
      </c>
      <c r="S20" s="11">
        <f t="shared" si="24"/>
        <v>-1.1357375106985823</v>
      </c>
      <c r="T20" s="11">
        <f t="shared" si="25"/>
        <v>-0.10889142000945178</v>
      </c>
      <c r="U20" s="11">
        <f>'OddsRatio_working_3-way'!S20-'OddsRatio_working_3-way'!R20^2/3</f>
        <v>-1.1357375106985823</v>
      </c>
      <c r="V20" s="11">
        <f>'OddsRatio_working_3-way'!S20*'OddsRatio_working_3-way'!R20/3-2*'OddsRatio_working_3-way'!R20^3/27-'OddsRatio_working_3-way'!T20</f>
        <v>0.10889142000945178</v>
      </c>
      <c r="W20" s="11">
        <f>'OddsRatio_working_3-way'!V20^2+4*'OddsRatio_working_3-way'!U20^3/27</f>
        <v>-0.20517783888754085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0.23293517351358492</v>
      </c>
      <c r="Y20" s="11">
        <f>IF('OddsRatio_working_3-way'!W20&gt;=0,IF('OddsRatio_working_3-way'!V20+SQRT('OddsRatio_working_3-way'!W20)&gt;0,0,PI()),ACOS('OddsRatio_working_3-way'!V20/(2*'OddsRatio_working_3-way'!X20)))</f>
        <v>1.3348763198075799</v>
      </c>
      <c r="Z20" s="11">
        <f>'OddsRatio_working_3-way'!X20^(1/3)*COS('OddsRatio_working_3-way'!Y20/3)</f>
        <v>0.55537631773376028</v>
      </c>
      <c r="AA20" s="11">
        <f>'OddsRatio_working_3-way'!X20^(1/3)*COS(('OddsRatio_working_3-way'!Y20+2*PI())/3)</f>
        <v>-0.50703993442140372</v>
      </c>
      <c r="AB20" s="11">
        <f>'OddsRatio_working_3-way'!X20^(1/3)*COS(('OddsRatio_working_3-way'!Y20+4*PI())/3)</f>
        <v>-4.8336383312356151E-2</v>
      </c>
      <c r="AC20" s="11">
        <f>'OddsRatio_working_3-way'!X20^(1/3)*SIN('OddsRatio_working_3-way'!Y20/3)</f>
        <v>0.2648326187110458</v>
      </c>
      <c r="AD20" s="11">
        <f>'OddsRatio_working_3-way'!X20^(1/3)*SIN(('OddsRatio_working_3-way'!Y20+2*PI())/3)</f>
        <v>0.34855369046217166</v>
      </c>
      <c r="AE20" s="11">
        <f>'OddsRatio_working_3-way'!X20^(1/3)*SIN(('OddsRatio_working_3-way'!Y20+4*PI())/3)</f>
        <v>-0.61338630917321735</v>
      </c>
      <c r="AF20" s="11">
        <f>-'OddsRatio_working_3-way'!U20/(3*'OddsRatio_working_3-way'!X20^(1/3))*COS(('OddsRatio_working_3-way'!Y20)/3)</f>
        <v>0.55537631773376017</v>
      </c>
      <c r="AG20" s="11">
        <f>-'OddsRatio_working_3-way'!U20/(3*'OddsRatio_working_3-way'!X20^(1/3))*COS(('OddsRatio_working_3-way'!Y20+2*PI())/3)</f>
        <v>-0.50703993442140372</v>
      </c>
      <c r="AH20" s="11">
        <f>-'OddsRatio_working_3-way'!U20/(3*'OddsRatio_working_3-way'!X20^(1/3))*COS(('OddsRatio_working_3-way'!Y20+4*PI())/3)</f>
        <v>-4.8336383312356138E-2</v>
      </c>
      <c r="AI20" s="11">
        <f>'OddsRatio_working_3-way'!U20/(3*'OddsRatio_working_3-way'!X20^(1/3))*SIN(('OddsRatio_working_3-way'!Y20)/3)</f>
        <v>-0.26483261871104574</v>
      </c>
      <c r="AJ20" s="11">
        <f>'OddsRatio_working_3-way'!U20/(3*'OddsRatio_working_3-way'!X20^(1/3))*SIN(('OddsRatio_working_3-way'!Y20+2*PI())/3)</f>
        <v>-0.34855369046217161</v>
      </c>
      <c r="AK20" s="11">
        <f>'OddsRatio_working_3-way'!U20/(3*'OddsRatio_working_3-way'!X20^(1/3))*SIN(('OddsRatio_working_3-way'!Y20+4*PI())/3)</f>
        <v>0.61338630917321724</v>
      </c>
      <c r="AL20" s="11">
        <f>'OddsRatio_working_3-way'!Z20+'OddsRatio_working_3-way'!AF20</f>
        <v>1.1107526354675206</v>
      </c>
      <c r="AM20" s="11">
        <f>'OddsRatio_working_3-way'!AA20+'OddsRatio_working_3-way'!AG20</f>
        <v>-1.0140798688428074</v>
      </c>
      <c r="AN20" s="11">
        <f>'OddsRatio_working_3-way'!AB20+'OddsRatio_working_3-way'!AH20</f>
        <v>-9.6672766624712289E-2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1.1107526354675206</v>
      </c>
      <c r="AS20" s="11">
        <f>IF(('OddsRatio_working_3-way'!X20=0),IF(Q20&gt;0,-Q20^(1/3),(-Q20)^(1/3)),'OddsRatio_working_3-way'!AM20-'OddsRatio_working_3-way'!R20/3)</f>
        <v>-1.0140798688428074</v>
      </c>
      <c r="AT20" s="11">
        <f>IF(('OddsRatio_working_3-way'!X20=0),IF(Q20&gt;0,-Q20^(1/3),(-Q20)^(1/3)),'OddsRatio_working_3-way'!AN20-'OddsRatio_working_3-way'!R20/3)</f>
        <v>-9.6672766624712289E-2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6.82</v>
      </c>
      <c r="B21" s="4">
        <f>IF('True_Odds_Calculator_3-way'!B22="","",'True_Odds_Calculator_3-way'!B22)</f>
        <v>4.5999999999999996</v>
      </c>
      <c r="C21" s="4">
        <f>IF('True_Odds_Calculator_3-way'!C22="","",'True_Odds_Calculator_3-way'!C22)</f>
        <v>1.51</v>
      </c>
      <c r="D21" s="9">
        <f t="shared" si="13"/>
        <v>0.14037172742896861</v>
      </c>
      <c r="E21" s="9">
        <f t="shared" si="14"/>
        <v>0.20885524675246375</v>
      </c>
      <c r="F21" s="9">
        <f t="shared" si="15"/>
        <v>0.65077302581856777</v>
      </c>
      <c r="G21" s="9">
        <f t="shared" si="16"/>
        <v>1.0522236566942103</v>
      </c>
      <c r="H21" s="9">
        <f t="shared" si="17"/>
        <v>7.1239416819603036</v>
      </c>
      <c r="I21" s="9">
        <f t="shared" si="18"/>
        <v>4.7880051640991566</v>
      </c>
      <c r="J21" s="9">
        <f t="shared" si="19"/>
        <v>1.5366340649140473</v>
      </c>
      <c r="K21" s="11">
        <f t="shared" si="20"/>
        <v>0.14662756598240467</v>
      </c>
      <c r="L21" s="11">
        <f t="shared" si="21"/>
        <v>0.21739130434782611</v>
      </c>
      <c r="M21" s="11">
        <f t="shared" si="22"/>
        <v>0.66225165562913912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-0.22556749047744107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0.20961873455302027</v>
      </c>
      <c r="Q21" s="11">
        <f>2*'OddsRatio_working_3-way'!K21*'OddsRatio_working_3-way'!L21*'OddsRatio_working_3-way'!M21</f>
        <v>4.2219281883790587E-2</v>
      </c>
      <c r="R21" s="11">
        <f t="shared" si="23"/>
        <v>0</v>
      </c>
      <c r="S21" s="11">
        <f t="shared" si="24"/>
        <v>-0.92929497113851245</v>
      </c>
      <c r="T21" s="11">
        <f t="shared" si="25"/>
        <v>-0.18716917847704176</v>
      </c>
      <c r="U21" s="11">
        <f>'OddsRatio_working_3-way'!S21-'OddsRatio_working_3-way'!R21^2/3</f>
        <v>-0.92929497113851245</v>
      </c>
      <c r="V21" s="11">
        <f>'OddsRatio_working_3-way'!S21*'OddsRatio_working_3-way'!R21/3-2*'OddsRatio_working_3-way'!R21^3/27-'OddsRatio_working_3-way'!T21</f>
        <v>0.18716917847704176</v>
      </c>
      <c r="W21" s="11">
        <f>'OddsRatio_working_3-way'!V21^2+4*'OddsRatio_working_3-way'!U21^3/27</f>
        <v>-8.3860890935776422E-2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0.17240446072212512</v>
      </c>
      <c r="Y21" s="11">
        <f>IF('OddsRatio_working_3-way'!W21&gt;=0,IF('OddsRatio_working_3-way'!V21+SQRT('OddsRatio_working_3-way'!W21)&gt;0,0,PI()),ACOS('OddsRatio_working_3-way'!V21/(2*'OddsRatio_working_3-way'!X21)))</f>
        <v>0.99700510144326204</v>
      </c>
      <c r="Z21" s="11">
        <f>'OddsRatio_working_3-way'!X21^(1/3)*COS('OddsRatio_working_3-way'!Y21/3)</f>
        <v>0.52611182834710524</v>
      </c>
      <c r="AA21" s="11">
        <f>'OddsRatio_working_3-way'!X21^(1/3)*COS(('OddsRatio_working_3-way'!Y21+2*PI())/3)</f>
        <v>-0.4203088977369106</v>
      </c>
      <c r="AB21" s="11">
        <f>'OddsRatio_working_3-way'!X21^(1/3)*COS(('OddsRatio_working_3-way'!Y21+4*PI())/3)</f>
        <v>-0.10580293061019475</v>
      </c>
      <c r="AC21" s="11">
        <f>'OddsRatio_working_3-way'!X21^(1/3)*SIN('OddsRatio_working_3-way'!Y21/3)</f>
        <v>0.18158010478235298</v>
      </c>
      <c r="AD21" s="11">
        <f>'OddsRatio_working_3-way'!X21^(1/3)*SIN(('OddsRatio_working_3-way'!Y21+2*PI())/3)</f>
        <v>0.36483615618889453</v>
      </c>
      <c r="AE21" s="11">
        <f>'OddsRatio_working_3-way'!X21^(1/3)*SIN(('OddsRatio_working_3-way'!Y21+4*PI())/3)</f>
        <v>-0.54641626097124762</v>
      </c>
      <c r="AF21" s="11">
        <f>-'OddsRatio_working_3-way'!U21/(3*'OddsRatio_working_3-way'!X21^(1/3))*COS(('OddsRatio_working_3-way'!Y21)/3)</f>
        <v>0.52611182834710513</v>
      </c>
      <c r="AG21" s="11">
        <f>-'OddsRatio_working_3-way'!U21/(3*'OddsRatio_working_3-way'!X21^(1/3))*COS(('OddsRatio_working_3-way'!Y21+2*PI())/3)</f>
        <v>-0.42030889773691049</v>
      </c>
      <c r="AH21" s="11">
        <f>-'OddsRatio_working_3-way'!U21/(3*'OddsRatio_working_3-way'!X21^(1/3))*COS(('OddsRatio_working_3-way'!Y21+4*PI())/3)</f>
        <v>-0.10580293061019473</v>
      </c>
      <c r="AI21" s="11">
        <f>'OddsRatio_working_3-way'!U21/(3*'OddsRatio_working_3-way'!X21^(1/3))*SIN(('OddsRatio_working_3-way'!Y21)/3)</f>
        <v>-0.18158010478235295</v>
      </c>
      <c r="AJ21" s="11">
        <f>'OddsRatio_working_3-way'!U21/(3*'OddsRatio_working_3-way'!X21^(1/3))*SIN(('OddsRatio_working_3-way'!Y21+2*PI())/3)</f>
        <v>-0.36483615618889448</v>
      </c>
      <c r="AK21" s="11">
        <f>'OddsRatio_working_3-way'!U21/(3*'OddsRatio_working_3-way'!X21^(1/3))*SIN(('OddsRatio_working_3-way'!Y21+4*PI())/3)</f>
        <v>0.54641626097124751</v>
      </c>
      <c r="AL21" s="11">
        <f>'OddsRatio_working_3-way'!Z21+'OddsRatio_working_3-way'!AF21</f>
        <v>1.0522236566942103</v>
      </c>
      <c r="AM21" s="11">
        <f>'OddsRatio_working_3-way'!AA21+'OddsRatio_working_3-way'!AG21</f>
        <v>-0.84061779547382109</v>
      </c>
      <c r="AN21" s="11">
        <f>'OddsRatio_working_3-way'!AB21+'OddsRatio_working_3-way'!AH21</f>
        <v>-0.21160586122038949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1.0522236566942103</v>
      </c>
      <c r="AS21" s="11">
        <f>IF(('OddsRatio_working_3-way'!X21=0),IF(Q21&gt;0,-Q21^(1/3),(-Q21)^(1/3)),'OddsRatio_working_3-way'!AM21-'OddsRatio_working_3-way'!R21/3)</f>
        <v>-0.84061779547382109</v>
      </c>
      <c r="AT21" s="11">
        <f>IF(('OddsRatio_working_3-way'!X21=0),IF(Q21&gt;0,-Q21^(1/3),(-Q21)^(1/3)),'OddsRatio_working_3-way'!AN21-'OddsRatio_working_3-way'!R21/3)</f>
        <v>-0.21160586122038949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1.1399999999999999</v>
      </c>
      <c r="B22" s="4">
        <f>IF('True_Odds_Calculator_3-way'!B23="","",'True_Odds_Calculator_3-way'!B23)</f>
        <v>9.49</v>
      </c>
      <c r="C22" s="4">
        <f>IF('True_Odds_Calculator_3-way'!C23="","",'True_Odds_Calculator_3-way'!C23)</f>
        <v>23.16</v>
      </c>
      <c r="D22" s="9">
        <f t="shared" si="13"/>
        <v>0.86525876142732994</v>
      </c>
      <c r="E22" s="9">
        <f t="shared" si="14"/>
        <v>9.5753100251787571E-2</v>
      </c>
      <c r="F22" s="9">
        <f t="shared" si="15"/>
        <v>3.8988138320882569E-2</v>
      </c>
      <c r="G22" s="9">
        <f t="shared" si="16"/>
        <v>1.1123116705441731</v>
      </c>
      <c r="H22" s="9">
        <f t="shared" si="17"/>
        <v>1.155723633876184</v>
      </c>
      <c r="I22" s="9">
        <f t="shared" si="18"/>
        <v>10.44352608292003</v>
      </c>
      <c r="J22" s="9">
        <f t="shared" si="19"/>
        <v>25.64882661925888</v>
      </c>
      <c r="K22" s="11">
        <f t="shared" si="20"/>
        <v>0.87719298245614041</v>
      </c>
      <c r="L22" s="11">
        <f t="shared" si="21"/>
        <v>0.10537407797681771</v>
      </c>
      <c r="M22" s="11">
        <f t="shared" si="22"/>
        <v>4.317789291882556E-2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-0.10512254418101086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0.12288533848840323</v>
      </c>
      <c r="Q22" s="11">
        <f>2*'OddsRatio_working_3-way'!K22*'OddsRatio_working_3-way'!L22*'OddsRatio_working_3-way'!M22</f>
        <v>7.982159044391245E-3</v>
      </c>
      <c r="R22" s="11">
        <f t="shared" si="23"/>
        <v>0</v>
      </c>
      <c r="S22" s="11">
        <f t="shared" si="24"/>
        <v>-1.1689722641872762</v>
      </c>
      <c r="T22" s="11">
        <f t="shared" si="25"/>
        <v>-7.5931943110573302E-2</v>
      </c>
      <c r="U22" s="11">
        <f>'OddsRatio_working_3-way'!S22-'OddsRatio_working_3-way'!R22^2/3</f>
        <v>-1.1689722641872762</v>
      </c>
      <c r="V22" s="11">
        <f>'OddsRatio_working_3-way'!S22*'OddsRatio_working_3-way'!R22/3-2*'OddsRatio_working_3-way'!R22^3/27-'OddsRatio_working_3-way'!T22</f>
        <v>7.5931943110573302E-2</v>
      </c>
      <c r="W22" s="11">
        <f>'OddsRatio_working_3-way'!V22^2+4*'OddsRatio_working_3-way'!U22^3/27</f>
        <v>-0.23088561463143964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0.24323408201565164</v>
      </c>
      <c r="Y22" s="11">
        <f>IF('OddsRatio_working_3-way'!W22&gt;=0,IF('OddsRatio_working_3-way'!V22+SQRT('OddsRatio_working_3-way'!W22)&gt;0,0,PI()),ACOS('OddsRatio_working_3-way'!V22/(2*'OddsRatio_working_3-way'!X22)))</f>
        <v>1.4140672593622723</v>
      </c>
      <c r="Z22" s="11">
        <f>'OddsRatio_working_3-way'!X22^(1/3)*COS('OddsRatio_working_3-way'!Y22/3)</f>
        <v>0.55615583527208656</v>
      </c>
      <c r="AA22" s="11">
        <f>'OddsRatio_working_3-way'!X22^(1/3)*COS(('OddsRatio_working_3-way'!Y22+2*PI())/3)</f>
        <v>-0.52355924323215619</v>
      </c>
      <c r="AB22" s="11">
        <f>'OddsRatio_working_3-way'!X22^(1/3)*COS(('OddsRatio_working_3-way'!Y22+4*PI())/3)</f>
        <v>-3.2596592039930414E-2</v>
      </c>
      <c r="AC22" s="11">
        <f>'OddsRatio_working_3-way'!X22^(1/3)*SIN('OddsRatio_working_3-way'!Y22/3)</f>
        <v>0.283457418827884</v>
      </c>
      <c r="AD22" s="11">
        <f>'OddsRatio_working_3-way'!X22^(1/3)*SIN(('OddsRatio_working_3-way'!Y22+2*PI())/3)</f>
        <v>0.33991637239463846</v>
      </c>
      <c r="AE22" s="11">
        <f>'OddsRatio_working_3-way'!X22^(1/3)*SIN(('OddsRatio_working_3-way'!Y22+4*PI())/3)</f>
        <v>-0.62337379122252246</v>
      </c>
      <c r="AF22" s="11">
        <f>-'OddsRatio_working_3-way'!U22/(3*'OddsRatio_working_3-way'!X22^(1/3))*COS(('OddsRatio_working_3-way'!Y22)/3)</f>
        <v>0.55615583527208667</v>
      </c>
      <c r="AG22" s="11">
        <f>-'OddsRatio_working_3-way'!U22/(3*'OddsRatio_working_3-way'!X22^(1/3))*COS(('OddsRatio_working_3-way'!Y22+2*PI())/3)</f>
        <v>-0.5235592432321563</v>
      </c>
      <c r="AH22" s="11">
        <f>-'OddsRatio_working_3-way'!U22/(3*'OddsRatio_working_3-way'!X22^(1/3))*COS(('OddsRatio_working_3-way'!Y22+4*PI())/3)</f>
        <v>-3.2596592039930414E-2</v>
      </c>
      <c r="AI22" s="11">
        <f>'OddsRatio_working_3-way'!U22/(3*'OddsRatio_working_3-way'!X22^(1/3))*SIN(('OddsRatio_working_3-way'!Y22)/3)</f>
        <v>-0.28345741882788406</v>
      </c>
      <c r="AJ22" s="11">
        <f>'OddsRatio_working_3-way'!U22/(3*'OddsRatio_working_3-way'!X22^(1/3))*SIN(('OddsRatio_working_3-way'!Y22+2*PI())/3)</f>
        <v>-0.33991637239463851</v>
      </c>
      <c r="AK22" s="11">
        <f>'OddsRatio_working_3-way'!U22/(3*'OddsRatio_working_3-way'!X22^(1/3))*SIN(('OddsRatio_working_3-way'!Y22+4*PI())/3)</f>
        <v>0.62337379122252257</v>
      </c>
      <c r="AL22" s="11">
        <f>'OddsRatio_working_3-way'!Z22+'OddsRatio_working_3-way'!AF22</f>
        <v>1.1123116705441731</v>
      </c>
      <c r="AM22" s="11">
        <f>'OddsRatio_working_3-way'!AA22+'OddsRatio_working_3-way'!AG22</f>
        <v>-1.0471184864643126</v>
      </c>
      <c r="AN22" s="11">
        <f>'OddsRatio_working_3-way'!AB22+'OddsRatio_working_3-way'!AH22</f>
        <v>-6.5193184079860828E-2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1.1123116705441731</v>
      </c>
      <c r="AS22" s="11">
        <f>IF(('OddsRatio_working_3-way'!X22=0),IF(Q22&gt;0,-Q22^(1/3),(-Q22)^(1/3)),'OddsRatio_working_3-way'!AM22-'OddsRatio_working_3-way'!R22/3)</f>
        <v>-1.0471184864643126</v>
      </c>
      <c r="AT22" s="11">
        <f>IF(('OddsRatio_working_3-way'!X22=0),IF(Q22&gt;0,-Q22^(1/3),(-Q22)^(1/3)),'OddsRatio_working_3-way'!AN22-'OddsRatio_working_3-way'!R22/3)</f>
        <v>-6.5193184079860828E-2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2.19</v>
      </c>
      <c r="B23" s="4">
        <f>IF('True_Odds_Calculator_3-way'!B24="","",'True_Odds_Calculator_3-way'!B24)</f>
        <v>3.37</v>
      </c>
      <c r="C23" s="4">
        <f>IF('True_Odds_Calculator_3-way'!C24="","",'True_Odds_Calculator_3-way'!C24)</f>
        <v>3.7</v>
      </c>
      <c r="D23" s="9">
        <f t="shared" si="13"/>
        <v>0.44762278257879973</v>
      </c>
      <c r="E23" s="9">
        <f t="shared" si="14"/>
        <v>0.28921144071123106</v>
      </c>
      <c r="F23" s="9">
        <f t="shared" si="15"/>
        <v>0.26316577670996932</v>
      </c>
      <c r="G23" s="9">
        <f t="shared" si="16"/>
        <v>1.0369948843395893</v>
      </c>
      <c r="H23" s="9">
        <f t="shared" si="17"/>
        <v>2.234023912364111</v>
      </c>
      <c r="I23" s="9">
        <f t="shared" si="18"/>
        <v>3.4576778758848272</v>
      </c>
      <c r="J23" s="9">
        <f t="shared" si="19"/>
        <v>3.7998861877168912</v>
      </c>
      <c r="K23" s="11">
        <f t="shared" si="20"/>
        <v>0.45662100456621008</v>
      </c>
      <c r="L23" s="11">
        <f t="shared" si="21"/>
        <v>0.29673590504451036</v>
      </c>
      <c r="M23" s="11">
        <f t="shared" si="22"/>
        <v>0.27027027027027023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-0.27885814353844118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0.22924432501278968</v>
      </c>
      <c r="Q23" s="11">
        <f>2*'OddsRatio_working_3-way'!K23*'OddsRatio_working_3-way'!L23*'OddsRatio_working_3-way'!M23</f>
        <v>7.3240998406642069E-2</v>
      </c>
      <c r="R23" s="11">
        <f t="shared" si="23"/>
        <v>0</v>
      </c>
      <c r="S23" s="11">
        <f t="shared" si="24"/>
        <v>-0.822082231861333</v>
      </c>
      <c r="T23" s="11">
        <f t="shared" si="25"/>
        <v>-0.26264608046687954</v>
      </c>
      <c r="U23" s="11">
        <f>'OddsRatio_working_3-way'!S23-'OddsRatio_working_3-way'!R23^2/3</f>
        <v>-0.822082231861333</v>
      </c>
      <c r="V23" s="11">
        <f>'OddsRatio_working_3-way'!S23*'OddsRatio_working_3-way'!R23/3-2*'OddsRatio_working_3-way'!R23^3/27-'OddsRatio_working_3-way'!T23</f>
        <v>0.26264608046687954</v>
      </c>
      <c r="W23" s="11">
        <f>'OddsRatio_working_3-way'!V23^2+4*'OddsRatio_working_3-way'!U23^3/27</f>
        <v>-1.3325029442766437E-2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0.14344684819418393</v>
      </c>
      <c r="Y23" s="11">
        <f>IF('OddsRatio_working_3-way'!W23&gt;=0,IF('OddsRatio_working_3-way'!V23+SQRT('OddsRatio_working_3-way'!W23)&gt;0,0,PI()),ACOS('OddsRatio_working_3-way'!V23/(2*'OddsRatio_working_3-way'!X23)))</f>
        <v>0.41409153106254104</v>
      </c>
      <c r="Z23" s="11">
        <f>'OddsRatio_working_3-way'!X23^(1/3)*COS('OddsRatio_working_3-way'!Y23/3)</f>
        <v>0.51849744216979465</v>
      </c>
      <c r="AA23" s="11">
        <f>'OddsRatio_working_3-way'!X23^(1/3)*COS(('OddsRatio_working_3-way'!Y23+2*PI())/3)</f>
        <v>-0.32162547807713437</v>
      </c>
      <c r="AB23" s="11">
        <f>'OddsRatio_working_3-way'!X23^(1/3)*COS(('OddsRatio_working_3-way'!Y23+4*PI())/3)</f>
        <v>-0.19687196409266017</v>
      </c>
      <c r="AC23" s="11">
        <f>'OddsRatio_working_3-way'!X23^(1/3)*SIN('OddsRatio_working_3-way'!Y23/3)</f>
        <v>7.202647488128798E-2</v>
      </c>
      <c r="AD23" s="11">
        <f>'OddsRatio_working_3-way'!X23^(1/3)*SIN(('OddsRatio_working_3-way'!Y23+2*PI())/3)</f>
        <v>0.41301871927565109</v>
      </c>
      <c r="AE23" s="11">
        <f>'OddsRatio_working_3-way'!X23^(1/3)*SIN(('OddsRatio_working_3-way'!Y23+4*PI())/3)</f>
        <v>-0.48504519415693903</v>
      </c>
      <c r="AF23" s="11">
        <f>-'OddsRatio_working_3-way'!U23/(3*'OddsRatio_working_3-way'!X23^(1/3))*COS(('OddsRatio_working_3-way'!Y23)/3)</f>
        <v>0.51849744216979465</v>
      </c>
      <c r="AG23" s="11">
        <f>-'OddsRatio_working_3-way'!U23/(3*'OddsRatio_working_3-way'!X23^(1/3))*COS(('OddsRatio_working_3-way'!Y23+2*PI())/3)</f>
        <v>-0.32162547807713437</v>
      </c>
      <c r="AH23" s="11">
        <f>-'OddsRatio_working_3-way'!U23/(3*'OddsRatio_working_3-way'!X23^(1/3))*COS(('OddsRatio_working_3-way'!Y23+4*PI())/3)</f>
        <v>-0.19687196409266017</v>
      </c>
      <c r="AI23" s="11">
        <f>'OddsRatio_working_3-way'!U23/(3*'OddsRatio_working_3-way'!X23^(1/3))*SIN(('OddsRatio_working_3-way'!Y23)/3)</f>
        <v>-7.202647488128798E-2</v>
      </c>
      <c r="AJ23" s="11">
        <f>'OddsRatio_working_3-way'!U23/(3*'OddsRatio_working_3-way'!X23^(1/3))*SIN(('OddsRatio_working_3-way'!Y23+2*PI())/3)</f>
        <v>-0.41301871927565109</v>
      </c>
      <c r="AK23" s="11">
        <f>'OddsRatio_working_3-way'!U23/(3*'OddsRatio_working_3-way'!X23^(1/3))*SIN(('OddsRatio_working_3-way'!Y23+4*PI())/3)</f>
        <v>0.48504519415693903</v>
      </c>
      <c r="AL23" s="11">
        <f>'OddsRatio_working_3-way'!Z23+'OddsRatio_working_3-way'!AF23</f>
        <v>1.0369948843395893</v>
      </c>
      <c r="AM23" s="11">
        <f>'OddsRatio_working_3-way'!AA23+'OddsRatio_working_3-way'!AG23</f>
        <v>-0.64325095615426875</v>
      </c>
      <c r="AN23" s="11">
        <f>'OddsRatio_working_3-way'!AB23+'OddsRatio_working_3-way'!AH23</f>
        <v>-0.39374392818532034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1.0369948843395893</v>
      </c>
      <c r="AS23" s="11">
        <f>IF(('OddsRatio_working_3-way'!X23=0),IF(Q23&gt;0,-Q23^(1/3),(-Q23)^(1/3)),'OddsRatio_working_3-way'!AM23-'OddsRatio_working_3-way'!R23/3)</f>
        <v>-0.64325095615426875</v>
      </c>
      <c r="AT23" s="11">
        <f>IF(('OddsRatio_working_3-way'!X23=0),IF(Q23&gt;0,-Q23^(1/3),(-Q23)^(1/3)),'OddsRatio_working_3-way'!AN23-'OddsRatio_working_3-way'!R23/3)</f>
        <v>-0.39374392818532034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3.95</v>
      </c>
      <c r="B24" s="4">
        <f>IF('True_Odds_Calculator_3-way'!B25="","",'True_Odds_Calculator_3-way'!B25)</f>
        <v>3.71</v>
      </c>
      <c r="C24" s="4">
        <f>IF('True_Odds_Calculator_3-way'!C25="","",'True_Odds_Calculator_3-way'!C25)</f>
        <v>2</v>
      </c>
      <c r="D24" s="9">
        <f t="shared" si="13"/>
        <v>0.24643856467553057</v>
      </c>
      <c r="E24" s="9">
        <f t="shared" si="14"/>
        <v>0.2625336335618621</v>
      </c>
      <c r="F24" s="9">
        <f t="shared" si="15"/>
        <v>0.49102780176260735</v>
      </c>
      <c r="G24" s="9">
        <f t="shared" si="16"/>
        <v>1.036544563078448</v>
      </c>
      <c r="H24" s="9">
        <f t="shared" si="17"/>
        <v>4.0578064610814222</v>
      </c>
      <c r="I24" s="9">
        <f t="shared" si="18"/>
        <v>3.8090357659425953</v>
      </c>
      <c r="J24" s="9">
        <f t="shared" si="19"/>
        <v>2.036544563078448</v>
      </c>
      <c r="K24" s="11">
        <f t="shared" si="20"/>
        <v>0.25316455696202528</v>
      </c>
      <c r="L24" s="11">
        <f t="shared" si="21"/>
        <v>0.26954177897574122</v>
      </c>
      <c r="M24" s="11">
        <f t="shared" si="22"/>
        <v>0.5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-0.27276604455969178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0.22723395544030844</v>
      </c>
      <c r="Q24" s="11">
        <f>2*'OddsRatio_working_3-way'!K24*'OddsRatio_working_3-way'!L24*'OddsRatio_working_3-way'!M24</f>
        <v>6.8238425057149665E-2</v>
      </c>
      <c r="R24" s="11">
        <f t="shared" si="23"/>
        <v>0</v>
      </c>
      <c r="S24" s="11">
        <f t="shared" si="24"/>
        <v>-0.83307273750703548</v>
      </c>
      <c r="T24" s="11">
        <f t="shared" si="25"/>
        <v>-0.25017199324535594</v>
      </c>
      <c r="U24" s="11">
        <f>'OddsRatio_working_3-way'!S24-'OddsRatio_working_3-way'!R24^2/3</f>
        <v>-0.83307273750703548</v>
      </c>
      <c r="V24" s="11">
        <f>'OddsRatio_working_3-way'!S24*'OddsRatio_working_3-way'!R24/3-2*'OddsRatio_working_3-way'!R24^3/27-'OddsRatio_working_3-way'!T24</f>
        <v>0.25017199324535594</v>
      </c>
      <c r="W24" s="11">
        <f>'OddsRatio_working_3-way'!V24^2+4*'OddsRatio_working_3-way'!U24^3/27</f>
        <v>-2.306745016453661E-2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0.14633307586537897</v>
      </c>
      <c r="Y24" s="11">
        <f>IF('OddsRatio_working_3-way'!W24&gt;=0,IF('OddsRatio_working_3-way'!V24+SQRT('OddsRatio_working_3-way'!W24)&gt;0,0,PI()),ACOS('OddsRatio_working_3-way'!V24/(2*'OddsRatio_working_3-way'!X24)))</f>
        <v>0.54562463241357873</v>
      </c>
      <c r="Z24" s="11">
        <f>'OddsRatio_working_3-way'!X24^(1/3)*COS('OddsRatio_working_3-way'!Y24/3)</f>
        <v>0.518272281539224</v>
      </c>
      <c r="AA24" s="11">
        <f>'OddsRatio_working_3-way'!X24^(1/3)*COS(('OddsRatio_working_3-way'!Y24+2*PI())/3)</f>
        <v>-0.34168046836305965</v>
      </c>
      <c r="AB24" s="11">
        <f>'OddsRatio_working_3-way'!X24^(1/3)*COS(('OddsRatio_working_3-way'!Y24+4*PI())/3)</f>
        <v>-0.17659181317616446</v>
      </c>
      <c r="AC24" s="11">
        <f>'OddsRatio_working_3-way'!X24^(1/3)*SIN('OddsRatio_working_3-way'!Y24/3)</f>
        <v>9.5313979512307315E-2</v>
      </c>
      <c r="AD24" s="11">
        <f>'OddsRatio_working_3-way'!X24^(1/3)*SIN(('OddsRatio_working_3-way'!Y24+2*PI())/3)</f>
        <v>0.40117997213413509</v>
      </c>
      <c r="AE24" s="11">
        <f>'OddsRatio_working_3-way'!X24^(1/3)*SIN(('OddsRatio_working_3-way'!Y24+4*PI())/3)</f>
        <v>-0.49649395164644233</v>
      </c>
      <c r="AF24" s="11">
        <f>-'OddsRatio_working_3-way'!U24/(3*'OddsRatio_working_3-way'!X24^(1/3))*COS(('OddsRatio_working_3-way'!Y24)/3)</f>
        <v>0.51827228153922389</v>
      </c>
      <c r="AG24" s="11">
        <f>-'OddsRatio_working_3-way'!U24/(3*'OddsRatio_working_3-way'!X24^(1/3))*COS(('OddsRatio_working_3-way'!Y24+2*PI())/3)</f>
        <v>-0.3416804683630596</v>
      </c>
      <c r="AH24" s="11">
        <f>-'OddsRatio_working_3-way'!U24/(3*'OddsRatio_working_3-way'!X24^(1/3))*COS(('OddsRatio_working_3-way'!Y24+4*PI())/3)</f>
        <v>-0.17659181317616443</v>
      </c>
      <c r="AI24" s="11">
        <f>'OddsRatio_working_3-way'!U24/(3*'OddsRatio_working_3-way'!X24^(1/3))*SIN(('OddsRatio_working_3-way'!Y24)/3)</f>
        <v>-9.5313979512307301E-2</v>
      </c>
      <c r="AJ24" s="11">
        <f>'OddsRatio_working_3-way'!U24/(3*'OddsRatio_working_3-way'!X24^(1/3))*SIN(('OddsRatio_working_3-way'!Y24+2*PI())/3)</f>
        <v>-0.40117997213413498</v>
      </c>
      <c r="AK24" s="11">
        <f>'OddsRatio_working_3-way'!U24/(3*'OddsRatio_working_3-way'!X24^(1/3))*SIN(('OddsRatio_working_3-way'!Y24+4*PI())/3)</f>
        <v>0.49649395164644222</v>
      </c>
      <c r="AL24" s="11">
        <f>'OddsRatio_working_3-way'!Z24+'OddsRatio_working_3-way'!AF24</f>
        <v>1.036544563078448</v>
      </c>
      <c r="AM24" s="11">
        <f>'OddsRatio_working_3-way'!AA24+'OddsRatio_working_3-way'!AG24</f>
        <v>-0.68336093672611931</v>
      </c>
      <c r="AN24" s="11">
        <f>'OddsRatio_working_3-way'!AB24+'OddsRatio_working_3-way'!AH24</f>
        <v>-0.35318362635232892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1.036544563078448</v>
      </c>
      <c r="AS24" s="11">
        <f>IF(('OddsRatio_working_3-way'!X24=0),IF(Q24&gt;0,-Q24^(1/3),(-Q24)^(1/3)),'OddsRatio_working_3-way'!AM24-'OddsRatio_working_3-way'!R24/3)</f>
        <v>-0.68336093672611931</v>
      </c>
      <c r="AT24" s="11">
        <f>IF(('OddsRatio_working_3-way'!X24=0),IF(Q24&gt;0,-Q24^(1/3),(-Q24)^(1/3)),'OddsRatio_working_3-way'!AN24-'OddsRatio_working_3-way'!R24/3)</f>
        <v>-0.35318362635232892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2.1</v>
      </c>
      <c r="B25" s="4">
        <f>IF('True_Odds_Calculator_3-way'!B26="","",'True_Odds_Calculator_3-way'!B26)</f>
        <v>3.62</v>
      </c>
      <c r="C25" s="4">
        <f>IF('True_Odds_Calculator_3-way'!C26="","",'True_Odds_Calculator_3-way'!C26)</f>
        <v>3.62</v>
      </c>
      <c r="D25" s="9">
        <f t="shared" si="13"/>
        <v>0.46511408326217635</v>
      </c>
      <c r="E25" s="9">
        <f t="shared" si="14"/>
        <v>0.26744295836891185</v>
      </c>
      <c r="F25" s="9">
        <f t="shared" si="15"/>
        <v>0.26744295836891185</v>
      </c>
      <c r="G25" s="9">
        <f t="shared" si="16"/>
        <v>1.0454637728804621</v>
      </c>
      <c r="H25" s="9">
        <f t="shared" si="17"/>
        <v>2.1500101501685087</v>
      </c>
      <c r="I25" s="9">
        <f t="shared" si="18"/>
        <v>3.73911508494681</v>
      </c>
      <c r="J25" s="9">
        <f t="shared" si="19"/>
        <v>3.73911508494681</v>
      </c>
      <c r="K25" s="11">
        <f t="shared" si="20"/>
        <v>0.47619047619047616</v>
      </c>
      <c r="L25" s="11">
        <f t="shared" si="21"/>
        <v>0.27624309392265195</v>
      </c>
      <c r="M25" s="11">
        <f t="shared" si="22"/>
        <v>0.27624309392265195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-0.27438403095434327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0.23038426933301936</v>
      </c>
      <c r="Q25" s="11">
        <f>2*'OddsRatio_working_3-way'!K25*'OddsRatio_working_3-way'!L25*'OddsRatio_working_3-way'!M25</f>
        <v>7.2676425657103902E-2</v>
      </c>
      <c r="R25" s="11">
        <f t="shared" si="23"/>
        <v>0</v>
      </c>
      <c r="S25" s="11">
        <f t="shared" si="24"/>
        <v>-0.83964168224992164</v>
      </c>
      <c r="T25" s="11">
        <f t="shared" si="25"/>
        <v>-0.26487119313877655</v>
      </c>
      <c r="U25" s="11">
        <f>'OddsRatio_working_3-way'!S25-'OddsRatio_working_3-way'!R25^2/3</f>
        <v>-0.83964168224992164</v>
      </c>
      <c r="V25" s="11">
        <f>'OddsRatio_working_3-way'!S25*'OddsRatio_working_3-way'!R25/3-2*'OddsRatio_working_3-way'!R25^3/27-'OddsRatio_working_3-way'!T25</f>
        <v>0.26487119313877655</v>
      </c>
      <c r="W25" s="11">
        <f>'OddsRatio_working_3-way'!V25^2+4*'OddsRatio_working_3-way'!U25^3/27</f>
        <v>-1.753893052486856E-2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0.1480672815645202</v>
      </c>
      <c r="Y25" s="11">
        <f>IF('OddsRatio_working_3-way'!W25&gt;=0,IF('OddsRatio_working_3-way'!V25+SQRT('OddsRatio_working_3-way'!W25)&gt;0,0,PI()),ACOS('OddsRatio_working_3-way'!V25/(2*'OddsRatio_working_3-way'!X25)))</f>
        <v>0.46364468166862305</v>
      </c>
      <c r="Z25" s="11">
        <f>'OddsRatio_working_3-way'!X25^(1/3)*COS('OddsRatio_working_3-way'!Y25/3)</f>
        <v>0.52273188644023105</v>
      </c>
      <c r="AA25" s="11">
        <f>'OddsRatio_working_3-way'!X25^(1/3)*COS(('OddsRatio_working_3-way'!Y25+2*PI())/3)</f>
        <v>-0.33189219178374235</v>
      </c>
      <c r="AB25" s="11">
        <f>'OddsRatio_working_3-way'!X25^(1/3)*COS(('OddsRatio_working_3-way'!Y25+4*PI())/3)</f>
        <v>-0.19083969465648881</v>
      </c>
      <c r="AC25" s="11">
        <f>'OddsRatio_working_3-way'!X25^(1/3)*SIN('OddsRatio_working_3-way'!Y25/3)</f>
        <v>8.1436697186288889E-2</v>
      </c>
      <c r="AD25" s="11">
        <f>'OddsRatio_working_3-way'!X25^(1/3)*SIN(('OddsRatio_working_3-way'!Y25+2*PI())/3)</f>
        <v>0.41198074443225802</v>
      </c>
      <c r="AE25" s="11">
        <f>'OddsRatio_working_3-way'!X25^(1/3)*SIN(('OddsRatio_working_3-way'!Y25+4*PI())/3)</f>
        <v>-0.49341744161854678</v>
      </c>
      <c r="AF25" s="11">
        <f>-'OddsRatio_working_3-way'!U25/(3*'OddsRatio_working_3-way'!X25^(1/3))*COS(('OddsRatio_working_3-way'!Y25)/3)</f>
        <v>0.52273188644023105</v>
      </c>
      <c r="AG25" s="11">
        <f>-'OddsRatio_working_3-way'!U25/(3*'OddsRatio_working_3-way'!X25^(1/3))*COS(('OddsRatio_working_3-way'!Y25+2*PI())/3)</f>
        <v>-0.33189219178374235</v>
      </c>
      <c r="AH25" s="11">
        <f>-'OddsRatio_working_3-way'!U25/(3*'OddsRatio_working_3-way'!X25^(1/3))*COS(('OddsRatio_working_3-way'!Y25+4*PI())/3)</f>
        <v>-0.19083969465648881</v>
      </c>
      <c r="AI25" s="11">
        <f>'OddsRatio_working_3-way'!U25/(3*'OddsRatio_working_3-way'!X25^(1/3))*SIN(('OddsRatio_working_3-way'!Y25)/3)</f>
        <v>-8.1436697186288889E-2</v>
      </c>
      <c r="AJ25" s="11">
        <f>'OddsRatio_working_3-way'!U25/(3*'OddsRatio_working_3-way'!X25^(1/3))*SIN(('OddsRatio_working_3-way'!Y25+2*PI())/3)</f>
        <v>-0.41198074443225802</v>
      </c>
      <c r="AK25" s="11">
        <f>'OddsRatio_working_3-way'!U25/(3*'OddsRatio_working_3-way'!X25^(1/3))*SIN(('OddsRatio_working_3-way'!Y25+4*PI())/3)</f>
        <v>0.49341744161854678</v>
      </c>
      <c r="AL25" s="11">
        <f>'OddsRatio_working_3-way'!Z25+'OddsRatio_working_3-way'!AF25</f>
        <v>1.0454637728804621</v>
      </c>
      <c r="AM25" s="11">
        <f>'OddsRatio_working_3-way'!AA25+'OddsRatio_working_3-way'!AG25</f>
        <v>-0.6637843835674847</v>
      </c>
      <c r="AN25" s="11">
        <f>'OddsRatio_working_3-way'!AB25+'OddsRatio_working_3-way'!AH25</f>
        <v>-0.38167938931297762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1.0454637728804621</v>
      </c>
      <c r="AS25" s="11">
        <f>IF(('OddsRatio_working_3-way'!X25=0),IF(Q25&gt;0,-Q25^(1/3),(-Q25)^(1/3)),'OddsRatio_working_3-way'!AM25-'OddsRatio_working_3-way'!R25/3)</f>
        <v>-0.6637843835674847</v>
      </c>
      <c r="AT25" s="11">
        <f>IF(('OddsRatio_working_3-way'!X25=0),IF(Q25&gt;0,-Q25^(1/3),(-Q25)^(1/3)),'OddsRatio_working_3-way'!AN25-'OddsRatio_working_3-way'!R25/3)</f>
        <v>-0.38167938931297762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2.35</v>
      </c>
      <c r="B26" s="4">
        <f>IF('True_Odds_Calculator_3-way'!B27="","",'True_Odds_Calculator_3-way'!B27)</f>
        <v>3.71</v>
      </c>
      <c r="C26" s="4">
        <f>IF('True_Odds_Calculator_3-way'!C27="","",'True_Odds_Calculator_3-way'!C27)</f>
        <v>3</v>
      </c>
      <c r="D26" s="9">
        <f t="shared" si="13"/>
        <v>0.41503229580118878</v>
      </c>
      <c r="E26" s="9">
        <f t="shared" si="14"/>
        <v>0.2611414379481139</v>
      </c>
      <c r="F26" s="9">
        <f t="shared" si="15"/>
        <v>0.32382626625069744</v>
      </c>
      <c r="G26" s="9">
        <f t="shared" si="16"/>
        <v>1.0440378132047932</v>
      </c>
      <c r="H26" s="9">
        <f t="shared" si="17"/>
        <v>2.4094510478264706</v>
      </c>
      <c r="I26" s="9">
        <f t="shared" si="18"/>
        <v>3.8293424737849904</v>
      </c>
      <c r="J26" s="9">
        <f t="shared" si="19"/>
        <v>3.0880756264095863</v>
      </c>
      <c r="K26" s="11">
        <f t="shared" si="20"/>
        <v>0.42553191489361702</v>
      </c>
      <c r="L26" s="11">
        <f t="shared" si="21"/>
        <v>0.26954177897574122</v>
      </c>
      <c r="M26" s="11">
        <f t="shared" si="22"/>
        <v>0.33333333333333331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-0.27974995698801408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0.23169123128978603</v>
      </c>
      <c r="Q26" s="11">
        <f>2*'OddsRatio_working_3-way'!K26*'OddsRatio_working_3-way'!L26*'OddsRatio_working_3-way'!M26</f>
        <v>7.646575290091949E-2</v>
      </c>
      <c r="R26" s="11">
        <f t="shared" si="23"/>
        <v>0</v>
      </c>
      <c r="S26" s="11">
        <f t="shared" si="24"/>
        <v>-0.82820828208282038</v>
      </c>
      <c r="T26" s="11">
        <f t="shared" si="25"/>
        <v>-0.27333606669400012</v>
      </c>
      <c r="U26" s="11">
        <f>'OddsRatio_working_3-way'!S26-'OddsRatio_working_3-way'!R26^2/3</f>
        <v>-0.82820828208282038</v>
      </c>
      <c r="V26" s="11">
        <f>'OddsRatio_working_3-way'!S26*'OddsRatio_working_3-way'!R26/3-2*'OddsRatio_working_3-way'!R26^3/27-'OddsRatio_working_3-way'!T26</f>
        <v>0.27333606669400012</v>
      </c>
      <c r="W26" s="11">
        <f>'OddsRatio_working_3-way'!V26^2+4*'OddsRatio_working_3-way'!U26^3/27</f>
        <v>-9.4491789937202059E-3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0.14505325259147681</v>
      </c>
      <c r="Y26" s="11">
        <f>IF('OddsRatio_working_3-way'!W26&gt;=0,IF('OddsRatio_working_3-way'!V26+SQRT('OddsRatio_working_3-way'!W26)&gt;0,0,PI()),ACOS('OddsRatio_working_3-way'!V26/(2*'OddsRatio_working_3-way'!X26)))</f>
        <v>0.341682819770599</v>
      </c>
      <c r="Z26" s="11">
        <f>'OddsRatio_working_3-way'!X26^(1/3)*COS('OddsRatio_working_3-way'!Y26/3)</f>
        <v>0.52201890660239658</v>
      </c>
      <c r="AA26" s="11">
        <f>'OddsRatio_working_3-way'!X26^(1/3)*COS(('OddsRatio_working_3-way'!Y26+2*PI())/3)</f>
        <v>-0.31272276283495232</v>
      </c>
      <c r="AB26" s="11">
        <f>'OddsRatio_working_3-way'!X26^(1/3)*COS(('OddsRatio_working_3-way'!Y26+4*PI())/3)</f>
        <v>-0.2092961437674444</v>
      </c>
      <c r="AC26" s="11">
        <f>'OddsRatio_working_3-way'!X26^(1/3)*SIN('OddsRatio_working_3-way'!Y26/3)</f>
        <v>5.971338635999883E-2</v>
      </c>
      <c r="AD26" s="11">
        <f>'OddsRatio_working_3-way'!X26^(1/3)*SIN(('OddsRatio_working_3-way'!Y26+2*PI())/3)</f>
        <v>0.42222494119345239</v>
      </c>
      <c r="AE26" s="11">
        <f>'OddsRatio_working_3-way'!X26^(1/3)*SIN(('OddsRatio_working_3-way'!Y26+4*PI())/3)</f>
        <v>-0.48193832755345095</v>
      </c>
      <c r="AF26" s="11">
        <f>-'OddsRatio_working_3-way'!U26/(3*'OddsRatio_working_3-way'!X26^(1/3))*COS(('OddsRatio_working_3-way'!Y26)/3)</f>
        <v>0.52201890660239658</v>
      </c>
      <c r="AG26" s="11">
        <f>-'OddsRatio_working_3-way'!U26/(3*'OddsRatio_working_3-way'!X26^(1/3))*COS(('OddsRatio_working_3-way'!Y26+2*PI())/3)</f>
        <v>-0.31272276283495232</v>
      </c>
      <c r="AH26" s="11">
        <f>-'OddsRatio_working_3-way'!U26/(3*'OddsRatio_working_3-way'!X26^(1/3))*COS(('OddsRatio_working_3-way'!Y26+4*PI())/3)</f>
        <v>-0.2092961437674444</v>
      </c>
      <c r="AI26" s="11">
        <f>'OddsRatio_working_3-way'!U26/(3*'OddsRatio_working_3-way'!X26^(1/3))*SIN(('OddsRatio_working_3-way'!Y26)/3)</f>
        <v>-5.971338635999883E-2</v>
      </c>
      <c r="AJ26" s="11">
        <f>'OddsRatio_working_3-way'!U26/(3*'OddsRatio_working_3-way'!X26^(1/3))*SIN(('OddsRatio_working_3-way'!Y26+2*PI())/3)</f>
        <v>-0.42222494119345239</v>
      </c>
      <c r="AK26" s="11">
        <f>'OddsRatio_working_3-way'!U26/(3*'OddsRatio_working_3-way'!X26^(1/3))*SIN(('OddsRatio_working_3-way'!Y26+4*PI())/3)</f>
        <v>0.48193832755345095</v>
      </c>
      <c r="AL26" s="11">
        <f>'OddsRatio_working_3-way'!Z26+'OddsRatio_working_3-way'!AF26</f>
        <v>1.0440378132047932</v>
      </c>
      <c r="AM26" s="11">
        <f>'OddsRatio_working_3-way'!AA26+'OddsRatio_working_3-way'!AG26</f>
        <v>-0.62544552566990463</v>
      </c>
      <c r="AN26" s="11">
        <f>'OddsRatio_working_3-way'!AB26+'OddsRatio_working_3-way'!AH26</f>
        <v>-0.41859228753488881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1.0440378132047932</v>
      </c>
      <c r="AS26" s="11">
        <f>IF(('OddsRatio_working_3-way'!X26=0),IF(Q26&gt;0,-Q26^(1/3),(-Q26)^(1/3)),'OddsRatio_working_3-way'!AM26-'OddsRatio_working_3-way'!R26/3)</f>
        <v>-0.62544552566990463</v>
      </c>
      <c r="AT26" s="11">
        <f>IF(('OddsRatio_working_3-way'!X26=0),IF(Q26&gt;0,-Q26^(1/3),(-Q26)^(1/3)),'OddsRatio_working_3-way'!AN26-'OddsRatio_working_3-way'!R26/3)</f>
        <v>-0.41859228753488881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2.38</v>
      </c>
      <c r="B27" s="4">
        <f>IF('True_Odds_Calculator_3-way'!B28="","",'True_Odds_Calculator_3-way'!B28)</f>
        <v>3.32</v>
      </c>
      <c r="C27" s="4">
        <f>IF('True_Odds_Calculator_3-way'!C28="","",'True_Odds_Calculator_3-way'!C28)</f>
        <v>3.27</v>
      </c>
      <c r="D27" s="9">
        <f t="shared" si="13"/>
        <v>0.41020015287078615</v>
      </c>
      <c r="E27" s="9">
        <f t="shared" si="14"/>
        <v>0.29263479187105801</v>
      </c>
      <c r="F27" s="9">
        <f t="shared" si="15"/>
        <v>0.29716505525815562</v>
      </c>
      <c r="G27" s="9">
        <f t="shared" si="16"/>
        <v>1.0419089085676747</v>
      </c>
      <c r="H27" s="9">
        <f t="shared" si="17"/>
        <v>2.437834293823391</v>
      </c>
      <c r="I27" s="9">
        <f t="shared" si="18"/>
        <v>3.4172286678770045</v>
      </c>
      <c r="J27" s="9">
        <f t="shared" si="19"/>
        <v>3.3651332224486219</v>
      </c>
      <c r="K27" s="11">
        <f t="shared" si="20"/>
        <v>0.42016806722689076</v>
      </c>
      <c r="L27" s="11">
        <f t="shared" si="21"/>
        <v>0.30120481927710846</v>
      </c>
      <c r="M27" s="11">
        <f t="shared" si="22"/>
        <v>0.3058103975535168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-0.281274353446474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0.23105296058956359</v>
      </c>
      <c r="Q27" s="11">
        <f>2*'OddsRatio_working_3-way'!K27*'OddsRatio_working_3-way'!L27*'OddsRatio_working_3-way'!M27</f>
        <v>7.7404676914426665E-2</v>
      </c>
      <c r="R27" s="11">
        <f t="shared" si="23"/>
        <v>0</v>
      </c>
      <c r="S27" s="11">
        <f t="shared" si="24"/>
        <v>-0.82145050822606391</v>
      </c>
      <c r="T27" s="11">
        <f t="shared" si="25"/>
        <v>-0.27519280007573332</v>
      </c>
      <c r="U27" s="11">
        <f>'OddsRatio_working_3-way'!S27-'OddsRatio_working_3-way'!R27^2/3</f>
        <v>-0.82145050822606391</v>
      </c>
      <c r="V27" s="11">
        <f>'OddsRatio_working_3-way'!S27*'OddsRatio_working_3-way'!R27/3-2*'OddsRatio_working_3-way'!R27^3/27-'OddsRatio_working_3-way'!T27</f>
        <v>0.27519280007573332</v>
      </c>
      <c r="W27" s="11">
        <f>'OddsRatio_working_3-way'!V27^2+4*'OddsRatio_working_3-way'!U27^3/27</f>
        <v>-6.387314493406071E-3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0.1432815337952946</v>
      </c>
      <c r="Y27" s="11">
        <f>IF('OddsRatio_working_3-way'!W27&gt;=0,IF('OddsRatio_working_3-way'!V27+SQRT('OddsRatio_working_3-way'!W27)&gt;0,0,PI()),ACOS('OddsRatio_working_3-way'!V27/(2*'OddsRatio_working_3-way'!X27)))</f>
        <v>0.28264205953874333</v>
      </c>
      <c r="Z27" s="11">
        <f>'OddsRatio_working_3-way'!X27^(1/3)*COS('OddsRatio_working_3-way'!Y27/3)</f>
        <v>0.52095445428383746</v>
      </c>
      <c r="AA27" s="11">
        <f>'OddsRatio_working_3-way'!X27^(1/3)*COS(('OddsRatio_working_3-way'!Y27+2*PI())/3)</f>
        <v>-0.30310901666438533</v>
      </c>
      <c r="AB27" s="11">
        <f>'OddsRatio_working_3-way'!X27^(1/3)*COS(('OddsRatio_working_3-way'!Y27+4*PI())/3)</f>
        <v>-0.21784543761945199</v>
      </c>
      <c r="AC27" s="11">
        <f>'OddsRatio_working_3-way'!X27^(1/3)*SIN('OddsRatio_working_3-way'!Y27/3)</f>
        <v>4.922695031366324E-2</v>
      </c>
      <c r="AD27" s="11">
        <f>'OddsRatio_working_3-way'!X27^(1/3)*SIN(('OddsRatio_working_3-way'!Y27+2*PI())/3)</f>
        <v>0.42654631646763069</v>
      </c>
      <c r="AE27" s="11">
        <f>'OddsRatio_working_3-way'!X27^(1/3)*SIN(('OddsRatio_working_3-way'!Y27+4*PI())/3)</f>
        <v>-0.47577326678129384</v>
      </c>
      <c r="AF27" s="11">
        <f>-'OddsRatio_working_3-way'!U27/(3*'OddsRatio_working_3-way'!X27^(1/3))*COS(('OddsRatio_working_3-way'!Y27)/3)</f>
        <v>0.52095445428383724</v>
      </c>
      <c r="AG27" s="11">
        <f>-'OddsRatio_working_3-way'!U27/(3*'OddsRatio_working_3-way'!X27^(1/3))*COS(('OddsRatio_working_3-way'!Y27+2*PI())/3)</f>
        <v>-0.30310901666438522</v>
      </c>
      <c r="AH27" s="11">
        <f>-'OddsRatio_working_3-way'!U27/(3*'OddsRatio_working_3-way'!X27^(1/3))*COS(('OddsRatio_working_3-way'!Y27+4*PI())/3)</f>
        <v>-0.21784543761945191</v>
      </c>
      <c r="AI27" s="11">
        <f>'OddsRatio_working_3-way'!U27/(3*'OddsRatio_working_3-way'!X27^(1/3))*SIN(('OddsRatio_working_3-way'!Y27)/3)</f>
        <v>-4.9226950313663219E-2</v>
      </c>
      <c r="AJ27" s="11">
        <f>'OddsRatio_working_3-way'!U27/(3*'OddsRatio_working_3-way'!X27^(1/3))*SIN(('OddsRatio_working_3-way'!Y27+2*PI())/3)</f>
        <v>-0.42654631646763047</v>
      </c>
      <c r="AK27" s="11">
        <f>'OddsRatio_working_3-way'!U27/(3*'OddsRatio_working_3-way'!X27^(1/3))*SIN(('OddsRatio_working_3-way'!Y27+4*PI())/3)</f>
        <v>0.47577326678129367</v>
      </c>
      <c r="AL27" s="11">
        <f>'OddsRatio_working_3-way'!Z27+'OddsRatio_working_3-way'!AF27</f>
        <v>1.0419089085676747</v>
      </c>
      <c r="AM27" s="11">
        <f>'OddsRatio_working_3-way'!AA27+'OddsRatio_working_3-way'!AG27</f>
        <v>-0.60621803332877056</v>
      </c>
      <c r="AN27" s="11">
        <f>'OddsRatio_working_3-way'!AB27+'OddsRatio_working_3-way'!AH27</f>
        <v>-0.43569087523890393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1.0419089085676747</v>
      </c>
      <c r="AS27" s="11">
        <f>IF(('OddsRatio_working_3-way'!X27=0),IF(Q27&gt;0,-Q27^(1/3),(-Q27)^(1/3)),'OddsRatio_working_3-way'!AM27-'OddsRatio_working_3-way'!R27/3)</f>
        <v>-0.60621803332877056</v>
      </c>
      <c r="AT27" s="11">
        <f>IF(('OddsRatio_working_3-way'!X27=0),IF(Q27&gt;0,-Q27^(1/3),(-Q27)^(1/3)),'OddsRatio_working_3-way'!AN27-'OddsRatio_working_3-way'!R27/3)</f>
        <v>-0.43569087523890393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1.56</v>
      </c>
      <c r="B28" s="4">
        <f>IF('True_Odds_Calculator_3-way'!B29="","",'True_Odds_Calculator_3-way'!B29)</f>
        <v>4.1900000000000004</v>
      </c>
      <c r="C28" s="4">
        <f>IF('True_Odds_Calculator_3-way'!C29="","",'True_Odds_Calculator_3-way'!C29)</f>
        <v>6.49</v>
      </c>
      <c r="D28" s="9">
        <f t="shared" si="13"/>
        <v>0.62646560906893678</v>
      </c>
      <c r="E28" s="9">
        <f t="shared" si="14"/>
        <v>0.22745187785641308</v>
      </c>
      <c r="F28" s="9">
        <f t="shared" si="15"/>
        <v>0.14608251307464989</v>
      </c>
      <c r="G28" s="9">
        <f t="shared" si="16"/>
        <v>1.064744318658654</v>
      </c>
      <c r="H28" s="9">
        <f t="shared" si="17"/>
        <v>1.5962568184488468</v>
      </c>
      <c r="I28" s="9">
        <f t="shared" si="18"/>
        <v>4.3965343765211067</v>
      </c>
      <c r="J28" s="9">
        <f t="shared" si="19"/>
        <v>6.845446309436011</v>
      </c>
      <c r="K28" s="11">
        <f t="shared" si="20"/>
        <v>0.64102564102564097</v>
      </c>
      <c r="L28" s="11">
        <f t="shared" si="21"/>
        <v>0.2386634844868735</v>
      </c>
      <c r="M28" s="11">
        <f t="shared" si="22"/>
        <v>0.15408320493066255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-0.23118930339512034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0.21781543564642952</v>
      </c>
      <c r="Q28" s="11">
        <f>2*'OddsRatio_working_3-way'!K28*'OddsRatio_working_3-way'!L28*'OddsRatio_working_3-way'!M28</f>
        <v>4.7146198191867855E-2</v>
      </c>
      <c r="R28" s="11">
        <f t="shared" si="23"/>
        <v>0</v>
      </c>
      <c r="S28" s="11">
        <f t="shared" si="24"/>
        <v>-0.94215187488223084</v>
      </c>
      <c r="T28" s="11">
        <f t="shared" si="25"/>
        <v>-0.20392897724723608</v>
      </c>
      <c r="U28" s="11">
        <f>'OddsRatio_working_3-way'!S28-'OddsRatio_working_3-way'!R28^2/3</f>
        <v>-0.94215187488223084</v>
      </c>
      <c r="V28" s="11">
        <f>'OddsRatio_working_3-way'!S28*'OddsRatio_working_3-way'!R28/3-2*'OddsRatio_working_3-way'!R28^3/27-'OddsRatio_working_3-way'!T28</f>
        <v>0.20392897724723608</v>
      </c>
      <c r="W28" s="11">
        <f>'OddsRatio_working_3-way'!V28^2+4*'OddsRatio_working_3-way'!U28^3/27</f>
        <v>-8.230945491992589E-2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0.17599466091406693</v>
      </c>
      <c r="Y28" s="11">
        <f>IF('OddsRatio_working_3-way'!W28&gt;=0,IF('OddsRatio_working_3-way'!V28+SQRT('OddsRatio_working_3-way'!W28)&gt;0,0,PI()),ACOS('OddsRatio_working_3-way'!V28/(2*'OddsRatio_working_3-way'!X28)))</f>
        <v>0.95285151564181669</v>
      </c>
      <c r="Z28" s="11">
        <f>'OddsRatio_working_3-way'!X28^(1/3)*COS('OddsRatio_working_3-way'!Y28/3)</f>
        <v>0.53237215932932702</v>
      </c>
      <c r="AA28" s="11">
        <f>'OddsRatio_working_3-way'!X28^(1/3)*COS(('OddsRatio_working_3-way'!Y28+2*PI())/3)</f>
        <v>-0.4177541557850325</v>
      </c>
      <c r="AB28" s="11">
        <f>'OddsRatio_working_3-way'!X28^(1/3)*COS(('OddsRatio_working_3-way'!Y28+4*PI())/3)</f>
        <v>-0.11461800354429437</v>
      </c>
      <c r="AC28" s="11">
        <f>'OddsRatio_working_3-way'!X28^(1/3)*SIN('OddsRatio_working_3-way'!Y28/3)</f>
        <v>0.17501573909729759</v>
      </c>
      <c r="AD28" s="11">
        <f>'OddsRatio_working_3-way'!X28^(1/3)*SIN(('OddsRatio_working_3-way'!Y28+2*PI())/3)</f>
        <v>0.37353994469812518</v>
      </c>
      <c r="AE28" s="11">
        <f>'OddsRatio_working_3-way'!X28^(1/3)*SIN(('OddsRatio_working_3-way'!Y28+4*PI())/3)</f>
        <v>-0.54855568379542263</v>
      </c>
      <c r="AF28" s="11">
        <f>-'OddsRatio_working_3-way'!U28/(3*'OddsRatio_working_3-way'!X28^(1/3))*COS(('OddsRatio_working_3-way'!Y28)/3)</f>
        <v>0.53237215932932702</v>
      </c>
      <c r="AG28" s="11">
        <f>-'OddsRatio_working_3-way'!U28/(3*'OddsRatio_working_3-way'!X28^(1/3))*COS(('OddsRatio_working_3-way'!Y28+2*PI())/3)</f>
        <v>-0.4177541557850325</v>
      </c>
      <c r="AH28" s="11">
        <f>-'OddsRatio_working_3-way'!U28/(3*'OddsRatio_working_3-way'!X28^(1/3))*COS(('OddsRatio_working_3-way'!Y28+4*PI())/3)</f>
        <v>-0.11461800354429437</v>
      </c>
      <c r="AI28" s="11">
        <f>'OddsRatio_working_3-way'!U28/(3*'OddsRatio_working_3-way'!X28^(1/3))*SIN(('OddsRatio_working_3-way'!Y28)/3)</f>
        <v>-0.17501573909729759</v>
      </c>
      <c r="AJ28" s="11">
        <f>'OddsRatio_working_3-way'!U28/(3*'OddsRatio_working_3-way'!X28^(1/3))*SIN(('OddsRatio_working_3-way'!Y28+2*PI())/3)</f>
        <v>-0.37353994469812518</v>
      </c>
      <c r="AK28" s="11">
        <f>'OddsRatio_working_3-way'!U28/(3*'OddsRatio_working_3-way'!X28^(1/3))*SIN(('OddsRatio_working_3-way'!Y28+4*PI())/3)</f>
        <v>0.54855568379542263</v>
      </c>
      <c r="AL28" s="11">
        <f>'OddsRatio_working_3-way'!Z28+'OddsRatio_working_3-way'!AF28</f>
        <v>1.064744318658654</v>
      </c>
      <c r="AM28" s="11">
        <f>'OddsRatio_working_3-way'!AA28+'OddsRatio_working_3-way'!AG28</f>
        <v>-0.835508311570065</v>
      </c>
      <c r="AN28" s="11">
        <f>'OddsRatio_working_3-way'!AB28+'OddsRatio_working_3-way'!AH28</f>
        <v>-0.22923600708858874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1.064744318658654</v>
      </c>
      <c r="AS28" s="11">
        <f>IF(('OddsRatio_working_3-way'!X28=0),IF(Q28&gt;0,-Q28^(1/3),(-Q28)^(1/3)),'OddsRatio_working_3-way'!AM28-'OddsRatio_working_3-way'!R28/3)</f>
        <v>-0.835508311570065</v>
      </c>
      <c r="AT28" s="11">
        <f>IF(('OddsRatio_working_3-way'!X28=0),IF(Q28&gt;0,-Q28^(1/3),(-Q28)^(1/3)),'OddsRatio_working_3-way'!AN28-'OddsRatio_working_3-way'!R28/3)</f>
        <v>-0.22923600708858874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1.19</v>
      </c>
      <c r="B29" s="4">
        <f>IF('True_Odds_Calculator_3-way'!B30="","",'True_Odds_Calculator_3-way'!B30)</f>
        <v>7.28</v>
      </c>
      <c r="C29" s="4">
        <f>IF('True_Odds_Calculator_3-way'!C30="","",'True_Odds_Calculator_3-way'!C30)</f>
        <v>19.32</v>
      </c>
      <c r="D29" s="9">
        <f t="shared" si="13"/>
        <v>0.82671699740681082</v>
      </c>
      <c r="E29" s="9">
        <f t="shared" si="14"/>
        <v>0.12613591197526308</v>
      </c>
      <c r="F29" s="9">
        <f t="shared" si="15"/>
        <v>4.7147090617926019E-2</v>
      </c>
      <c r="G29" s="9">
        <f t="shared" si="16"/>
        <v>1.1031777573012247</v>
      </c>
      <c r="H29" s="9">
        <f t="shared" si="17"/>
        <v>1.2096037738872327</v>
      </c>
      <c r="I29" s="9">
        <f t="shared" si="18"/>
        <v>7.9279563158516915</v>
      </c>
      <c r="J29" s="9">
        <f t="shared" si="19"/>
        <v>21.210216513758439</v>
      </c>
      <c r="K29" s="11">
        <f t="shared" si="20"/>
        <v>0.84033613445378152</v>
      </c>
      <c r="L29" s="11">
        <f t="shared" si="21"/>
        <v>0.13736263736263735</v>
      </c>
      <c r="M29" s="11">
        <f t="shared" si="22"/>
        <v>5.1759834368530017E-2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-0.13060302955391423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0.1481122788341328</v>
      </c>
      <c r="Q29" s="11">
        <f>2*'OddsRatio_working_3-way'!K29*'OddsRatio_working_3-way'!L29*'OddsRatio_working_3-way'!M29</f>
        <v>1.1949356904730356E-2</v>
      </c>
      <c r="R29" s="11">
        <f t="shared" si="23"/>
        <v>0</v>
      </c>
      <c r="S29" s="11">
        <f t="shared" si="24"/>
        <v>-1.1340646487299944</v>
      </c>
      <c r="T29" s="11">
        <f t="shared" si="25"/>
        <v>-9.1493719139168539E-2</v>
      </c>
      <c r="U29" s="11">
        <f>'OddsRatio_working_3-way'!S29-'OddsRatio_working_3-way'!R29^2/3</f>
        <v>-1.1340646487299944</v>
      </c>
      <c r="V29" s="11">
        <f>'OddsRatio_working_3-way'!S29*'OddsRatio_working_3-way'!R29/3-2*'OddsRatio_working_3-way'!R29^3/27-'OddsRatio_working_3-way'!T29</f>
        <v>9.1493719139168539E-2</v>
      </c>
      <c r="W29" s="11">
        <f>'OddsRatio_working_3-way'!V29^2+4*'OddsRatio_working_3-way'!U29^3/27</f>
        <v>-0.20770645854111597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0.2324207172258064</v>
      </c>
      <c r="Y29" s="11">
        <f>IF('OddsRatio_working_3-way'!W29&gt;=0,IF('OddsRatio_working_3-way'!V29+SQRT('OddsRatio_working_3-way'!W29)&gt;0,0,PI()),ACOS('OddsRatio_working_3-way'!V29/(2*'OddsRatio_working_3-way'!X29)))</f>
        <v>1.372674950666751</v>
      </c>
      <c r="Z29" s="11">
        <f>'OddsRatio_working_3-way'!X29^(1/3)*COS('OddsRatio_working_3-way'!Y29/3)</f>
        <v>0.55158887865061235</v>
      </c>
      <c r="AA29" s="11">
        <f>'OddsRatio_working_3-way'!X29^(1/3)*COS(('OddsRatio_working_3-way'!Y29+2*PI())/3)</f>
        <v>-0.51101442974750333</v>
      </c>
      <c r="AB29" s="11">
        <f>'OddsRatio_working_3-way'!X29^(1/3)*COS(('OddsRatio_working_3-way'!Y29+4*PI())/3)</f>
        <v>-4.0574448903108976E-2</v>
      </c>
      <c r="AC29" s="11">
        <f>'OddsRatio_working_3-way'!X29^(1/3)*SIN('OddsRatio_working_3-way'!Y29/3)</f>
        <v>0.27160864957807357</v>
      </c>
      <c r="AD29" s="11">
        <f>'OddsRatio_working_3-way'!X29^(1/3)*SIN(('OddsRatio_working_3-way'!Y29+2*PI())/3)</f>
        <v>0.34188565656736569</v>
      </c>
      <c r="AE29" s="11">
        <f>'OddsRatio_working_3-way'!X29^(1/3)*SIN(('OddsRatio_working_3-way'!Y29+4*PI())/3)</f>
        <v>-0.61349430614543909</v>
      </c>
      <c r="AF29" s="11">
        <f>-'OddsRatio_working_3-way'!U29/(3*'OddsRatio_working_3-way'!X29^(1/3))*COS(('OddsRatio_working_3-way'!Y29)/3)</f>
        <v>0.55158887865061235</v>
      </c>
      <c r="AG29" s="11">
        <f>-'OddsRatio_working_3-way'!U29/(3*'OddsRatio_working_3-way'!X29^(1/3))*COS(('OddsRatio_working_3-way'!Y29+2*PI())/3)</f>
        <v>-0.51101442974750333</v>
      </c>
      <c r="AH29" s="11">
        <f>-'OddsRatio_working_3-way'!U29/(3*'OddsRatio_working_3-way'!X29^(1/3))*COS(('OddsRatio_working_3-way'!Y29+4*PI())/3)</f>
        <v>-4.0574448903108976E-2</v>
      </c>
      <c r="AI29" s="11">
        <f>'OddsRatio_working_3-way'!U29/(3*'OddsRatio_working_3-way'!X29^(1/3))*SIN(('OddsRatio_working_3-way'!Y29)/3)</f>
        <v>-0.27160864957807357</v>
      </c>
      <c r="AJ29" s="11">
        <f>'OddsRatio_working_3-way'!U29/(3*'OddsRatio_working_3-way'!X29^(1/3))*SIN(('OddsRatio_working_3-way'!Y29+2*PI())/3)</f>
        <v>-0.34188565656736569</v>
      </c>
      <c r="AK29" s="11">
        <f>'OddsRatio_working_3-way'!U29/(3*'OddsRatio_working_3-way'!X29^(1/3))*SIN(('OddsRatio_working_3-way'!Y29+4*PI())/3)</f>
        <v>0.61349430614543909</v>
      </c>
      <c r="AL29" s="11">
        <f>'OddsRatio_working_3-way'!Z29+'OddsRatio_working_3-way'!AF29</f>
        <v>1.1031777573012247</v>
      </c>
      <c r="AM29" s="11">
        <f>'OddsRatio_working_3-way'!AA29+'OddsRatio_working_3-way'!AG29</f>
        <v>-1.0220288594950067</v>
      </c>
      <c r="AN29" s="11">
        <f>'OddsRatio_working_3-way'!AB29+'OddsRatio_working_3-way'!AH29</f>
        <v>-8.1148897806217951E-2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1.1031777573012247</v>
      </c>
      <c r="AS29" s="11">
        <f>IF(('OddsRatio_working_3-way'!X29=0),IF(Q29&gt;0,-Q29^(1/3),(-Q29)^(1/3)),'OddsRatio_working_3-way'!AM29-'OddsRatio_working_3-way'!R29/3)</f>
        <v>-1.0220288594950067</v>
      </c>
      <c r="AT29" s="11">
        <f>IF(('OddsRatio_working_3-way'!X29=0),IF(Q29&gt;0,-Q29^(1/3),(-Q29)^(1/3)),'OddsRatio_working_3-way'!AN29-'OddsRatio_working_3-way'!R29/3)</f>
        <v>-8.1148897806217951E-2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1.99</v>
      </c>
      <c r="B30" s="4">
        <f>IF('True_Odds_Calculator_3-way'!B31="","",'True_Odds_Calculator_3-way'!B31)</f>
        <v>3.7</v>
      </c>
      <c r="C30" s="4">
        <f>IF('True_Odds_Calculator_3-way'!C31="","",'True_Odds_Calculator_3-way'!C31)</f>
        <v>3.98</v>
      </c>
      <c r="D30" s="9">
        <f t="shared" si="13"/>
        <v>0.49300118749862598</v>
      </c>
      <c r="E30" s="9">
        <f t="shared" si="14"/>
        <v>0.26283230711151806</v>
      </c>
      <c r="F30" s="9">
        <f t="shared" si="15"/>
        <v>0.24416650538985615</v>
      </c>
      <c r="G30" s="9">
        <f t="shared" si="16"/>
        <v>1.0387804849437159</v>
      </c>
      <c r="H30" s="9">
        <f t="shared" si="17"/>
        <v>2.0283926800942789</v>
      </c>
      <c r="I30" s="9">
        <f t="shared" si="18"/>
        <v>3.8047073093480339</v>
      </c>
      <c r="J30" s="9">
        <f t="shared" si="19"/>
        <v>4.0955658451322732</v>
      </c>
      <c r="K30" s="11">
        <f t="shared" si="20"/>
        <v>0.50251256281407031</v>
      </c>
      <c r="L30" s="11">
        <f t="shared" si="21"/>
        <v>0.27027027027027023</v>
      </c>
      <c r="M30" s="11">
        <f t="shared" si="22"/>
        <v>0.25125628140703515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-0.27181746024704545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0.22760822993140356</v>
      </c>
      <c r="Q30" s="11">
        <f>2*'OddsRatio_working_3-way'!K30*'OddsRatio_working_3-way'!L30*'OddsRatio_working_3-way'!M30</f>
        <v>6.8248344807017552E-2</v>
      </c>
      <c r="R30" s="11">
        <f t="shared" si="23"/>
        <v>0</v>
      </c>
      <c r="S30" s="11">
        <f t="shared" si="24"/>
        <v>-0.83735691491097863</v>
      </c>
      <c r="T30" s="11">
        <f t="shared" si="25"/>
        <v>-0.25108153370644037</v>
      </c>
      <c r="U30" s="11">
        <f>'OddsRatio_working_3-way'!S30-'OddsRatio_working_3-way'!R30^2/3</f>
        <v>-0.83735691491097863</v>
      </c>
      <c r="V30" s="11">
        <f>'OddsRatio_working_3-way'!S30*'OddsRatio_working_3-way'!R30/3-2*'OddsRatio_working_3-way'!R30^3/27-'OddsRatio_working_3-way'!T30</f>
        <v>0.25108153370644037</v>
      </c>
      <c r="W30" s="11">
        <f>'OddsRatio_working_3-way'!V30^2+4*'OddsRatio_working_3-way'!U30^3/27</f>
        <v>-2.3939797281129785E-2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0.14746332921230632</v>
      </c>
      <c r="Y30" s="11">
        <f>IF('OddsRatio_working_3-way'!W30&gt;=0,IF('OddsRatio_working_3-way'!V30+SQRT('OddsRatio_working_3-way'!W30)&gt;0,0,PI()),ACOS('OddsRatio_working_3-way'!V30/(2*'OddsRatio_working_3-way'!X30)))</f>
        <v>0.55227062578725605</v>
      </c>
      <c r="Z30" s="11">
        <f>'OddsRatio_working_3-way'!X30^(1/3)*COS('OddsRatio_working_3-way'!Y30/3)</f>
        <v>0.51939024247185794</v>
      </c>
      <c r="AA30" s="11">
        <f>'OddsRatio_working_3-way'!X30^(1/3)*COS(('OddsRatio_working_3-way'!Y30+2*PI())/3)</f>
        <v>-0.34344809578915314</v>
      </c>
      <c r="AB30" s="11">
        <f>'OddsRatio_working_3-way'!X30^(1/3)*COS(('OddsRatio_working_3-way'!Y30+4*PI())/3)</f>
        <v>-0.17594214668270475</v>
      </c>
      <c r="AC30" s="11">
        <f>'OddsRatio_working_3-way'!X30^(1/3)*SIN('OddsRatio_working_3-way'!Y30/3)</f>
        <v>9.6709604807471761E-2</v>
      </c>
      <c r="AD30" s="11">
        <f>'OddsRatio_working_3-way'!X30^(1/3)*SIN(('OddsRatio_working_3-way'!Y30+2*PI())/3)</f>
        <v>0.40145034205465246</v>
      </c>
      <c r="AE30" s="11">
        <f>'OddsRatio_working_3-way'!X30^(1/3)*SIN(('OddsRatio_working_3-way'!Y30+4*PI())/3)</f>
        <v>-0.49815994686212423</v>
      </c>
      <c r="AF30" s="11">
        <f>-'OddsRatio_working_3-way'!U30/(3*'OddsRatio_working_3-way'!X30^(1/3))*COS(('OddsRatio_working_3-way'!Y30)/3)</f>
        <v>0.51939024247185805</v>
      </c>
      <c r="AG30" s="11">
        <f>-'OddsRatio_working_3-way'!U30/(3*'OddsRatio_working_3-way'!X30^(1/3))*COS(('OddsRatio_working_3-way'!Y30+2*PI())/3)</f>
        <v>-0.3434480957891532</v>
      </c>
      <c r="AH30" s="11">
        <f>-'OddsRatio_working_3-way'!U30/(3*'OddsRatio_working_3-way'!X30^(1/3))*COS(('OddsRatio_working_3-way'!Y30+4*PI())/3)</f>
        <v>-0.17594214668270478</v>
      </c>
      <c r="AI30" s="11">
        <f>'OddsRatio_working_3-way'!U30/(3*'OddsRatio_working_3-way'!X30^(1/3))*SIN(('OddsRatio_working_3-way'!Y30)/3)</f>
        <v>-9.6709604807471788E-2</v>
      </c>
      <c r="AJ30" s="11">
        <f>'OddsRatio_working_3-way'!U30/(3*'OddsRatio_working_3-way'!X30^(1/3))*SIN(('OddsRatio_working_3-way'!Y30+2*PI())/3)</f>
        <v>-0.40145034205465258</v>
      </c>
      <c r="AK30" s="11">
        <f>'OddsRatio_working_3-way'!U30/(3*'OddsRatio_working_3-way'!X30^(1/3))*SIN(('OddsRatio_working_3-way'!Y30+4*PI())/3)</f>
        <v>0.49815994686212428</v>
      </c>
      <c r="AL30" s="11">
        <f>'OddsRatio_working_3-way'!Z30+'OddsRatio_working_3-way'!AF30</f>
        <v>1.0387804849437159</v>
      </c>
      <c r="AM30" s="11">
        <f>'OddsRatio_working_3-way'!AA30+'OddsRatio_working_3-way'!AG30</f>
        <v>-0.68689619157830628</v>
      </c>
      <c r="AN30" s="11">
        <f>'OddsRatio_working_3-way'!AB30+'OddsRatio_working_3-way'!AH30</f>
        <v>-0.3518842933654095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1.0387804849437159</v>
      </c>
      <c r="AS30" s="11">
        <f>IF(('OddsRatio_working_3-way'!X30=0),IF(Q30&gt;0,-Q30^(1/3),(-Q30)^(1/3)),'OddsRatio_working_3-way'!AM30-'OddsRatio_working_3-way'!R30/3)</f>
        <v>-0.68689619157830628</v>
      </c>
      <c r="AT30" s="11">
        <f>IF(('OddsRatio_working_3-way'!X30=0),IF(Q30&gt;0,-Q30^(1/3),(-Q30)^(1/3)),'OddsRatio_working_3-way'!AN30-'OddsRatio_working_3-way'!R30/3)</f>
        <v>-0.3518842933654095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1.68</v>
      </c>
      <c r="B31" s="4">
        <f>IF('True_Odds_Calculator_3-way'!B32="","",'True_Odds_Calculator_3-way'!B32)</f>
        <v>3.88</v>
      </c>
      <c r="C31" s="4">
        <f>IF('True_Odds_Calculator_3-way'!C32="","",'True_Odds_Calculator_3-way'!C32)</f>
        <v>5.79</v>
      </c>
      <c r="D31" s="9">
        <f t="shared" si="13"/>
        <v>0.58437487472879968</v>
      </c>
      <c r="E31" s="9">
        <f t="shared" si="14"/>
        <v>0.24923549737490747</v>
      </c>
      <c r="F31" s="9">
        <f t="shared" si="15"/>
        <v>0.16638962789629264</v>
      </c>
      <c r="G31" s="9">
        <f t="shared" si="16"/>
        <v>1.045926931407047</v>
      </c>
      <c r="H31" s="9">
        <f t="shared" si="17"/>
        <v>1.7112303133567921</v>
      </c>
      <c r="I31" s="9">
        <f t="shared" si="18"/>
        <v>4.0122695624522944</v>
      </c>
      <c r="J31" s="9">
        <f t="shared" si="19"/>
        <v>6.0099900014397543</v>
      </c>
      <c r="K31" s="11">
        <f t="shared" si="20"/>
        <v>0.59523809523809523</v>
      </c>
      <c r="L31" s="11">
        <f t="shared" si="21"/>
        <v>0.25773195876288663</v>
      </c>
      <c r="M31" s="11">
        <f t="shared" si="22"/>
        <v>0.17271157167530224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-0.24855204621242744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0.22124165799717319</v>
      </c>
      <c r="Q31" s="11">
        <f>2*'OddsRatio_working_3-way'!K31*'OddsRatio_working_3-way'!L31*'OddsRatio_working_3-way'!M31</f>
        <v>5.2992013891538493E-2</v>
      </c>
      <c r="R31" s="11">
        <f t="shared" si="23"/>
        <v>0</v>
      </c>
      <c r="S31" s="11">
        <f t="shared" si="24"/>
        <v>-0.8901220543889099</v>
      </c>
      <c r="T31" s="11">
        <f t="shared" si="25"/>
        <v>-0.21320288727878084</v>
      </c>
      <c r="U31" s="11">
        <f>'OddsRatio_working_3-way'!S31-'OddsRatio_working_3-way'!R31^2/3</f>
        <v>-0.8901220543889099</v>
      </c>
      <c r="V31" s="11">
        <f>'OddsRatio_working_3-way'!S31*'OddsRatio_working_3-way'!R31/3-2*'OddsRatio_working_3-way'!R31^3/27-'OddsRatio_working_3-way'!T31</f>
        <v>0.21320288727878084</v>
      </c>
      <c r="W31" s="11">
        <f>'OddsRatio_working_3-way'!V31^2+4*'OddsRatio_working_3-way'!U31^3/27</f>
        <v>-5.9027355170347927E-2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0.1616190167603711</v>
      </c>
      <c r="Y31" s="11">
        <f>IF('OddsRatio_working_3-way'!W31&gt;=0,IF('OddsRatio_working_3-way'!V31+SQRT('OddsRatio_working_3-way'!W31)&gt;0,0,PI()),ACOS('OddsRatio_working_3-way'!V31/(2*'OddsRatio_working_3-way'!X31)))</f>
        <v>0.85053012564071473</v>
      </c>
      <c r="Z31" s="11">
        <f>'OddsRatio_working_3-way'!X31^(1/3)*COS('OddsRatio_working_3-way'!Y31/3)</f>
        <v>0.52296346570352348</v>
      </c>
      <c r="AA31" s="11">
        <f>'OddsRatio_working_3-way'!X31^(1/3)*COS(('OddsRatio_working_3-way'!Y31+2*PI())/3)</f>
        <v>-0.3934378761409138</v>
      </c>
      <c r="AB31" s="11">
        <f>'OddsRatio_working_3-way'!X31^(1/3)*COS(('OddsRatio_working_3-way'!Y31+4*PI())/3)</f>
        <v>-0.12952558956260976</v>
      </c>
      <c r="AC31" s="11">
        <f>'OddsRatio_working_3-way'!X31^(1/3)*SIN('OddsRatio_working_3-way'!Y31/3)</f>
        <v>0.15236982969843355</v>
      </c>
      <c r="AD31" s="11">
        <f>'OddsRatio_working_3-way'!X31^(1/3)*SIN(('OddsRatio_working_3-way'!Y31+2*PI())/3)</f>
        <v>0.37671473170118658</v>
      </c>
      <c r="AE31" s="11">
        <f>'OddsRatio_working_3-way'!X31^(1/3)*SIN(('OddsRatio_working_3-way'!Y31+4*PI())/3)</f>
        <v>-0.52908456139962001</v>
      </c>
      <c r="AF31" s="11">
        <f>-'OddsRatio_working_3-way'!U31/(3*'OddsRatio_working_3-way'!X31^(1/3))*COS(('OddsRatio_working_3-way'!Y31)/3)</f>
        <v>0.52296346570352348</v>
      </c>
      <c r="AG31" s="11">
        <f>-'OddsRatio_working_3-way'!U31/(3*'OddsRatio_working_3-way'!X31^(1/3))*COS(('OddsRatio_working_3-way'!Y31+2*PI())/3)</f>
        <v>-0.3934378761409138</v>
      </c>
      <c r="AH31" s="11">
        <f>-'OddsRatio_working_3-way'!U31/(3*'OddsRatio_working_3-way'!X31^(1/3))*COS(('OddsRatio_working_3-way'!Y31+4*PI())/3)</f>
        <v>-0.12952558956260976</v>
      </c>
      <c r="AI31" s="11">
        <f>'OddsRatio_working_3-way'!U31/(3*'OddsRatio_working_3-way'!X31^(1/3))*SIN(('OddsRatio_working_3-way'!Y31)/3)</f>
        <v>-0.15236982969843355</v>
      </c>
      <c r="AJ31" s="11">
        <f>'OddsRatio_working_3-way'!U31/(3*'OddsRatio_working_3-way'!X31^(1/3))*SIN(('OddsRatio_working_3-way'!Y31+2*PI())/3)</f>
        <v>-0.37671473170118658</v>
      </c>
      <c r="AK31" s="11">
        <f>'OddsRatio_working_3-way'!U31/(3*'OddsRatio_working_3-way'!X31^(1/3))*SIN(('OddsRatio_working_3-way'!Y31+4*PI())/3)</f>
        <v>0.52908456139962001</v>
      </c>
      <c r="AL31" s="11">
        <f>'OddsRatio_working_3-way'!Z31+'OddsRatio_working_3-way'!AF31</f>
        <v>1.045926931407047</v>
      </c>
      <c r="AM31" s="11">
        <f>'OddsRatio_working_3-way'!AA31+'OddsRatio_working_3-way'!AG31</f>
        <v>-0.7868757522818276</v>
      </c>
      <c r="AN31" s="11">
        <f>'OddsRatio_working_3-way'!AB31+'OddsRatio_working_3-way'!AH31</f>
        <v>-0.25905117912521952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1.045926931407047</v>
      </c>
      <c r="AS31" s="11">
        <f>IF(('OddsRatio_working_3-way'!X31=0),IF(Q31&gt;0,-Q31^(1/3),(-Q31)^(1/3)),'OddsRatio_working_3-way'!AM31-'OddsRatio_working_3-way'!R31/3)</f>
        <v>-0.7868757522818276</v>
      </c>
      <c r="AT31" s="11">
        <f>IF(('OddsRatio_working_3-way'!X31=0),IF(Q31&gt;0,-Q31^(1/3),(-Q31)^(1/3)),'OddsRatio_working_3-way'!AN31-'OddsRatio_working_3-way'!R31/3)</f>
        <v>-0.25905117912521952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2.67</v>
      </c>
      <c r="B32" s="4">
        <f>IF('True_Odds_Calculator_3-way'!B33="","",'True_Odds_Calculator_3-way'!B33)</f>
        <v>3.46</v>
      </c>
      <c r="C32" s="4">
        <f>IF('True_Odds_Calculator_3-way'!C33="","",'True_Odds_Calculator_3-way'!C33)</f>
        <v>2.79</v>
      </c>
      <c r="D32" s="9">
        <f t="shared" si="13"/>
        <v>0.36683808958171887</v>
      </c>
      <c r="E32" s="9">
        <f t="shared" si="14"/>
        <v>0.28228743885331048</v>
      </c>
      <c r="F32" s="9">
        <f t="shared" si="15"/>
        <v>0.35087447156497048</v>
      </c>
      <c r="G32" s="9">
        <f t="shared" si="16"/>
        <v>1.0335319021703762</v>
      </c>
      <c r="H32" s="9">
        <f t="shared" si="17"/>
        <v>2.7259982766245283</v>
      </c>
      <c r="I32" s="9">
        <f t="shared" si="18"/>
        <v>3.5424884793391249</v>
      </c>
      <c r="J32" s="9">
        <f t="shared" si="19"/>
        <v>2.8500221048849737</v>
      </c>
      <c r="K32" s="11">
        <f t="shared" si="20"/>
        <v>0.37453183520599254</v>
      </c>
      <c r="L32" s="11">
        <f t="shared" si="21"/>
        <v>0.28901734104046245</v>
      </c>
      <c r="M32" s="11">
        <f t="shared" si="22"/>
        <v>0.35842293906810035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-0.2853074063909018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0.22968368289094782</v>
      </c>
      <c r="Q32" s="11">
        <f>2*'OddsRatio_working_3-way'!K32*'OddsRatio_working_3-way'!L32*'OddsRatio_working_3-way'!M32</f>
        <v>7.7595838814509405E-2</v>
      </c>
      <c r="R32" s="11">
        <f t="shared" si="23"/>
        <v>0</v>
      </c>
      <c r="S32" s="11">
        <f t="shared" si="24"/>
        <v>-0.80503932861895811</v>
      </c>
      <c r="T32" s="11">
        <f t="shared" si="25"/>
        <v>-0.27197274615505346</v>
      </c>
      <c r="U32" s="11">
        <f>'OddsRatio_working_3-way'!S32-'OddsRatio_working_3-way'!R32^2/3</f>
        <v>-0.80503932861895811</v>
      </c>
      <c r="V32" s="11">
        <f>'OddsRatio_working_3-way'!S32*'OddsRatio_working_3-way'!R32/3-2*'OddsRatio_working_3-way'!R32^3/27-'OddsRatio_working_3-way'!T32</f>
        <v>0.27197274615505346</v>
      </c>
      <c r="W32" s="11">
        <f>'OddsRatio_working_3-way'!V32^2+4*'OddsRatio_working_3-way'!U32^3/27</f>
        <v>-3.3251344630032403E-3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0.13900927047694012</v>
      </c>
      <c r="Y32" s="11">
        <f>IF('OddsRatio_working_3-way'!W32&gt;=0,IF('OddsRatio_working_3-way'!V32+SQRT('OddsRatio_working_3-way'!W32)&gt;0,0,PI()),ACOS('OddsRatio_working_3-way'!V32/(2*'OddsRatio_working_3-way'!X32)))</f>
        <v>0.20892720303205303</v>
      </c>
      <c r="Z32" s="11">
        <f>'OddsRatio_working_3-way'!X32^(1/3)*COS('OddsRatio_working_3-way'!Y32/3)</f>
        <v>0.51676595108518808</v>
      </c>
      <c r="AA32" s="11">
        <f>'OddsRatio_working_3-way'!X32^(1/3)*COS(('OddsRatio_working_3-way'!Y32+2*PI())/3)</f>
        <v>-0.28960069493407542</v>
      </c>
      <c r="AB32" s="11">
        <f>'OddsRatio_working_3-way'!X32^(1/3)*COS(('OddsRatio_working_3-way'!Y32+4*PI())/3)</f>
        <v>-0.2271652561511128</v>
      </c>
      <c r="AC32" s="11">
        <f>'OddsRatio_working_3-way'!X32^(1/3)*SIN('OddsRatio_working_3-way'!Y32/3)</f>
        <v>3.6047117388316147E-2</v>
      </c>
      <c r="AD32" s="11">
        <f>'OddsRatio_working_3-way'!X32^(1/3)*SIN(('OddsRatio_working_3-way'!Y32+2*PI())/3)</f>
        <v>0.42950888275644156</v>
      </c>
      <c r="AE32" s="11">
        <f>'OddsRatio_working_3-way'!X32^(1/3)*SIN(('OddsRatio_working_3-way'!Y32+4*PI())/3)</f>
        <v>-0.46555600014475745</v>
      </c>
      <c r="AF32" s="11">
        <f>-'OddsRatio_working_3-way'!U32/(3*'OddsRatio_working_3-way'!X32^(1/3))*COS(('OddsRatio_working_3-way'!Y32)/3)</f>
        <v>0.51676595108518797</v>
      </c>
      <c r="AG32" s="11">
        <f>-'OddsRatio_working_3-way'!U32/(3*'OddsRatio_working_3-way'!X32^(1/3))*COS(('OddsRatio_working_3-way'!Y32+2*PI())/3)</f>
        <v>-0.28960069493407536</v>
      </c>
      <c r="AH32" s="11">
        <f>-'OddsRatio_working_3-way'!U32/(3*'OddsRatio_working_3-way'!X32^(1/3))*COS(('OddsRatio_working_3-way'!Y32+4*PI())/3)</f>
        <v>-0.22716525615111277</v>
      </c>
      <c r="AI32" s="11">
        <f>'OddsRatio_working_3-way'!U32/(3*'OddsRatio_working_3-way'!X32^(1/3))*SIN(('OddsRatio_working_3-way'!Y32)/3)</f>
        <v>-3.604711738831614E-2</v>
      </c>
      <c r="AJ32" s="11">
        <f>'OddsRatio_working_3-way'!U32/(3*'OddsRatio_working_3-way'!X32^(1/3))*SIN(('OddsRatio_working_3-way'!Y32+2*PI())/3)</f>
        <v>-0.42950888275644145</v>
      </c>
      <c r="AK32" s="11">
        <f>'OddsRatio_working_3-way'!U32/(3*'OddsRatio_working_3-way'!X32^(1/3))*SIN(('OddsRatio_working_3-way'!Y32+4*PI())/3)</f>
        <v>0.46555600014475734</v>
      </c>
      <c r="AL32" s="11">
        <f>'OddsRatio_working_3-way'!Z32+'OddsRatio_working_3-way'!AF32</f>
        <v>1.0335319021703762</v>
      </c>
      <c r="AM32" s="11">
        <f>'OddsRatio_working_3-way'!AA32+'OddsRatio_working_3-way'!AG32</f>
        <v>-0.57920138986815073</v>
      </c>
      <c r="AN32" s="11">
        <f>'OddsRatio_working_3-way'!AB32+'OddsRatio_working_3-way'!AH32</f>
        <v>-0.45433051230222554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1.0335319021703762</v>
      </c>
      <c r="AS32" s="11">
        <f>IF(('OddsRatio_working_3-way'!X32=0),IF(Q32&gt;0,-Q32^(1/3),(-Q32)^(1/3)),'OddsRatio_working_3-way'!AM32-'OddsRatio_working_3-way'!R32/3)</f>
        <v>-0.57920138986815073</v>
      </c>
      <c r="AT32" s="11">
        <f>IF(('OddsRatio_working_3-way'!X32=0),IF(Q32&gt;0,-Q32^(1/3),(-Q32)^(1/3)),'OddsRatio_working_3-way'!AN32-'OddsRatio_working_3-way'!R32/3)</f>
        <v>-0.45433051230222554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2.02</v>
      </c>
      <c r="B33" s="4">
        <f>IF('True_Odds_Calculator_3-way'!B34="","",'True_Odds_Calculator_3-way'!B34)</f>
        <v>3.63</v>
      </c>
      <c r="C33" s="4">
        <f>IF('True_Odds_Calculator_3-way'!C34="","",'True_Odds_Calculator_3-way'!C34)</f>
        <v>3.98</v>
      </c>
      <c r="D33" s="9">
        <f t="shared" si="13"/>
        <v>0.48646756152280424</v>
      </c>
      <c r="E33" s="9">
        <f t="shared" si="14"/>
        <v>0.26868114841896518</v>
      </c>
      <c r="F33" s="9">
        <f t="shared" si="15"/>
        <v>0.24485129005823059</v>
      </c>
      <c r="G33" s="9">
        <f t="shared" si="16"/>
        <v>1.0349367867440882</v>
      </c>
      <c r="H33" s="9">
        <f t="shared" si="17"/>
        <v>2.0556355224789695</v>
      </c>
      <c r="I33" s="9">
        <f t="shared" si="18"/>
        <v>3.7218837491369521</v>
      </c>
      <c r="J33" s="9">
        <f t="shared" si="19"/>
        <v>4.0841116244973827</v>
      </c>
      <c r="K33" s="11">
        <f t="shared" si="20"/>
        <v>0.49504950495049505</v>
      </c>
      <c r="L33" s="11">
        <f t="shared" si="21"/>
        <v>0.27548209366391185</v>
      </c>
      <c r="M33" s="11">
        <f t="shared" si="22"/>
        <v>0.25125628140703515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-0.27392465148753331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0.2271812379958873</v>
      </c>
      <c r="Q33" s="11">
        <f>2*'OddsRatio_working_3-way'!K33*'OddsRatio_working_3-way'!L33*'OddsRatio_working_3-way'!M33</f>
        <v>6.8531293513088176E-2</v>
      </c>
      <c r="R33" s="11">
        <f t="shared" si="23"/>
        <v>0</v>
      </c>
      <c r="S33" s="11">
        <f t="shared" si="24"/>
        <v>-0.82935667440732919</v>
      </c>
      <c r="T33" s="11">
        <f t="shared" si="25"/>
        <v>-0.25018300887098921</v>
      </c>
      <c r="U33" s="11">
        <f>'OddsRatio_working_3-way'!S33-'OddsRatio_working_3-way'!R33^2/3</f>
        <v>-0.82935667440732919</v>
      </c>
      <c r="V33" s="11">
        <f>'OddsRatio_working_3-way'!S33*'OddsRatio_working_3-way'!R33/3-2*'OddsRatio_working_3-way'!R33^3/27-'OddsRatio_working_3-way'!T33</f>
        <v>0.25018300887098921</v>
      </c>
      <c r="W33" s="11">
        <f>'OddsRatio_working_3-way'!V33^2+4*'OddsRatio_working_3-way'!U33^3/27</f>
        <v>-2.1920827888887093E-2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0.14535505307404054</v>
      </c>
      <c r="Y33" s="11">
        <f>IF('OddsRatio_working_3-way'!W33&gt;=0,IF('OddsRatio_working_3-way'!V33+SQRT('OddsRatio_working_3-way'!W33)&gt;0,0,PI()),ACOS('OddsRatio_working_3-way'!V33/(2*'OddsRatio_working_3-way'!X33)))</f>
        <v>0.53436393525852255</v>
      </c>
      <c r="Z33" s="11">
        <f>'OddsRatio_working_3-way'!X33^(1/3)*COS('OddsRatio_working_3-way'!Y33/3)</f>
        <v>0.51746839337204409</v>
      </c>
      <c r="AA33" s="11">
        <f>'OddsRatio_working_3-way'!X33^(1/3)*COS(('OddsRatio_working_3-way'!Y33+2*PI())/3)</f>
        <v>-0.33941266343861248</v>
      </c>
      <c r="AB33" s="11">
        <f>'OddsRatio_working_3-way'!X33^(1/3)*COS(('OddsRatio_working_3-way'!Y33+4*PI())/3)</f>
        <v>-0.17805572993343152</v>
      </c>
      <c r="AC33" s="11">
        <f>'OddsRatio_working_3-way'!X33^(1/3)*SIN('OddsRatio_working_3-way'!Y33/3)</f>
        <v>9.315946899482884E-2</v>
      </c>
      <c r="AD33" s="11">
        <f>'OddsRatio_working_3-way'!X33^(1/3)*SIN(('OddsRatio_working_3-way'!Y33+2*PI())/3)</f>
        <v>0.40156103981829488</v>
      </c>
      <c r="AE33" s="11">
        <f>'OddsRatio_working_3-way'!X33^(1/3)*SIN(('OddsRatio_working_3-way'!Y33+4*PI())/3)</f>
        <v>-0.49472050881312363</v>
      </c>
      <c r="AF33" s="11">
        <f>-'OddsRatio_working_3-way'!U33/(3*'OddsRatio_working_3-way'!X33^(1/3))*COS(('OddsRatio_working_3-way'!Y33)/3)</f>
        <v>0.51746839337204409</v>
      </c>
      <c r="AG33" s="11">
        <f>-'OddsRatio_working_3-way'!U33/(3*'OddsRatio_working_3-way'!X33^(1/3))*COS(('OddsRatio_working_3-way'!Y33+2*PI())/3)</f>
        <v>-0.33941266343861248</v>
      </c>
      <c r="AH33" s="11">
        <f>-'OddsRatio_working_3-way'!U33/(3*'OddsRatio_working_3-way'!X33^(1/3))*COS(('OddsRatio_working_3-way'!Y33+4*PI())/3)</f>
        <v>-0.17805572993343152</v>
      </c>
      <c r="AI33" s="11">
        <f>'OddsRatio_working_3-way'!U33/(3*'OddsRatio_working_3-way'!X33^(1/3))*SIN(('OddsRatio_working_3-way'!Y33)/3)</f>
        <v>-9.315946899482884E-2</v>
      </c>
      <c r="AJ33" s="11">
        <f>'OddsRatio_working_3-way'!U33/(3*'OddsRatio_working_3-way'!X33^(1/3))*SIN(('OddsRatio_working_3-way'!Y33+2*PI())/3)</f>
        <v>-0.40156103981829488</v>
      </c>
      <c r="AK33" s="11">
        <f>'OddsRatio_working_3-way'!U33/(3*'OddsRatio_working_3-way'!X33^(1/3))*SIN(('OddsRatio_working_3-way'!Y33+4*PI())/3)</f>
        <v>0.49472050881312363</v>
      </c>
      <c r="AL33" s="11">
        <f>'OddsRatio_working_3-way'!Z33+'OddsRatio_working_3-way'!AF33</f>
        <v>1.0349367867440882</v>
      </c>
      <c r="AM33" s="11">
        <f>'OddsRatio_working_3-way'!AA33+'OddsRatio_working_3-way'!AG33</f>
        <v>-0.67882532687722497</v>
      </c>
      <c r="AN33" s="11">
        <f>'OddsRatio_working_3-way'!AB33+'OddsRatio_working_3-way'!AH33</f>
        <v>-0.35611145986686304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1.0349367867440882</v>
      </c>
      <c r="AS33" s="11">
        <f>IF(('OddsRatio_working_3-way'!X33=0),IF(Q33&gt;0,-Q33^(1/3),(-Q33)^(1/3)),'OddsRatio_working_3-way'!AM33-'OddsRatio_working_3-way'!R33/3)</f>
        <v>-0.67882532687722497</v>
      </c>
      <c r="AT33" s="11">
        <f>IF(('OddsRatio_working_3-way'!X33=0),IF(Q33&gt;0,-Q33^(1/3),(-Q33)^(1/3)),'OddsRatio_working_3-way'!AN33-'OddsRatio_working_3-way'!R33/3)</f>
        <v>-0.35611145986686304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7.66</v>
      </c>
      <c r="B34" s="4">
        <f>IF('True_Odds_Calculator_3-way'!B35="","",'True_Odds_Calculator_3-way'!B35)</f>
        <v>4.79</v>
      </c>
      <c r="C34" s="4">
        <f>IF('True_Odds_Calculator_3-way'!C35="","",'True_Odds_Calculator_3-way'!C35)</f>
        <v>1.46</v>
      </c>
      <c r="D34" s="9">
        <f t="shared" si="13"/>
        <v>0.12505544332290153</v>
      </c>
      <c r="E34" s="9">
        <f t="shared" si="14"/>
        <v>0.2007441541793617</v>
      </c>
      <c r="F34" s="9">
        <f t="shared" si="15"/>
        <v>0.67420040249773683</v>
      </c>
      <c r="G34" s="9">
        <f t="shared" si="16"/>
        <v>1.0505184985743392</v>
      </c>
      <c r="H34" s="9">
        <f t="shared" si="17"/>
        <v>7.9964532005050994</v>
      </c>
      <c r="I34" s="9">
        <f t="shared" si="18"/>
        <v>4.981465109596745</v>
      </c>
      <c r="J34" s="9">
        <f t="shared" si="19"/>
        <v>1.4832385093441958</v>
      </c>
      <c r="K34" s="11">
        <f t="shared" si="20"/>
        <v>0.13054830287206265</v>
      </c>
      <c r="L34" s="11">
        <f t="shared" si="21"/>
        <v>0.20876826722338204</v>
      </c>
      <c r="M34" s="11">
        <f t="shared" si="22"/>
        <v>0.68493150684931503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-0.21674751748403431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0.20366087801844646</v>
      </c>
      <c r="Q34" s="11">
        <f>2*'OddsRatio_working_3-way'!K34*'OddsRatio_working_3-way'!L34*'OddsRatio_working_3-way'!M34</f>
        <v>3.7334716410347656E-2</v>
      </c>
      <c r="R34" s="11">
        <f t="shared" si="23"/>
        <v>0</v>
      </c>
      <c r="S34" s="11">
        <f t="shared" si="24"/>
        <v>-0.9396226558094174</v>
      </c>
      <c r="T34" s="11">
        <f t="shared" si="25"/>
        <v>-0.1722497994151086</v>
      </c>
      <c r="U34" s="11">
        <f>'OddsRatio_working_3-way'!S34-'OddsRatio_working_3-way'!R34^2/3</f>
        <v>-0.9396226558094174</v>
      </c>
      <c r="V34" s="11">
        <f>'OddsRatio_working_3-way'!S34*'OddsRatio_working_3-way'!R34/3-2*'OddsRatio_working_3-way'!R34^3/27-'OddsRatio_working_3-way'!T34</f>
        <v>0.1722497994151086</v>
      </c>
      <c r="W34" s="11">
        <f>'OddsRatio_working_3-way'!V34^2+4*'OddsRatio_working_3-way'!U34^3/27</f>
        <v>-9.3231360305430236E-2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0.17528644678352587</v>
      </c>
      <c r="Y34" s="11">
        <f>IF('OddsRatio_working_3-way'!W34&gt;=0,IF('OddsRatio_working_3-way'!V34+SQRT('OddsRatio_working_3-way'!W34)&gt;0,0,PI()),ACOS('OddsRatio_working_3-way'!V34/(2*'OddsRatio_working_3-way'!X34)))</f>
        <v>1.0571709690691125</v>
      </c>
      <c r="Z34" s="11">
        <f>'OddsRatio_working_3-way'!X34^(1/3)*COS('OddsRatio_working_3-way'!Y34/3)</f>
        <v>0.52525924928716961</v>
      </c>
      <c r="AA34" s="11">
        <f>'OddsRatio_working_3-way'!X34^(1/3)*COS(('OddsRatio_working_3-way'!Y34+2*PI())/3)</f>
        <v>-0.4299099424668828</v>
      </c>
      <c r="AB34" s="11">
        <f>'OddsRatio_working_3-way'!X34^(1/3)*COS(('OddsRatio_working_3-way'!Y34+4*PI())/3)</f>
        <v>-9.5349306820286972E-2</v>
      </c>
      <c r="AC34" s="11">
        <f>'OddsRatio_working_3-way'!X34^(1/3)*SIN('OddsRatio_working_3-way'!Y34/3)</f>
        <v>0.19315867305081463</v>
      </c>
      <c r="AD34" s="11">
        <f>'OddsRatio_working_3-way'!X34^(1/3)*SIN(('OddsRatio_working_3-way'!Y34+2*PI())/3)</f>
        <v>0.35830851693002497</v>
      </c>
      <c r="AE34" s="11">
        <f>'OddsRatio_working_3-way'!X34^(1/3)*SIN(('OddsRatio_working_3-way'!Y34+4*PI())/3)</f>
        <v>-0.55146718998083943</v>
      </c>
      <c r="AF34" s="11">
        <f>-'OddsRatio_working_3-way'!U34/(3*'OddsRatio_working_3-way'!X34^(1/3))*COS(('OddsRatio_working_3-way'!Y34)/3)</f>
        <v>0.52525924928716961</v>
      </c>
      <c r="AG34" s="11">
        <f>-'OddsRatio_working_3-way'!U34/(3*'OddsRatio_working_3-way'!X34^(1/3))*COS(('OddsRatio_working_3-way'!Y34+2*PI())/3)</f>
        <v>-0.4299099424668828</v>
      </c>
      <c r="AH34" s="11">
        <f>-'OddsRatio_working_3-way'!U34/(3*'OddsRatio_working_3-way'!X34^(1/3))*COS(('OddsRatio_working_3-way'!Y34+4*PI())/3)</f>
        <v>-9.5349306820286972E-2</v>
      </c>
      <c r="AI34" s="11">
        <f>'OddsRatio_working_3-way'!U34/(3*'OddsRatio_working_3-way'!X34^(1/3))*SIN(('OddsRatio_working_3-way'!Y34)/3)</f>
        <v>-0.19315867305081463</v>
      </c>
      <c r="AJ34" s="11">
        <f>'OddsRatio_working_3-way'!U34/(3*'OddsRatio_working_3-way'!X34^(1/3))*SIN(('OddsRatio_working_3-way'!Y34+2*PI())/3)</f>
        <v>-0.35830851693002497</v>
      </c>
      <c r="AK34" s="11">
        <f>'OddsRatio_working_3-way'!U34/(3*'OddsRatio_working_3-way'!X34^(1/3))*SIN(('OddsRatio_working_3-way'!Y34+4*PI())/3)</f>
        <v>0.55146718998083943</v>
      </c>
      <c r="AL34" s="11">
        <f>'OddsRatio_working_3-way'!Z34+'OddsRatio_working_3-way'!AF34</f>
        <v>1.0505184985743392</v>
      </c>
      <c r="AM34" s="11">
        <f>'OddsRatio_working_3-way'!AA34+'OddsRatio_working_3-way'!AG34</f>
        <v>-0.8598198849337656</v>
      </c>
      <c r="AN34" s="11">
        <f>'OddsRatio_working_3-way'!AB34+'OddsRatio_working_3-way'!AH34</f>
        <v>-0.19069861364057394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1.0505184985743392</v>
      </c>
      <c r="AS34" s="11">
        <f>IF(('OddsRatio_working_3-way'!X34=0),IF(Q34&gt;0,-Q34^(1/3),(-Q34)^(1/3)),'OddsRatio_working_3-way'!AM34-'OddsRatio_working_3-way'!R34/3)</f>
        <v>-0.8598198849337656</v>
      </c>
      <c r="AT34" s="11">
        <f>IF(('OddsRatio_working_3-way'!X34=0),IF(Q34&gt;0,-Q34^(1/3),(-Q34)^(1/3)),'OddsRatio_working_3-way'!AN34-'OddsRatio_working_3-way'!R34/3)</f>
        <v>-0.19069861364057394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2.76</v>
      </c>
      <c r="B35" s="4">
        <f>IF('True_Odds_Calculator_3-way'!B36="","",'True_Odds_Calculator_3-way'!B36)</f>
        <v>3.17</v>
      </c>
      <c r="C35" s="4">
        <f>IF('True_Odds_Calculator_3-way'!C36="","",'True_Odds_Calculator_3-way'!C36)</f>
        <v>2.86</v>
      </c>
      <c r="D35" s="9">
        <f t="shared" si="13"/>
        <v>0.35291510713963031</v>
      </c>
      <c r="E35" s="9">
        <f t="shared" si="14"/>
        <v>0.30668499215689776</v>
      </c>
      <c r="F35" s="9">
        <f t="shared" si="15"/>
        <v>0.34039990070347198</v>
      </c>
      <c r="G35" s="9">
        <f t="shared" si="16"/>
        <v>1.0417855838569334</v>
      </c>
      <c r="H35" s="9">
        <f t="shared" si="17"/>
        <v>2.8335426275882023</v>
      </c>
      <c r="I35" s="9">
        <f t="shared" si="18"/>
        <v>3.2606747169695458</v>
      </c>
      <c r="J35" s="9">
        <f t="shared" si="19"/>
        <v>2.9377211859738956</v>
      </c>
      <c r="K35" s="11">
        <f t="shared" si="20"/>
        <v>0.3623188405797102</v>
      </c>
      <c r="L35" s="11">
        <f t="shared" si="21"/>
        <v>0.31545741324921134</v>
      </c>
      <c r="M35" s="11">
        <f t="shared" si="22"/>
        <v>0.34965034965034969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-0.28389057109397253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0.23138978700630053</v>
      </c>
      <c r="Q35" s="11">
        <f>2*'OddsRatio_working_3-way'!K35*'OddsRatio_working_3-way'!L35*'OddsRatio_working_3-way'!M35</f>
        <v>7.9927387566943203E-2</v>
      </c>
      <c r="R35" s="11">
        <f t="shared" si="23"/>
        <v>0</v>
      </c>
      <c r="S35" s="11">
        <f t="shared" si="24"/>
        <v>-0.81506682703352851</v>
      </c>
      <c r="T35" s="11">
        <f t="shared" si="25"/>
        <v>-0.28154294543472491</v>
      </c>
      <c r="U35" s="11">
        <f>'OddsRatio_working_3-way'!S35-'OddsRatio_working_3-way'!R35^2/3</f>
        <v>-0.81506682703352851</v>
      </c>
      <c r="V35" s="11">
        <f>'OddsRatio_working_3-way'!S35*'OddsRatio_working_3-way'!R35/3-2*'OddsRatio_working_3-way'!R35^3/27-'OddsRatio_working_3-way'!T35</f>
        <v>0.28154294543472491</v>
      </c>
      <c r="W35" s="11">
        <f>'OddsRatio_working_3-way'!V35^2+4*'OddsRatio_working_3-way'!U35^3/27</f>
        <v>-9.5231809495344155E-4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0.14161457218363327</v>
      </c>
      <c r="Y35" s="11">
        <f>IF('OddsRatio_working_3-way'!W35&gt;=0,IF('OddsRatio_working_3-way'!V35+SQRT('OddsRatio_working_3-way'!W35)&gt;0,0,PI()),ACOS('OddsRatio_working_3-way'!V35/(2*'OddsRatio_working_3-way'!X35)))</f>
        <v>0.10917322303818877</v>
      </c>
      <c r="Z35" s="11">
        <f>'OddsRatio_working_3-way'!X35^(1/3)*COS('OddsRatio_working_3-way'!Y35/3)</f>
        <v>0.52089279192846671</v>
      </c>
      <c r="AA35" s="11">
        <f>'OddsRatio_working_3-way'!X35^(1/3)*COS(('OddsRatio_working_3-way'!Y35+2*PI())/3)</f>
        <v>-0.27686989273280954</v>
      </c>
      <c r="AB35" s="11">
        <f>'OddsRatio_working_3-way'!X35^(1/3)*COS(('OddsRatio_working_3-way'!Y35+4*PI())/3)</f>
        <v>-0.24402289919565712</v>
      </c>
      <c r="AC35" s="11">
        <f>'OddsRatio_working_3-way'!X35^(1/3)*SIN('OddsRatio_working_3-way'!Y35/3)</f>
        <v>1.8964220560744791E-2</v>
      </c>
      <c r="AD35" s="11">
        <f>'OddsRatio_working_3-way'!X35^(1/3)*SIN(('OddsRatio_working_3-way'!Y35+2*PI())/3)</f>
        <v>0.44162428017788163</v>
      </c>
      <c r="AE35" s="11">
        <f>'OddsRatio_working_3-way'!X35^(1/3)*SIN(('OddsRatio_working_3-way'!Y35+4*PI())/3)</f>
        <v>-0.46058850073862651</v>
      </c>
      <c r="AF35" s="11">
        <f>-'OddsRatio_working_3-way'!U35/(3*'OddsRatio_working_3-way'!X35^(1/3))*COS(('OddsRatio_working_3-way'!Y35)/3)</f>
        <v>0.5208927919284666</v>
      </c>
      <c r="AG35" s="11">
        <f>-'OddsRatio_working_3-way'!U35/(3*'OddsRatio_working_3-way'!X35^(1/3))*COS(('OddsRatio_working_3-way'!Y35+2*PI())/3)</f>
        <v>-0.27686989273280949</v>
      </c>
      <c r="AH35" s="11">
        <f>-'OddsRatio_working_3-way'!U35/(3*'OddsRatio_working_3-way'!X35^(1/3))*COS(('OddsRatio_working_3-way'!Y35+4*PI())/3)</f>
        <v>-0.24402289919565709</v>
      </c>
      <c r="AI35" s="11">
        <f>'OddsRatio_working_3-way'!U35/(3*'OddsRatio_working_3-way'!X35^(1/3))*SIN(('OddsRatio_working_3-way'!Y35)/3)</f>
        <v>-1.8964220560744788E-2</v>
      </c>
      <c r="AJ35" s="11">
        <f>'OddsRatio_working_3-way'!U35/(3*'OddsRatio_working_3-way'!X35^(1/3))*SIN(('OddsRatio_working_3-way'!Y35+2*PI())/3)</f>
        <v>-0.44162428017788152</v>
      </c>
      <c r="AK35" s="11">
        <f>'OddsRatio_working_3-way'!U35/(3*'OddsRatio_working_3-way'!X35^(1/3))*SIN(('OddsRatio_working_3-way'!Y35+4*PI())/3)</f>
        <v>0.46058850073862639</v>
      </c>
      <c r="AL35" s="11">
        <f>'OddsRatio_working_3-way'!Z35+'OddsRatio_working_3-way'!AF35</f>
        <v>1.0417855838569334</v>
      </c>
      <c r="AM35" s="11">
        <f>'OddsRatio_working_3-way'!AA35+'OddsRatio_working_3-way'!AG35</f>
        <v>-0.55373978546561897</v>
      </c>
      <c r="AN35" s="11">
        <f>'OddsRatio_working_3-way'!AB35+'OddsRatio_working_3-way'!AH35</f>
        <v>-0.48804579839131423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1.0417855838569334</v>
      </c>
      <c r="AS35" s="11">
        <f>IF(('OddsRatio_working_3-way'!X35=0),IF(Q35&gt;0,-Q35^(1/3),(-Q35)^(1/3)),'OddsRatio_working_3-way'!AM35-'OddsRatio_working_3-way'!R35/3)</f>
        <v>-0.55373978546561897</v>
      </c>
      <c r="AT35" s="11">
        <f>IF(('OddsRatio_working_3-way'!X35=0),IF(Q35&gt;0,-Q35^(1/3),(-Q35)^(1/3)),'OddsRatio_working_3-way'!AN35-'OddsRatio_working_3-way'!R35/3)</f>
        <v>-0.48804579839131423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2.54</v>
      </c>
      <c r="B36" s="4">
        <f>IF('True_Odds_Calculator_3-way'!B37="","",'True_Odds_Calculator_3-way'!B37)</f>
        <v>3.09</v>
      </c>
      <c r="C36" s="4">
        <f>IF('True_Odds_Calculator_3-way'!C37="","",'True_Odds_Calculator_3-way'!C37)</f>
        <v>3.22</v>
      </c>
      <c r="D36" s="9">
        <f t="shared" si="13"/>
        <v>0.38377132612413895</v>
      </c>
      <c r="E36" s="9">
        <f t="shared" si="14"/>
        <v>0.31454560444528268</v>
      </c>
      <c r="F36" s="9">
        <f t="shared" si="15"/>
        <v>0.30168306943057843</v>
      </c>
      <c r="G36" s="9">
        <f t="shared" si="16"/>
        <v>1.0426742757752137</v>
      </c>
      <c r="H36" s="9">
        <f t="shared" si="17"/>
        <v>2.6057183846938292</v>
      </c>
      <c r="I36" s="9">
        <f t="shared" si="18"/>
        <v>3.1791892363701959</v>
      </c>
      <c r="J36" s="9">
        <f t="shared" si="19"/>
        <v>3.3147368922209743</v>
      </c>
      <c r="K36" s="11">
        <f t="shared" si="20"/>
        <v>0.39370078740157477</v>
      </c>
      <c r="L36" s="11">
        <f t="shared" si="21"/>
        <v>0.3236245954692557</v>
      </c>
      <c r="M36" s="11">
        <f t="shared" si="22"/>
        <v>0.3105590062111801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-0.28273001332832548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0.23147697504464532</v>
      </c>
      <c r="Q36" s="11">
        <f>2*'OddsRatio_working_3-way'!K36*'OddsRatio_working_3-way'!L36*'OddsRatio_working_3-way'!M36</f>
        <v>7.9137427365690724E-2</v>
      </c>
      <c r="R36" s="11">
        <f t="shared" si="23"/>
        <v>0</v>
      </c>
      <c r="S36" s="11">
        <f t="shared" si="24"/>
        <v>-0.81872091441469419</v>
      </c>
      <c r="T36" s="11">
        <f t="shared" si="25"/>
        <v>-0.27990458612468183</v>
      </c>
      <c r="U36" s="11">
        <f>'OddsRatio_working_3-way'!S36-'OddsRatio_working_3-way'!R36^2/3</f>
        <v>-0.81872091441469419</v>
      </c>
      <c r="V36" s="11">
        <f>'OddsRatio_working_3-way'!S36*'OddsRatio_working_3-way'!R36/3-2*'OddsRatio_working_3-way'!R36^3/27-'OddsRatio_working_3-way'!T36</f>
        <v>0.27990458612468183</v>
      </c>
      <c r="W36" s="11">
        <f>'OddsRatio_working_3-way'!V36^2+4*'OddsRatio_working_3-way'!U36^3/27</f>
        <v>-2.9559191363112136E-3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0.14256796315261419</v>
      </c>
      <c r="Y36" s="11">
        <f>IF('OddsRatio_working_3-way'!W36&gt;=0,IF('OddsRatio_working_3-way'!V36+SQRT('OddsRatio_working_3-way'!W36)&gt;0,0,PI()),ACOS('OddsRatio_working_3-way'!V36/(2*'OddsRatio_working_3-way'!X36)))</f>
        <v>0.19184997510601387</v>
      </c>
      <c r="Z36" s="11">
        <f>'OddsRatio_working_3-way'!X36^(1/3)*COS('OddsRatio_working_3-way'!Y36/3)</f>
        <v>0.52133713788760683</v>
      </c>
      <c r="AA36" s="11">
        <f>'OddsRatio_working_3-way'!X36^(1/3)*COS(('OddsRatio_working_3-way'!Y36+2*PI())/3)</f>
        <v>-0.28958085176689385</v>
      </c>
      <c r="AB36" s="11">
        <f>'OddsRatio_working_3-way'!X36^(1/3)*COS(('OddsRatio_working_3-way'!Y36+4*PI())/3)</f>
        <v>-0.23175628612071311</v>
      </c>
      <c r="AC36" s="11">
        <f>'OddsRatio_working_3-way'!X36^(1/3)*SIN('OddsRatio_working_3-way'!Y36/3)</f>
        <v>3.3385028541595627E-2</v>
      </c>
      <c r="AD36" s="11">
        <f>'OddsRatio_working_3-way'!X36^(1/3)*SIN(('OddsRatio_working_3-way'!Y36+2*PI())/3)</f>
        <v>0.43479869107614044</v>
      </c>
      <c r="AE36" s="11">
        <f>'OddsRatio_working_3-way'!X36^(1/3)*SIN(('OddsRatio_working_3-way'!Y36+4*PI())/3)</f>
        <v>-0.46818371961773608</v>
      </c>
      <c r="AF36" s="11">
        <f>-'OddsRatio_working_3-way'!U36/(3*'OddsRatio_working_3-way'!X36^(1/3))*COS(('OddsRatio_working_3-way'!Y36)/3)</f>
        <v>0.52133713788760683</v>
      </c>
      <c r="AG36" s="11">
        <f>-'OddsRatio_working_3-way'!U36/(3*'OddsRatio_working_3-way'!X36^(1/3))*COS(('OddsRatio_working_3-way'!Y36+2*PI())/3)</f>
        <v>-0.28958085176689385</v>
      </c>
      <c r="AH36" s="11">
        <f>-'OddsRatio_working_3-way'!U36/(3*'OddsRatio_working_3-way'!X36^(1/3))*COS(('OddsRatio_working_3-way'!Y36+4*PI())/3)</f>
        <v>-0.23175628612071311</v>
      </c>
      <c r="AI36" s="11">
        <f>'OddsRatio_working_3-way'!U36/(3*'OddsRatio_working_3-way'!X36^(1/3))*SIN(('OddsRatio_working_3-way'!Y36)/3)</f>
        <v>-3.3385028541595627E-2</v>
      </c>
      <c r="AJ36" s="11">
        <f>'OddsRatio_working_3-way'!U36/(3*'OddsRatio_working_3-way'!X36^(1/3))*SIN(('OddsRatio_working_3-way'!Y36+2*PI())/3)</f>
        <v>-0.43479869107614044</v>
      </c>
      <c r="AK36" s="11">
        <f>'OddsRatio_working_3-way'!U36/(3*'OddsRatio_working_3-way'!X36^(1/3))*SIN(('OddsRatio_working_3-way'!Y36+4*PI())/3)</f>
        <v>0.46818371961773608</v>
      </c>
      <c r="AL36" s="11">
        <f>'OddsRatio_working_3-way'!Z36+'OddsRatio_working_3-way'!AF36</f>
        <v>1.0426742757752137</v>
      </c>
      <c r="AM36" s="11">
        <f>'OddsRatio_working_3-way'!AA36+'OddsRatio_working_3-way'!AG36</f>
        <v>-0.57916170353378771</v>
      </c>
      <c r="AN36" s="11">
        <f>'OddsRatio_working_3-way'!AB36+'OddsRatio_working_3-way'!AH36</f>
        <v>-0.46351257224142622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1.0426742757752137</v>
      </c>
      <c r="AS36" s="11">
        <f>IF(('OddsRatio_working_3-way'!X36=0),IF(Q36&gt;0,-Q36^(1/3),(-Q36)^(1/3)),'OddsRatio_working_3-way'!AM36-'OddsRatio_working_3-way'!R36/3)</f>
        <v>-0.57916170353378771</v>
      </c>
      <c r="AT36" s="11">
        <f>IF(('OddsRatio_working_3-way'!X36=0),IF(Q36&gt;0,-Q36^(1/3),(-Q36)^(1/3)),'OddsRatio_working_3-way'!AN36-'OddsRatio_working_3-way'!R36/3)</f>
        <v>-0.46351257224142622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1.89</v>
      </c>
      <c r="B37" s="4">
        <f>IF('True_Odds_Calculator_3-way'!B38="","",'True_Odds_Calculator_3-way'!B38)</f>
        <v>3.7</v>
      </c>
      <c r="C37" s="4">
        <f>IF('True_Odds_Calculator_3-way'!C38="","",'True_Odds_Calculator_3-way'!C38)</f>
        <v>4.33</v>
      </c>
      <c r="D37" s="9">
        <f t="shared" si="13"/>
        <v>0.51689664098055965</v>
      </c>
      <c r="E37" s="9">
        <f t="shared" si="14"/>
        <v>0.26073087578492332</v>
      </c>
      <c r="F37" s="9">
        <f t="shared" si="15"/>
        <v>0.22237248323451686</v>
      </c>
      <c r="G37" s="9">
        <f t="shared" si="16"/>
        <v>1.0501379190885605</v>
      </c>
      <c r="H37" s="9">
        <f t="shared" si="17"/>
        <v>1.9346227479888185</v>
      </c>
      <c r="I37" s="9">
        <f t="shared" si="18"/>
        <v>3.8353723815391128</v>
      </c>
      <c r="J37" s="9">
        <f t="shared" si="19"/>
        <v>4.4969592705649069</v>
      </c>
      <c r="K37" s="11">
        <f t="shared" si="20"/>
        <v>0.52910052910052918</v>
      </c>
      <c r="L37" s="11">
        <f t="shared" si="21"/>
        <v>0.27027027027027023</v>
      </c>
      <c r="M37" s="11">
        <f t="shared" si="22"/>
        <v>0.23094688221709006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-0.26426921807984138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0.22853602530276895</v>
      </c>
      <c r="Q37" s="11">
        <f>2*'OddsRatio_working_3-way'!K37*'OddsRatio_working_3-way'!L37*'OddsRatio_working_3-way'!M37</f>
        <v>6.6050874364962125E-2</v>
      </c>
      <c r="R37" s="11">
        <f t="shared" si="23"/>
        <v>0</v>
      </c>
      <c r="S37" s="11">
        <f t="shared" si="24"/>
        <v>-0.86478488475991677</v>
      </c>
      <c r="T37" s="11">
        <f t="shared" si="25"/>
        <v>-0.24993782796529387</v>
      </c>
      <c r="U37" s="11">
        <f>'OddsRatio_working_3-way'!S37-'OddsRatio_working_3-way'!R37^2/3</f>
        <v>-0.86478488475991677</v>
      </c>
      <c r="V37" s="11">
        <f>'OddsRatio_working_3-way'!S37*'OddsRatio_working_3-way'!R37/3-2*'OddsRatio_working_3-way'!R37^3/27-'OddsRatio_working_3-way'!T37</f>
        <v>0.24993782796529387</v>
      </c>
      <c r="W37" s="11">
        <f>'OddsRatio_working_3-way'!V37^2+4*'OddsRatio_working_3-way'!U37^3/27</f>
        <v>-3.3343212710659591E-2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0.1547676731092999</v>
      </c>
      <c r="Y37" s="11">
        <f>IF('OddsRatio_working_3-way'!W37&gt;=0,IF('OddsRatio_working_3-way'!V37+SQRT('OddsRatio_working_3-way'!W37)&gt;0,0,PI()),ACOS('OddsRatio_working_3-way'!V37/(2*'OddsRatio_working_3-way'!X37)))</f>
        <v>0.63096035414607854</v>
      </c>
      <c r="Z37" s="11">
        <f>'OddsRatio_working_3-way'!X37^(1/3)*COS('OddsRatio_working_3-way'!Y37/3)</f>
        <v>0.52506895954428023</v>
      </c>
      <c r="AA37" s="11">
        <f>'OddsRatio_working_3-way'!X37^(1/3)*COS(('OddsRatio_working_3-way'!Y37+2*PI())/3)</f>
        <v>-0.35960745223252388</v>
      </c>
      <c r="AB37" s="11">
        <f>'OddsRatio_working_3-way'!X37^(1/3)*COS(('OddsRatio_working_3-way'!Y37+4*PI())/3)</f>
        <v>-0.16546150731175649</v>
      </c>
      <c r="AC37" s="11">
        <f>'OddsRatio_working_3-way'!X37^(1/3)*SIN('OddsRatio_working_3-way'!Y37/3)</f>
        <v>0.1120902135620795</v>
      </c>
      <c r="AD37" s="11">
        <f>'OddsRatio_working_3-way'!X37^(1/3)*SIN(('OddsRatio_working_3-way'!Y37+2*PI())/3)</f>
        <v>0.3986779509229707</v>
      </c>
      <c r="AE37" s="11">
        <f>'OddsRatio_working_3-way'!X37^(1/3)*SIN(('OddsRatio_working_3-way'!Y37+4*PI())/3)</f>
        <v>-0.51076816448505014</v>
      </c>
      <c r="AF37" s="11">
        <f>-'OddsRatio_working_3-way'!U37/(3*'OddsRatio_working_3-way'!X37^(1/3))*COS(('OddsRatio_working_3-way'!Y37)/3)</f>
        <v>0.52506895954428023</v>
      </c>
      <c r="AG37" s="11">
        <f>-'OddsRatio_working_3-way'!U37/(3*'OddsRatio_working_3-way'!X37^(1/3))*COS(('OddsRatio_working_3-way'!Y37+2*PI())/3)</f>
        <v>-0.35960745223252388</v>
      </c>
      <c r="AH37" s="11">
        <f>-'OddsRatio_working_3-way'!U37/(3*'OddsRatio_working_3-way'!X37^(1/3))*COS(('OddsRatio_working_3-way'!Y37+4*PI())/3)</f>
        <v>-0.16546150731175649</v>
      </c>
      <c r="AI37" s="11">
        <f>'OddsRatio_working_3-way'!U37/(3*'OddsRatio_working_3-way'!X37^(1/3))*SIN(('OddsRatio_working_3-way'!Y37)/3)</f>
        <v>-0.1120902135620795</v>
      </c>
      <c r="AJ37" s="11">
        <f>'OddsRatio_working_3-way'!U37/(3*'OddsRatio_working_3-way'!X37^(1/3))*SIN(('OddsRatio_working_3-way'!Y37+2*PI())/3)</f>
        <v>-0.3986779509229707</v>
      </c>
      <c r="AK37" s="11">
        <f>'OddsRatio_working_3-way'!U37/(3*'OddsRatio_working_3-way'!X37^(1/3))*SIN(('OddsRatio_working_3-way'!Y37+4*PI())/3)</f>
        <v>0.51076816448505014</v>
      </c>
      <c r="AL37" s="11">
        <f>'OddsRatio_working_3-way'!Z37+'OddsRatio_working_3-way'!AF37</f>
        <v>1.0501379190885605</v>
      </c>
      <c r="AM37" s="11">
        <f>'OddsRatio_working_3-way'!AA37+'OddsRatio_working_3-way'!AG37</f>
        <v>-0.71921490446504777</v>
      </c>
      <c r="AN37" s="11">
        <f>'OddsRatio_working_3-way'!AB37+'OddsRatio_working_3-way'!AH37</f>
        <v>-0.33092301462351298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1.0501379190885605</v>
      </c>
      <c r="AS37" s="11">
        <f>IF(('OddsRatio_working_3-way'!X37=0),IF(Q37&gt;0,-Q37^(1/3),(-Q37)^(1/3)),'OddsRatio_working_3-way'!AM37-'OddsRatio_working_3-way'!R37/3)</f>
        <v>-0.71921490446504777</v>
      </c>
      <c r="AT37" s="11">
        <f>IF(('OddsRatio_working_3-way'!X37=0),IF(Q37&gt;0,-Q37^(1/3),(-Q37)^(1/3)),'OddsRatio_working_3-way'!AN37-'OddsRatio_working_3-way'!R37/3)</f>
        <v>-0.33092301462351298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2.98</v>
      </c>
      <c r="B38" s="4">
        <f>IF('True_Odds_Calculator_3-way'!B39="","",'True_Odds_Calculator_3-way'!B39)</f>
        <v>3.25</v>
      </c>
      <c r="C38" s="4">
        <f>IF('True_Odds_Calculator_3-way'!C39="","",'True_Odds_Calculator_3-way'!C39)</f>
        <v>2.6</v>
      </c>
      <c r="D38" s="9">
        <f t="shared" si="13"/>
        <v>0.32633318808522438</v>
      </c>
      <c r="E38" s="9">
        <f t="shared" si="14"/>
        <v>0.29887723273972261</v>
      </c>
      <c r="F38" s="9">
        <f t="shared" si="15"/>
        <v>0.37478957917505296</v>
      </c>
      <c r="G38" s="9">
        <f t="shared" si="16"/>
        <v>1.0426023953912584</v>
      </c>
      <c r="H38" s="9">
        <f t="shared" si="17"/>
        <v>3.0643527428746919</v>
      </c>
      <c r="I38" s="9">
        <f t="shared" si="18"/>
        <v>3.3458553896303318</v>
      </c>
      <c r="J38" s="9">
        <f t="shared" si="19"/>
        <v>2.6681638326260133</v>
      </c>
      <c r="K38" s="11">
        <f t="shared" si="20"/>
        <v>0.33557046979865773</v>
      </c>
      <c r="L38" s="11">
        <f t="shared" si="21"/>
        <v>0.30769230769230771</v>
      </c>
      <c r="M38" s="11">
        <f t="shared" si="22"/>
        <v>0.38461538461538458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-0.28307056907986183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0.23152376792025731</v>
      </c>
      <c r="Q38" s="11">
        <f>2*'OddsRatio_working_3-way'!K38*'OddsRatio_working_3-way'!L38*'OddsRatio_working_3-way'!M38</f>
        <v>7.9424963265954496E-2</v>
      </c>
      <c r="R38" s="11">
        <f t="shared" si="23"/>
        <v>0</v>
      </c>
      <c r="S38" s="11">
        <f t="shared" si="24"/>
        <v>-0.81790123456790098</v>
      </c>
      <c r="T38" s="11">
        <f t="shared" si="25"/>
        <v>-0.28058361391694725</v>
      </c>
      <c r="U38" s="11">
        <f>'OddsRatio_working_3-way'!S38-'OddsRatio_working_3-way'!R38^2/3</f>
        <v>-0.81790123456790098</v>
      </c>
      <c r="V38" s="11">
        <f>'OddsRatio_working_3-way'!S38*'OddsRatio_working_3-way'!R38/3-2*'OddsRatio_working_3-way'!R38^3/27-'OddsRatio_working_3-way'!T38</f>
        <v>0.28058361391694725</v>
      </c>
      <c r="W38" s="11">
        <f>'OddsRatio_working_3-way'!V38^2+4*'OddsRatio_working_3-way'!U38^3/27</f>
        <v>-2.3313833011406604E-3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0.14235391432959893</v>
      </c>
      <c r="Y38" s="11">
        <f>IF('OddsRatio_working_3-way'!W38&gt;=0,IF('OddsRatio_working_3-way'!V38+SQRT('OddsRatio_working_3-way'!W38)&gt;0,0,PI()),ACOS('OddsRatio_working_3-way'!V38/(2*'OddsRatio_working_3-way'!X38)))</f>
        <v>0.17041647745567112</v>
      </c>
      <c r="Z38" s="11">
        <f>'OddsRatio_working_3-way'!X38^(1/3)*COS('OddsRatio_working_3-way'!Y38/3)</f>
        <v>0.5213011976956291</v>
      </c>
      <c r="AA38" s="11">
        <f>'OddsRatio_working_3-way'!X38^(1/3)*COS(('OddsRatio_working_3-way'!Y38+2*PI())/3)</f>
        <v>-0.28632363144628592</v>
      </c>
      <c r="AB38" s="11">
        <f>'OddsRatio_working_3-way'!X38^(1/3)*COS(('OddsRatio_working_3-way'!Y38+4*PI())/3)</f>
        <v>-0.23497756624934332</v>
      </c>
      <c r="AC38" s="11">
        <f>'OddsRatio_working_3-way'!X38^(1/3)*SIN('OddsRatio_working_3-way'!Y38/3)</f>
        <v>2.9644664563282935E-2</v>
      </c>
      <c r="AD38" s="11">
        <f>'OddsRatio_working_3-way'!X38^(1/3)*SIN(('OddsRatio_working_3-way'!Y38+2*PI())/3)</f>
        <v>0.43663774794602722</v>
      </c>
      <c r="AE38" s="11">
        <f>'OddsRatio_working_3-way'!X38^(1/3)*SIN(('OddsRatio_working_3-way'!Y38+4*PI())/3)</f>
        <v>-0.46628241250931007</v>
      </c>
      <c r="AF38" s="11">
        <f>-'OddsRatio_working_3-way'!U38/(3*'OddsRatio_working_3-way'!X38^(1/3))*COS(('OddsRatio_working_3-way'!Y38)/3)</f>
        <v>0.52130119769562921</v>
      </c>
      <c r="AG38" s="11">
        <f>-'OddsRatio_working_3-way'!U38/(3*'OddsRatio_working_3-way'!X38^(1/3))*COS(('OddsRatio_working_3-way'!Y38+2*PI())/3)</f>
        <v>-0.28632363144628598</v>
      </c>
      <c r="AH38" s="11">
        <f>-'OddsRatio_working_3-way'!U38/(3*'OddsRatio_working_3-way'!X38^(1/3))*COS(('OddsRatio_working_3-way'!Y38+4*PI())/3)</f>
        <v>-0.23497756624934338</v>
      </c>
      <c r="AI38" s="11">
        <f>'OddsRatio_working_3-way'!U38/(3*'OddsRatio_working_3-way'!X38^(1/3))*SIN(('OddsRatio_working_3-way'!Y38)/3)</f>
        <v>-2.9644664563282942E-2</v>
      </c>
      <c r="AJ38" s="11">
        <f>'OddsRatio_working_3-way'!U38/(3*'OddsRatio_working_3-way'!X38^(1/3))*SIN(('OddsRatio_working_3-way'!Y38+2*PI())/3)</f>
        <v>-0.43663774794602733</v>
      </c>
      <c r="AK38" s="11">
        <f>'OddsRatio_working_3-way'!U38/(3*'OddsRatio_working_3-way'!X38^(1/3))*SIN(('OddsRatio_working_3-way'!Y38+4*PI())/3)</f>
        <v>0.46628241250931018</v>
      </c>
      <c r="AL38" s="11">
        <f>'OddsRatio_working_3-way'!Z38+'OddsRatio_working_3-way'!AF38</f>
        <v>1.0426023953912584</v>
      </c>
      <c r="AM38" s="11">
        <f>'OddsRatio_working_3-way'!AA38+'OddsRatio_working_3-way'!AG38</f>
        <v>-0.57264726289257184</v>
      </c>
      <c r="AN38" s="11">
        <f>'OddsRatio_working_3-way'!AB38+'OddsRatio_working_3-way'!AH38</f>
        <v>-0.4699551324986867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1.0426023953912584</v>
      </c>
      <c r="AS38" s="11">
        <f>IF(('OddsRatio_working_3-way'!X38=0),IF(Q38&gt;0,-Q38^(1/3),(-Q38)^(1/3)),'OddsRatio_working_3-way'!AM38-'OddsRatio_working_3-way'!R38/3)</f>
        <v>-0.57264726289257184</v>
      </c>
      <c r="AT38" s="11">
        <f>IF(('OddsRatio_working_3-way'!X38=0),IF(Q38&gt;0,-Q38^(1/3),(-Q38)^(1/3)),'OddsRatio_working_3-way'!AN38-'OddsRatio_working_3-way'!R38/3)</f>
        <v>-0.4699551324986867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1.63</v>
      </c>
      <c r="B39" s="4">
        <f>IF('True_Odds_Calculator_3-way'!B40="","",'True_Odds_Calculator_3-way'!B40)</f>
        <v>3.99</v>
      </c>
      <c r="C39" s="4">
        <f>IF('True_Odds_Calculator_3-way'!C40="","",'True_Odds_Calculator_3-way'!C40)</f>
        <v>6.04</v>
      </c>
      <c r="D39" s="9">
        <f t="shared" si="13"/>
        <v>0.60084310932043072</v>
      </c>
      <c r="E39" s="9">
        <f t="shared" si="14"/>
        <v>0.24079433068672951</v>
      </c>
      <c r="F39" s="9">
        <f t="shared" si="15"/>
        <v>0.15836255999283982</v>
      </c>
      <c r="G39" s="9">
        <f t="shared" si="16"/>
        <v>1.0544888612846783</v>
      </c>
      <c r="H39" s="9">
        <f t="shared" si="17"/>
        <v>1.6643279826093473</v>
      </c>
      <c r="I39" s="9">
        <f t="shared" si="18"/>
        <v>4.1529216952411883</v>
      </c>
      <c r="J39" s="9">
        <f t="shared" si="19"/>
        <v>6.3146238608747787</v>
      </c>
      <c r="K39" s="11">
        <f t="shared" si="20"/>
        <v>0.61349693251533743</v>
      </c>
      <c r="L39" s="11">
        <f t="shared" si="21"/>
        <v>0.25062656641604009</v>
      </c>
      <c r="M39" s="11">
        <f t="shared" si="22"/>
        <v>0.16556291390728478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-0.24168229455123202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0.22045525384582407</v>
      </c>
      <c r="Q39" s="11">
        <f>2*'OddsRatio_working_3-way'!K39*'OddsRatio_working_3-way'!L39*'OddsRatio_working_3-way'!M39</f>
        <v>5.0913453544070231E-2</v>
      </c>
      <c r="R39" s="11">
        <f t="shared" si="23"/>
        <v>0</v>
      </c>
      <c r="S39" s="11">
        <f t="shared" si="24"/>
        <v>-0.91216964922969057</v>
      </c>
      <c r="T39" s="11">
        <f t="shared" si="25"/>
        <v>-0.21066273654265374</v>
      </c>
      <c r="U39" s="11">
        <f>'OddsRatio_working_3-way'!S39-'OddsRatio_working_3-way'!R39^2/3</f>
        <v>-0.91216964922969057</v>
      </c>
      <c r="V39" s="11">
        <f>'OddsRatio_working_3-way'!S39*'OddsRatio_working_3-way'!R39/3-2*'OddsRatio_working_3-way'!R39^3/27-'OddsRatio_working_3-way'!T39</f>
        <v>0.21066273654265374</v>
      </c>
      <c r="W39" s="11">
        <f>'OddsRatio_working_3-way'!V39^2+4*'OddsRatio_working_3-way'!U39^3/27</f>
        <v>-6.8061792311770536E-2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0.16766080406538827</v>
      </c>
      <c r="Y39" s="11">
        <f>IF('OddsRatio_working_3-way'!W39&gt;=0,IF('OddsRatio_working_3-way'!V39+SQRT('OddsRatio_working_3-way'!W39)&gt;0,0,PI()),ACOS('OddsRatio_working_3-way'!V39/(2*'OddsRatio_working_3-way'!X39)))</f>
        <v>0.89150623135299512</v>
      </c>
      <c r="Z39" s="11">
        <f>'OddsRatio_working_3-way'!X39^(1/3)*COS('OddsRatio_working_3-way'!Y39/3)</f>
        <v>0.52724443064233917</v>
      </c>
      <c r="AA39" s="11">
        <f>'OddsRatio_working_3-way'!X39^(1/3)*COS(('OddsRatio_working_3-way'!Y39+2*PI())/3)</f>
        <v>-0.40345209437031743</v>
      </c>
      <c r="AB39" s="11">
        <f>'OddsRatio_working_3-way'!X39^(1/3)*COS(('OddsRatio_working_3-way'!Y39+4*PI())/3)</f>
        <v>-0.12379233627202185</v>
      </c>
      <c r="AC39" s="11">
        <f>'OddsRatio_working_3-way'!X39^(1/3)*SIN('OddsRatio_working_3-way'!Y39/3)</f>
        <v>0.16146163661955662</v>
      </c>
      <c r="AD39" s="11">
        <f>'OddsRatio_working_3-way'!X39^(1/3)*SIN(('OddsRatio_working_3-way'!Y39+2*PI())/3)</f>
        <v>0.37587625263034991</v>
      </c>
      <c r="AE39" s="11">
        <f>'OddsRatio_working_3-way'!X39^(1/3)*SIN(('OddsRatio_working_3-way'!Y39+4*PI())/3)</f>
        <v>-0.53733788924990655</v>
      </c>
      <c r="AF39" s="11">
        <f>-'OddsRatio_working_3-way'!U39/(3*'OddsRatio_working_3-way'!X39^(1/3))*COS(('OddsRatio_working_3-way'!Y39)/3)</f>
        <v>0.52724443064233928</v>
      </c>
      <c r="AG39" s="11">
        <f>-'OddsRatio_working_3-way'!U39/(3*'OddsRatio_working_3-way'!X39^(1/3))*COS(('OddsRatio_working_3-way'!Y39+2*PI())/3)</f>
        <v>-0.40345209437031748</v>
      </c>
      <c r="AH39" s="11">
        <f>-'OddsRatio_working_3-way'!U39/(3*'OddsRatio_working_3-way'!X39^(1/3))*COS(('OddsRatio_working_3-way'!Y39+4*PI())/3)</f>
        <v>-0.12379233627202188</v>
      </c>
      <c r="AI39" s="11">
        <f>'OddsRatio_working_3-way'!U39/(3*'OddsRatio_working_3-way'!X39^(1/3))*SIN(('OddsRatio_working_3-way'!Y39)/3)</f>
        <v>-0.16146163661955665</v>
      </c>
      <c r="AJ39" s="11">
        <f>'OddsRatio_working_3-way'!U39/(3*'OddsRatio_working_3-way'!X39^(1/3))*SIN(('OddsRatio_working_3-way'!Y39+2*PI())/3)</f>
        <v>-0.37587625263035002</v>
      </c>
      <c r="AK39" s="11">
        <f>'OddsRatio_working_3-way'!U39/(3*'OddsRatio_working_3-way'!X39^(1/3))*SIN(('OddsRatio_working_3-way'!Y39+4*PI())/3)</f>
        <v>0.53733788924990666</v>
      </c>
      <c r="AL39" s="11">
        <f>'OddsRatio_working_3-way'!Z39+'OddsRatio_working_3-way'!AF39</f>
        <v>1.0544888612846783</v>
      </c>
      <c r="AM39" s="11">
        <f>'OddsRatio_working_3-way'!AA39+'OddsRatio_working_3-way'!AG39</f>
        <v>-0.80690418874063496</v>
      </c>
      <c r="AN39" s="11">
        <f>'OddsRatio_working_3-way'!AB39+'OddsRatio_working_3-way'!AH39</f>
        <v>-0.24758467254404373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1.0544888612846783</v>
      </c>
      <c r="AS39" s="11">
        <f>IF(('OddsRatio_working_3-way'!X39=0),IF(Q39&gt;0,-Q39^(1/3),(-Q39)^(1/3)),'OddsRatio_working_3-way'!AM39-'OddsRatio_working_3-way'!R39/3)</f>
        <v>-0.80690418874063496</v>
      </c>
      <c r="AT39" s="11">
        <f>IF(('OddsRatio_working_3-way'!X39=0),IF(Q39&gt;0,-Q39^(1/3),(-Q39)^(1/3)),'OddsRatio_working_3-way'!AN39-'OddsRatio_working_3-way'!R39/3)</f>
        <v>-0.24758467254404373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1.95</v>
      </c>
      <c r="B40" s="4">
        <f>IF('True_Odds_Calculator_3-way'!B41="","",'True_Odds_Calculator_3-way'!B41)</f>
        <v>3.36</v>
      </c>
      <c r="C40" s="4">
        <f>IF('True_Odds_Calculator_3-way'!C41="","",'True_Odds_Calculator_3-way'!C41)</f>
        <v>4.58</v>
      </c>
      <c r="D40" s="9">
        <f t="shared" si="13"/>
        <v>0.50131992263565639</v>
      </c>
      <c r="E40" s="9">
        <f t="shared" si="14"/>
        <v>0.28809068849988162</v>
      </c>
      <c r="F40" s="9">
        <f t="shared" si="15"/>
        <v>0.21058938886446193</v>
      </c>
      <c r="G40" s="9">
        <f t="shared" si="16"/>
        <v>1.0470886424498338</v>
      </c>
      <c r="H40" s="9">
        <f t="shared" si="17"/>
        <v>1.9947342103273416</v>
      </c>
      <c r="I40" s="9">
        <f t="shared" si="18"/>
        <v>3.4711291961816078</v>
      </c>
      <c r="J40" s="9">
        <f t="shared" si="19"/>
        <v>4.7485773399704057</v>
      </c>
      <c r="K40" s="11">
        <f t="shared" si="20"/>
        <v>0.51282051282051289</v>
      </c>
      <c r="L40" s="11">
        <f t="shared" si="21"/>
        <v>0.29761904761904762</v>
      </c>
      <c r="M40" s="11">
        <f t="shared" si="22"/>
        <v>0.2183406113537118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-0.26747258079135805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0.22960421432037154</v>
      </c>
      <c r="Q40" s="11">
        <f>2*'OddsRatio_working_3-way'!K40*'OddsRatio_working_3-way'!L40*'OddsRatio_working_3-way'!M40</f>
        <v>6.6648538264258803E-2</v>
      </c>
      <c r="R40" s="11">
        <f t="shared" si="23"/>
        <v>0</v>
      </c>
      <c r="S40" s="11">
        <f t="shared" si="24"/>
        <v>-0.85842150115369875</v>
      </c>
      <c r="T40" s="11">
        <f t="shared" si="25"/>
        <v>-0.24917895534214771</v>
      </c>
      <c r="U40" s="11">
        <f>'OddsRatio_working_3-way'!S40-'OddsRatio_working_3-way'!R40^2/3</f>
        <v>-0.85842150115369875</v>
      </c>
      <c r="V40" s="11">
        <f>'OddsRatio_working_3-way'!S40*'OddsRatio_working_3-way'!R40/3-2*'OddsRatio_working_3-way'!R40^3/27-'OddsRatio_working_3-way'!T40</f>
        <v>0.24917895534214771</v>
      </c>
      <c r="W40" s="11">
        <f>'OddsRatio_working_3-way'!V40^2+4*'OddsRatio_working_3-way'!U40^3/27</f>
        <v>-3.1622448408070714E-2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0.15306256906366328</v>
      </c>
      <c r="Y40" s="11">
        <f>IF('OddsRatio_working_3-way'!W40&gt;=0,IF('OddsRatio_working_3-way'!V40+SQRT('OddsRatio_working_3-way'!W40)&gt;0,0,PI()),ACOS('OddsRatio_working_3-way'!V40/(2*'OddsRatio_working_3-way'!X40)))</f>
        <v>0.61982962790745022</v>
      </c>
      <c r="Z40" s="11">
        <f>'OddsRatio_working_3-way'!X40^(1/3)*COS('OddsRatio_working_3-way'!Y40/3)</f>
        <v>0.5235443212249169</v>
      </c>
      <c r="AA40" s="11">
        <f>'OddsRatio_working_3-way'!X40^(1/3)*COS(('OddsRatio_working_3-way'!Y40+2*PI())/3)</f>
        <v>-0.35680574979691737</v>
      </c>
      <c r="AB40" s="11">
        <f>'OddsRatio_working_3-way'!X40^(1/3)*COS(('OddsRatio_working_3-way'!Y40+4*PI())/3)</f>
        <v>-0.16673857142799967</v>
      </c>
      <c r="AC40" s="11">
        <f>'OddsRatio_working_3-way'!X40^(1/3)*SIN('OddsRatio_working_3-way'!Y40/3)</f>
        <v>0.10973533659540753</v>
      </c>
      <c r="AD40" s="11">
        <f>'OddsRatio_working_3-way'!X40^(1/3)*SIN(('OddsRatio_working_3-way'!Y40+2*PI())/3)</f>
        <v>0.39853501389015483</v>
      </c>
      <c r="AE40" s="11">
        <f>'OddsRatio_working_3-way'!X40^(1/3)*SIN(('OddsRatio_working_3-way'!Y40+4*PI())/3)</f>
        <v>-0.50827035048556213</v>
      </c>
      <c r="AF40" s="11">
        <f>-'OddsRatio_working_3-way'!U40/(3*'OddsRatio_working_3-way'!X40^(1/3))*COS(('OddsRatio_working_3-way'!Y40)/3)</f>
        <v>0.52354432122491679</v>
      </c>
      <c r="AG40" s="11">
        <f>-'OddsRatio_working_3-way'!U40/(3*'OddsRatio_working_3-way'!X40^(1/3))*COS(('OddsRatio_working_3-way'!Y40+2*PI())/3)</f>
        <v>-0.35680574979691726</v>
      </c>
      <c r="AH40" s="11">
        <f>-'OddsRatio_working_3-way'!U40/(3*'OddsRatio_working_3-way'!X40^(1/3))*COS(('OddsRatio_working_3-way'!Y40+4*PI())/3)</f>
        <v>-0.16673857142799964</v>
      </c>
      <c r="AI40" s="11">
        <f>'OddsRatio_working_3-way'!U40/(3*'OddsRatio_working_3-way'!X40^(1/3))*SIN(('OddsRatio_working_3-way'!Y40)/3)</f>
        <v>-0.1097353365954075</v>
      </c>
      <c r="AJ40" s="11">
        <f>'OddsRatio_working_3-way'!U40/(3*'OddsRatio_working_3-way'!X40^(1/3))*SIN(('OddsRatio_working_3-way'!Y40+2*PI())/3)</f>
        <v>-0.39853501389015472</v>
      </c>
      <c r="AK40" s="11">
        <f>'OddsRatio_working_3-way'!U40/(3*'OddsRatio_working_3-way'!X40^(1/3))*SIN(('OddsRatio_working_3-way'!Y40+4*PI())/3)</f>
        <v>0.50827035048556202</v>
      </c>
      <c r="AL40" s="11">
        <f>'OddsRatio_working_3-way'!Z40+'OddsRatio_working_3-way'!AF40</f>
        <v>1.0470886424498338</v>
      </c>
      <c r="AM40" s="11">
        <f>'OddsRatio_working_3-way'!AA40+'OddsRatio_working_3-way'!AG40</f>
        <v>-0.71361149959383463</v>
      </c>
      <c r="AN40" s="11">
        <f>'OddsRatio_working_3-way'!AB40+'OddsRatio_working_3-way'!AH40</f>
        <v>-0.33347714285599928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1.0470886424498338</v>
      </c>
      <c r="AS40" s="11">
        <f>IF(('OddsRatio_working_3-way'!X40=0),IF(Q40&gt;0,-Q40^(1/3),(-Q40)^(1/3)),'OddsRatio_working_3-way'!AM40-'OddsRatio_working_3-way'!R40/3)</f>
        <v>-0.71361149959383463</v>
      </c>
      <c r="AT40" s="11">
        <f>IF(('OddsRatio_working_3-way'!X40=0),IF(Q40&gt;0,-Q40^(1/3),(-Q40)^(1/3)),'OddsRatio_working_3-way'!AN40-'OddsRatio_working_3-way'!R40/3)</f>
        <v>-0.33347714285599928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1.84</v>
      </c>
      <c r="B41" s="4">
        <f>IF('True_Odds_Calculator_3-way'!B42="","",'True_Odds_Calculator_3-way'!B42)</f>
        <v>3.66</v>
      </c>
      <c r="C41" s="4">
        <f>IF('True_Odds_Calculator_3-way'!C42="","",'True_Odds_Calculator_3-way'!C42)</f>
        <v>4.68</v>
      </c>
      <c r="D41" s="9">
        <f t="shared" si="13"/>
        <v>0.53110927100189964</v>
      </c>
      <c r="E41" s="9">
        <f t="shared" si="14"/>
        <v>0.26345621820578313</v>
      </c>
      <c r="F41" s="9">
        <f t="shared" si="15"/>
        <v>0.20543451079231742</v>
      </c>
      <c r="G41" s="9">
        <f t="shared" si="16"/>
        <v>1.0510139424873</v>
      </c>
      <c r="H41" s="9">
        <f t="shared" si="17"/>
        <v>1.882851711689332</v>
      </c>
      <c r="I41" s="9">
        <f t="shared" si="18"/>
        <v>3.7956970870162174</v>
      </c>
      <c r="J41" s="9">
        <f t="shared" si="19"/>
        <v>4.8677313083532638</v>
      </c>
      <c r="K41" s="11">
        <f t="shared" si="20"/>
        <v>0.54347826086956519</v>
      </c>
      <c r="L41" s="11">
        <f t="shared" si="21"/>
        <v>0.27322404371584696</v>
      </c>
      <c r="M41" s="11">
        <f t="shared" si="22"/>
        <v>0.21367521367521369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-0.26089393302508068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0.2278136187615874</v>
      </c>
      <c r="Q41" s="11">
        <f>2*'OddsRatio_working_3-way'!K41*'OddsRatio_working_3-way'!L41*'OddsRatio_working_3-way'!M41</f>
        <v>6.3457832524119046E-2</v>
      </c>
      <c r="R41" s="11">
        <f t="shared" si="23"/>
        <v>0</v>
      </c>
      <c r="S41" s="11">
        <f t="shared" si="24"/>
        <v>-0.87320397266458027</v>
      </c>
      <c r="T41" s="11">
        <f t="shared" si="25"/>
        <v>-0.24323230436339283</v>
      </c>
      <c r="U41" s="11">
        <f>'OddsRatio_working_3-way'!S41-'OddsRatio_working_3-way'!R41^2/3</f>
        <v>-0.87320397266458027</v>
      </c>
      <c r="V41" s="11">
        <f>'OddsRatio_working_3-way'!S41*'OddsRatio_working_3-way'!R41/3-2*'OddsRatio_working_3-way'!R41^3/27-'OddsRatio_working_3-way'!T41</f>
        <v>0.24323230436339283</v>
      </c>
      <c r="W41" s="11">
        <f>'OddsRatio_working_3-way'!V41^2+4*'OddsRatio_working_3-way'!U41^3/27</f>
        <v>-3.9475836694849338E-2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0.15703326923042096</v>
      </c>
      <c r="Y41" s="11">
        <f>IF('OddsRatio_working_3-way'!W41&gt;=0,IF('OddsRatio_working_3-way'!V41+SQRT('OddsRatio_working_3-way'!W41)&gt;0,0,PI()),ACOS('OddsRatio_working_3-way'!V41/(2*'OddsRatio_working_3-way'!X41)))</f>
        <v>0.68493359151020283</v>
      </c>
      <c r="Z41" s="11">
        <f>'OddsRatio_working_3-way'!X41^(1/3)*COS('OddsRatio_working_3-way'!Y41/3)</f>
        <v>0.52550697124364998</v>
      </c>
      <c r="AA41" s="11">
        <f>'OddsRatio_working_3-way'!X41^(1/3)*COS(('OddsRatio_working_3-way'!Y41+2*PI())/3)</f>
        <v>-0.36850229434745202</v>
      </c>
      <c r="AB41" s="11">
        <f>'OddsRatio_working_3-way'!X41^(1/3)*COS(('OddsRatio_working_3-way'!Y41+4*PI())/3)</f>
        <v>-0.15700467689619765</v>
      </c>
      <c r="AC41" s="11">
        <f>'OddsRatio_working_3-way'!X41^(1/3)*SIN('OddsRatio_working_3-way'!Y41/3)</f>
        <v>0.12210820636844619</v>
      </c>
      <c r="AD41" s="11">
        <f>'OddsRatio_working_3-way'!X41^(1/3)*SIN(('OddsRatio_working_3-way'!Y41+2*PI())/3)</f>
        <v>0.39404828377859635</v>
      </c>
      <c r="AE41" s="11">
        <f>'OddsRatio_working_3-way'!X41^(1/3)*SIN(('OddsRatio_working_3-way'!Y41+4*PI())/3)</f>
        <v>-0.51615649014704246</v>
      </c>
      <c r="AF41" s="11">
        <f>-'OddsRatio_working_3-way'!U41/(3*'OddsRatio_working_3-way'!X41^(1/3))*COS(('OddsRatio_working_3-way'!Y41)/3)</f>
        <v>0.52550697124364998</v>
      </c>
      <c r="AG41" s="11">
        <f>-'OddsRatio_working_3-way'!U41/(3*'OddsRatio_working_3-way'!X41^(1/3))*COS(('OddsRatio_working_3-way'!Y41+2*PI())/3)</f>
        <v>-0.36850229434745202</v>
      </c>
      <c r="AH41" s="11">
        <f>-'OddsRatio_working_3-way'!U41/(3*'OddsRatio_working_3-way'!X41^(1/3))*COS(('OddsRatio_working_3-way'!Y41+4*PI())/3)</f>
        <v>-0.15700467689619765</v>
      </c>
      <c r="AI41" s="11">
        <f>'OddsRatio_working_3-way'!U41/(3*'OddsRatio_working_3-way'!X41^(1/3))*SIN(('OddsRatio_working_3-way'!Y41)/3)</f>
        <v>-0.12210820636844619</v>
      </c>
      <c r="AJ41" s="11">
        <f>'OddsRatio_working_3-way'!U41/(3*'OddsRatio_working_3-way'!X41^(1/3))*SIN(('OddsRatio_working_3-way'!Y41+2*PI())/3)</f>
        <v>-0.39404828377859635</v>
      </c>
      <c r="AK41" s="11">
        <f>'OddsRatio_working_3-way'!U41/(3*'OddsRatio_working_3-way'!X41^(1/3))*SIN(('OddsRatio_working_3-way'!Y41+4*PI())/3)</f>
        <v>0.51615649014704246</v>
      </c>
      <c r="AL41" s="11">
        <f>'OddsRatio_working_3-way'!Z41+'OddsRatio_working_3-way'!AF41</f>
        <v>1.0510139424873</v>
      </c>
      <c r="AM41" s="11">
        <f>'OddsRatio_working_3-way'!AA41+'OddsRatio_working_3-way'!AG41</f>
        <v>-0.73700458869490404</v>
      </c>
      <c r="AN41" s="11">
        <f>'OddsRatio_working_3-way'!AB41+'OddsRatio_working_3-way'!AH41</f>
        <v>-0.31400935379239531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1.0510139424873</v>
      </c>
      <c r="AS41" s="11">
        <f>IF(('OddsRatio_working_3-way'!X41=0),IF(Q41&gt;0,-Q41^(1/3),(-Q41)^(1/3)),'OddsRatio_working_3-way'!AM41-'OddsRatio_working_3-way'!R41/3)</f>
        <v>-0.73700458869490404</v>
      </c>
      <c r="AT41" s="11">
        <f>IF(('OddsRatio_working_3-way'!X41=0),IF(Q41&gt;0,-Q41^(1/3),(-Q41)^(1/3)),'OddsRatio_working_3-way'!AN41-'OddsRatio_working_3-way'!R41/3)</f>
        <v>-0.31400935379239531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2.66</v>
      </c>
      <c r="B42" s="4">
        <f>IF('True_Odds_Calculator_3-way'!B43="","",'True_Odds_Calculator_3-way'!B43)</f>
        <v>3.05</v>
      </c>
      <c r="C42" s="4">
        <f>IF('True_Odds_Calculator_3-way'!C43="","",'True_Odds_Calculator_3-way'!C43)</f>
        <v>3.1</v>
      </c>
      <c r="D42" s="9">
        <f t="shared" si="13"/>
        <v>0.36673542604968018</v>
      </c>
      <c r="E42" s="9">
        <f t="shared" si="14"/>
        <v>0.31923931201611899</v>
      </c>
      <c r="F42" s="9">
        <f t="shared" si="15"/>
        <v>0.31402526193420094</v>
      </c>
      <c r="G42" s="9">
        <f t="shared" si="16"/>
        <v>1.0402177046591732</v>
      </c>
      <c r="H42" s="9">
        <f t="shared" si="17"/>
        <v>2.7267613897342278</v>
      </c>
      <c r="I42" s="9">
        <f t="shared" si="18"/>
        <v>3.1324462945513054</v>
      </c>
      <c r="J42" s="9">
        <f t="shared" si="19"/>
        <v>3.1844571797842631</v>
      </c>
      <c r="K42" s="11">
        <f t="shared" si="20"/>
        <v>0.37593984962406013</v>
      </c>
      <c r="L42" s="11">
        <f t="shared" si="21"/>
        <v>0.32786885245901642</v>
      </c>
      <c r="M42" s="11">
        <f t="shared" si="22"/>
        <v>0.32258064516129031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-0.28414372790781839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0.2310111609006652</v>
      </c>
      <c r="Q42" s="11">
        <f>2*'OddsRatio_working_3-way'!K42*'OddsRatio_working_3-way'!L42*'OddsRatio_working_3-way'!M42</f>
        <v>7.952191425151986E-2</v>
      </c>
      <c r="R42" s="11">
        <f t="shared" si="23"/>
        <v>0</v>
      </c>
      <c r="S42" s="11">
        <f t="shared" si="24"/>
        <v>-0.81300813008130024</v>
      </c>
      <c r="T42" s="11">
        <f t="shared" si="25"/>
        <v>-0.27986510501938044</v>
      </c>
      <c r="U42" s="11">
        <f>'OddsRatio_working_3-way'!S42-'OddsRatio_working_3-way'!R42^2/3</f>
        <v>-0.81300813008130024</v>
      </c>
      <c r="V42" s="11">
        <f>'OddsRatio_working_3-way'!S42*'OddsRatio_working_3-way'!R42/3-2*'OddsRatio_working_3-way'!R42^3/27-'OddsRatio_working_3-way'!T42</f>
        <v>0.27986510501938044</v>
      </c>
      <c r="W42" s="11">
        <f>'OddsRatio_working_3-way'!V42^2+4*'OddsRatio_working_3-way'!U42^3/27</f>
        <v>-1.287955341577815E-3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0.14107837568979756</v>
      </c>
      <c r="Y42" s="11">
        <f>IF('OddsRatio_working_3-way'!W42&gt;=0,IF('OddsRatio_working_3-way'!V42+SQRT('OddsRatio_working_3-way'!W42)&gt;0,0,PI()),ACOS('OddsRatio_working_3-way'!V42/(2*'OddsRatio_working_3-way'!X42)))</f>
        <v>0.12753751597529117</v>
      </c>
      <c r="Z42" s="11">
        <f>'OddsRatio_working_3-way'!X42^(1/3)*COS('OddsRatio_working_3-way'!Y42/3)</f>
        <v>0.52010885232958659</v>
      </c>
      <c r="AA42" s="11">
        <f>'OddsRatio_working_3-way'!X42^(1/3)*COS(('OddsRatio_working_3-way'!Y42+2*PI())/3)</f>
        <v>-0.27921477106318515</v>
      </c>
      <c r="AB42" s="11">
        <f>'OddsRatio_working_3-way'!X42^(1/3)*COS(('OddsRatio_working_3-way'!Y42+4*PI())/3)</f>
        <v>-0.24089408126640124</v>
      </c>
      <c r="AC42" s="11">
        <f>'OddsRatio_working_3-way'!X42^(1/3)*SIN('OddsRatio_working_3-way'!Y42/3)</f>
        <v>2.212446056970533E-2</v>
      </c>
      <c r="AD42" s="11">
        <f>'OddsRatio_working_3-way'!X42^(1/3)*SIN(('OddsRatio_working_3-way'!Y42+2*PI())/3)</f>
        <v>0.4393652485657385</v>
      </c>
      <c r="AE42" s="11">
        <f>'OddsRatio_working_3-way'!X42^(1/3)*SIN(('OddsRatio_working_3-way'!Y42+4*PI())/3)</f>
        <v>-0.46148970913544385</v>
      </c>
      <c r="AF42" s="11">
        <f>-'OddsRatio_working_3-way'!U42/(3*'OddsRatio_working_3-way'!X42^(1/3))*COS(('OddsRatio_working_3-way'!Y42)/3)</f>
        <v>0.52010885232958659</v>
      </c>
      <c r="AG42" s="11">
        <f>-'OddsRatio_working_3-way'!U42/(3*'OddsRatio_working_3-way'!X42^(1/3))*COS(('OddsRatio_working_3-way'!Y42+2*PI())/3)</f>
        <v>-0.27921477106318515</v>
      </c>
      <c r="AH42" s="11">
        <f>-'OddsRatio_working_3-way'!U42/(3*'OddsRatio_working_3-way'!X42^(1/3))*COS(('OddsRatio_working_3-way'!Y42+4*PI())/3)</f>
        <v>-0.24089408126640124</v>
      </c>
      <c r="AI42" s="11">
        <f>'OddsRatio_working_3-way'!U42/(3*'OddsRatio_working_3-way'!X42^(1/3))*SIN(('OddsRatio_working_3-way'!Y42)/3)</f>
        <v>-2.212446056970533E-2</v>
      </c>
      <c r="AJ42" s="11">
        <f>'OddsRatio_working_3-way'!U42/(3*'OddsRatio_working_3-way'!X42^(1/3))*SIN(('OddsRatio_working_3-way'!Y42+2*PI())/3)</f>
        <v>-0.4393652485657385</v>
      </c>
      <c r="AK42" s="11">
        <f>'OddsRatio_working_3-way'!U42/(3*'OddsRatio_working_3-way'!X42^(1/3))*SIN(('OddsRatio_working_3-way'!Y42+4*PI())/3)</f>
        <v>0.46148970913544385</v>
      </c>
      <c r="AL42" s="11">
        <f>'OddsRatio_working_3-way'!Z42+'OddsRatio_working_3-way'!AF42</f>
        <v>1.0402177046591732</v>
      </c>
      <c r="AM42" s="11">
        <f>'OddsRatio_working_3-way'!AA42+'OddsRatio_working_3-way'!AG42</f>
        <v>-0.5584295421263703</v>
      </c>
      <c r="AN42" s="11">
        <f>'OddsRatio_working_3-way'!AB42+'OddsRatio_working_3-way'!AH42</f>
        <v>-0.48178816253280249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1.0402177046591732</v>
      </c>
      <c r="AS42" s="11">
        <f>IF(('OddsRatio_working_3-way'!X42=0),IF(Q42&gt;0,-Q42^(1/3),(-Q42)^(1/3)),'OddsRatio_working_3-way'!AM42-'OddsRatio_working_3-way'!R42/3)</f>
        <v>-0.5584295421263703</v>
      </c>
      <c r="AT42" s="11">
        <f>IF(('OddsRatio_working_3-way'!X42=0),IF(Q42&gt;0,-Q42^(1/3),(-Q42)^(1/3)),'OddsRatio_working_3-way'!AN42-'OddsRatio_working_3-way'!R42/3)</f>
        <v>-0.48178816253280249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3.77</v>
      </c>
      <c r="B43" s="4">
        <f>IF('True_Odds_Calculator_3-way'!B44="","",'True_Odds_Calculator_3-way'!B44)</f>
        <v>3.75</v>
      </c>
      <c r="C43" s="4">
        <f>IF('True_Odds_Calculator_3-way'!C44="","",'True_Odds_Calculator_3-way'!C44)</f>
        <v>2.0099999999999998</v>
      </c>
      <c r="D43" s="9">
        <f t="shared" si="13"/>
        <v>0.25633337762117447</v>
      </c>
      <c r="E43" s="9">
        <f t="shared" si="14"/>
        <v>0.25771717299714414</v>
      </c>
      <c r="F43" s="9">
        <f t="shared" si="15"/>
        <v>0.48594944938168133</v>
      </c>
      <c r="G43" s="9">
        <f t="shared" si="16"/>
        <v>1.047353674037196</v>
      </c>
      <c r="H43" s="9">
        <f t="shared" si="17"/>
        <v>3.9011696770830313</v>
      </c>
      <c r="I43" s="9">
        <f t="shared" si="18"/>
        <v>3.8802226036022884</v>
      </c>
      <c r="J43" s="9">
        <f t="shared" si="19"/>
        <v>2.0578272107775675</v>
      </c>
      <c r="K43" s="11">
        <f t="shared" si="20"/>
        <v>0.26525198938992045</v>
      </c>
      <c r="L43" s="11">
        <f t="shared" si="21"/>
        <v>0.26666666666666666</v>
      </c>
      <c r="M43" s="11">
        <f t="shared" si="22"/>
        <v>0.49751243781094534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-0.27074794022812521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0.22979708002868071</v>
      </c>
      <c r="Q43" s="11">
        <f>2*'OddsRatio_working_3-way'!K43*'OddsRatio_working_3-way'!L43*'OddsRatio_working_3-way'!M43</f>
        <v>7.038195406697724E-2</v>
      </c>
      <c r="R43" s="11">
        <f t="shared" si="23"/>
        <v>0</v>
      </c>
      <c r="S43" s="11">
        <f t="shared" si="24"/>
        <v>-0.84874913484128311</v>
      </c>
      <c r="T43" s="11">
        <f t="shared" si="25"/>
        <v>-0.25995379321325668</v>
      </c>
      <c r="U43" s="11">
        <f>'OddsRatio_working_3-way'!S43-'OddsRatio_working_3-way'!R43^2/3</f>
        <v>-0.84874913484128311</v>
      </c>
      <c r="V43" s="11">
        <f>'OddsRatio_working_3-way'!S43*'OddsRatio_working_3-way'!R43/3-2*'OddsRatio_working_3-way'!R43^3/27-'OddsRatio_working_3-way'!T43</f>
        <v>0.25995379321325668</v>
      </c>
      <c r="W43" s="11">
        <f>'OddsRatio_working_3-way'!V43^2+4*'OddsRatio_working_3-way'!U43^3/27</f>
        <v>-2.3004430979756935E-2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0.15048289403260887</v>
      </c>
      <c r="Y43" s="11">
        <f>IF('OddsRatio_working_3-way'!W43&gt;=0,IF('OddsRatio_working_3-way'!V43+SQRT('OddsRatio_working_3-way'!W43)&gt;0,0,PI()),ACOS('OddsRatio_working_3-way'!V43/(2*'OddsRatio_working_3-way'!X43)))</f>
        <v>0.52816744860497566</v>
      </c>
      <c r="Z43" s="11">
        <f>'OddsRatio_working_3-way'!X43^(1/3)*COS('OddsRatio_working_3-way'!Y43/3)</f>
        <v>0.52367683701859813</v>
      </c>
      <c r="AA43" s="11">
        <f>'OddsRatio_working_3-way'!X43^(1/3)*COS(('OddsRatio_working_3-way'!Y43+2*PI())/3)</f>
        <v>-0.34251810299038937</v>
      </c>
      <c r="AB43" s="11">
        <f>'OddsRatio_working_3-way'!X43^(1/3)*COS(('OddsRatio_working_3-way'!Y43+4*PI())/3)</f>
        <v>-0.18115873402820867</v>
      </c>
      <c r="AC43" s="11">
        <f>'OddsRatio_working_3-way'!X43^(1/3)*SIN('OddsRatio_working_3-way'!Y43/3)</f>
        <v>9.3160875106583205E-2</v>
      </c>
      <c r="AD43" s="11">
        <f>'OddsRatio_working_3-way'!X43^(1/3)*SIN(('OddsRatio_working_3-way'!Y43+2*PI())/3)</f>
        <v>0.40693700667829757</v>
      </c>
      <c r="AE43" s="11">
        <f>'OddsRatio_working_3-way'!X43^(1/3)*SIN(('OddsRatio_working_3-way'!Y43+4*PI())/3)</f>
        <v>-0.50009788178488068</v>
      </c>
      <c r="AF43" s="11">
        <f>-'OddsRatio_working_3-way'!U43/(3*'OddsRatio_working_3-way'!X43^(1/3))*COS(('OddsRatio_working_3-way'!Y43)/3)</f>
        <v>0.52367683701859802</v>
      </c>
      <c r="AG43" s="11">
        <f>-'OddsRatio_working_3-way'!U43/(3*'OddsRatio_working_3-way'!X43^(1/3))*COS(('OddsRatio_working_3-way'!Y43+2*PI())/3)</f>
        <v>-0.34251810299038926</v>
      </c>
      <c r="AH43" s="11">
        <f>-'OddsRatio_working_3-way'!U43/(3*'OddsRatio_working_3-way'!X43^(1/3))*COS(('OddsRatio_working_3-way'!Y43+4*PI())/3)</f>
        <v>-0.18115873402820865</v>
      </c>
      <c r="AI43" s="11">
        <f>'OddsRatio_working_3-way'!U43/(3*'OddsRatio_working_3-way'!X43^(1/3))*SIN(('OddsRatio_working_3-way'!Y43)/3)</f>
        <v>-9.3160875106583191E-2</v>
      </c>
      <c r="AJ43" s="11">
        <f>'OddsRatio_working_3-way'!U43/(3*'OddsRatio_working_3-way'!X43^(1/3))*SIN(('OddsRatio_working_3-way'!Y43+2*PI())/3)</f>
        <v>-0.40693700667829746</v>
      </c>
      <c r="AK43" s="11">
        <f>'OddsRatio_working_3-way'!U43/(3*'OddsRatio_working_3-way'!X43^(1/3))*SIN(('OddsRatio_working_3-way'!Y43+4*PI())/3)</f>
        <v>0.50009788178488057</v>
      </c>
      <c r="AL43" s="11">
        <f>'OddsRatio_working_3-way'!Z43+'OddsRatio_working_3-way'!AF43</f>
        <v>1.047353674037196</v>
      </c>
      <c r="AM43" s="11">
        <f>'OddsRatio_working_3-way'!AA43+'OddsRatio_working_3-way'!AG43</f>
        <v>-0.68503620598077863</v>
      </c>
      <c r="AN43" s="11">
        <f>'OddsRatio_working_3-way'!AB43+'OddsRatio_working_3-way'!AH43</f>
        <v>-0.36231746805641729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1.047353674037196</v>
      </c>
      <c r="AS43" s="11">
        <f>IF(('OddsRatio_working_3-way'!X43=0),IF(Q43&gt;0,-Q43^(1/3),(-Q43)^(1/3)),'OddsRatio_working_3-way'!AM43-'OddsRatio_working_3-way'!R43/3)</f>
        <v>-0.68503620598077863</v>
      </c>
      <c r="AT43" s="11">
        <f>IF(('OddsRatio_working_3-way'!X43=0),IF(Q43&gt;0,-Q43^(1/3),(-Q43)^(1/3)),'OddsRatio_working_3-way'!AN43-'OddsRatio_working_3-way'!R43/3)</f>
        <v>-0.36231746805641729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1.5</v>
      </c>
      <c r="B44" s="4">
        <f>IF('True_Odds_Calculator_3-way'!B45="","",'True_Odds_Calculator_3-way'!B45)</f>
        <v>4.2300000000000004</v>
      </c>
      <c r="C44" s="4">
        <f>IF('True_Odds_Calculator_3-way'!C45="","",'True_Odds_Calculator_3-way'!C45)</f>
        <v>7.91</v>
      </c>
      <c r="D44" s="9">
        <f t="shared" si="13"/>
        <v>0.65369716088367524</v>
      </c>
      <c r="E44" s="9">
        <f t="shared" si="14"/>
        <v>0.22612913649652305</v>
      </c>
      <c r="F44" s="9">
        <f t="shared" si="15"/>
        <v>0.1201737026198018</v>
      </c>
      <c r="G44" s="9">
        <f t="shared" si="16"/>
        <v>1.0595207072589661</v>
      </c>
      <c r="H44" s="9">
        <f t="shared" si="17"/>
        <v>1.5297603536294828</v>
      </c>
      <c r="I44" s="9">
        <f t="shared" si="18"/>
        <v>4.4222518844464611</v>
      </c>
      <c r="J44" s="9">
        <f t="shared" si="19"/>
        <v>8.3212880871594574</v>
      </c>
      <c r="K44" s="11">
        <f t="shared" si="20"/>
        <v>0.66666666666666663</v>
      </c>
      <c r="L44" s="11">
        <f t="shared" si="21"/>
        <v>0.23640661938534277</v>
      </c>
      <c r="M44" s="11">
        <f t="shared" si="22"/>
        <v>0.12642225031605561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-0.22235272903696934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0.21199885632195928</v>
      </c>
      <c r="Q44" s="11">
        <f>2*'OddsRatio_working_3-way'!K44*'OddsRatio_working_3-way'!L44*'OddsRatio_working_3-way'!M44</f>
        <v>3.9849409083075049E-2</v>
      </c>
      <c r="R44" s="11">
        <f t="shared" si="23"/>
        <v>0</v>
      </c>
      <c r="S44" s="11">
        <f t="shared" si="24"/>
        <v>-0.95343491955392823</v>
      </c>
      <c r="T44" s="11">
        <f t="shared" si="25"/>
        <v>-0.17921709014171583</v>
      </c>
      <c r="U44" s="11">
        <f>'OddsRatio_working_3-way'!S44-'OddsRatio_working_3-way'!R44^2/3</f>
        <v>-0.95343491955392823</v>
      </c>
      <c r="V44" s="11">
        <f>'OddsRatio_working_3-way'!S44*'OddsRatio_working_3-way'!R44/3-2*'OddsRatio_working_3-way'!R44^3/27-'OddsRatio_working_3-way'!T44</f>
        <v>0.17921709014171583</v>
      </c>
      <c r="W44" s="11">
        <f>'OddsRatio_working_3-way'!V44^2+4*'OddsRatio_working_3-way'!U44^3/27</f>
        <v>-9.6282525184236176E-2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0.17916562908598016</v>
      </c>
      <c r="Y44" s="11">
        <f>IF('OddsRatio_working_3-way'!W44&gt;=0,IF('OddsRatio_working_3-way'!V44+SQRT('OddsRatio_working_3-way'!W44)&gt;0,0,PI()),ACOS('OddsRatio_working_3-way'!V44/(2*'OddsRatio_working_3-way'!X44)))</f>
        <v>1.047031713155538</v>
      </c>
      <c r="Z44" s="11">
        <f>'OddsRatio_working_3-way'!X44^(1/3)*COS('OddsRatio_working_3-way'!Y44/3)</f>
        <v>0.52976035362948293</v>
      </c>
      <c r="AA44" s="11">
        <f>'OddsRatio_working_3-way'!X44^(1/3)*COS(('OddsRatio_working_3-way'!Y44+2*PI())/3)</f>
        <v>-0.43183587656846617</v>
      </c>
      <c r="AB44" s="11">
        <f>'OddsRatio_working_3-way'!X44^(1/3)*COS(('OddsRatio_working_3-way'!Y44+4*PI())/3)</f>
        <v>-9.7924477061016688E-2</v>
      </c>
      <c r="AC44" s="11">
        <f>'OddsRatio_working_3-way'!X44^(1/3)*SIN('OddsRatio_working_3-way'!Y44/3)</f>
        <v>0.19278383639111066</v>
      </c>
      <c r="AD44" s="11">
        <f>'OddsRatio_working_3-way'!X44^(1/3)*SIN(('OddsRatio_working_3-way'!Y44+2*PI())/3)</f>
        <v>0.36239400596540472</v>
      </c>
      <c r="AE44" s="11">
        <f>'OddsRatio_working_3-way'!X44^(1/3)*SIN(('OddsRatio_working_3-way'!Y44+4*PI())/3)</f>
        <v>-0.55517784235651535</v>
      </c>
      <c r="AF44" s="11">
        <f>-'OddsRatio_working_3-way'!U44/(3*'OddsRatio_working_3-way'!X44^(1/3))*COS(('OddsRatio_working_3-way'!Y44)/3)</f>
        <v>0.52976035362948304</v>
      </c>
      <c r="AG44" s="11">
        <f>-'OddsRatio_working_3-way'!U44/(3*'OddsRatio_working_3-way'!X44^(1/3))*COS(('OddsRatio_working_3-way'!Y44+2*PI())/3)</f>
        <v>-0.43183587656846628</v>
      </c>
      <c r="AH44" s="11">
        <f>-'OddsRatio_working_3-way'!U44/(3*'OddsRatio_working_3-way'!X44^(1/3))*COS(('OddsRatio_working_3-way'!Y44+4*PI())/3)</f>
        <v>-9.7924477061016701E-2</v>
      </c>
      <c r="AI44" s="11">
        <f>'OddsRatio_working_3-way'!U44/(3*'OddsRatio_working_3-way'!X44^(1/3))*SIN(('OddsRatio_working_3-way'!Y44)/3)</f>
        <v>-0.19278383639111069</v>
      </c>
      <c r="AJ44" s="11">
        <f>'OddsRatio_working_3-way'!U44/(3*'OddsRatio_working_3-way'!X44^(1/3))*SIN(('OddsRatio_working_3-way'!Y44+2*PI())/3)</f>
        <v>-0.36239400596540478</v>
      </c>
      <c r="AK44" s="11">
        <f>'OddsRatio_working_3-way'!U44/(3*'OddsRatio_working_3-way'!X44^(1/3))*SIN(('OddsRatio_working_3-way'!Y44+4*PI())/3)</f>
        <v>0.55517784235651546</v>
      </c>
      <c r="AL44" s="11">
        <f>'OddsRatio_working_3-way'!Z44+'OddsRatio_working_3-way'!AF44</f>
        <v>1.0595207072589661</v>
      </c>
      <c r="AM44" s="11">
        <f>'OddsRatio_working_3-way'!AA44+'OddsRatio_working_3-way'!AG44</f>
        <v>-0.86367175313693245</v>
      </c>
      <c r="AN44" s="11">
        <f>'OddsRatio_working_3-way'!AB44+'OddsRatio_working_3-way'!AH44</f>
        <v>-0.1958489541220334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1.0595207072589661</v>
      </c>
      <c r="AS44" s="11">
        <f>IF(('OddsRatio_working_3-way'!X44=0),IF(Q44&gt;0,-Q44^(1/3),(-Q44)^(1/3)),'OddsRatio_working_3-way'!AM44-'OddsRatio_working_3-way'!R44/3)</f>
        <v>-0.86367175313693245</v>
      </c>
      <c r="AT44" s="11">
        <f>IF(('OddsRatio_working_3-way'!X44=0),IF(Q44&gt;0,-Q44^(1/3),(-Q44)^(1/3)),'OddsRatio_working_3-way'!AN44-'OddsRatio_working_3-way'!R44/3)</f>
        <v>-0.1958489541220334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2.85</v>
      </c>
      <c r="B45" s="4">
        <f>IF('True_Odds_Calculator_3-way'!B46="","",'True_Odds_Calculator_3-way'!B46)</f>
        <v>3.32</v>
      </c>
      <c r="C45" s="4">
        <f>IF('True_Odds_Calculator_3-way'!C46="","",'True_Odds_Calculator_3-way'!C46)</f>
        <v>2.5499999999999998</v>
      </c>
      <c r="D45" s="9">
        <f t="shared" si="13"/>
        <v>0.33598463819141405</v>
      </c>
      <c r="E45" s="9">
        <f t="shared" si="14"/>
        <v>0.28748682055469144</v>
      </c>
      <c r="F45" s="9">
        <f t="shared" si="15"/>
        <v>0.37652854125389479</v>
      </c>
      <c r="G45" s="9">
        <f t="shared" si="16"/>
        <v>1.0682846231640832</v>
      </c>
      <c r="H45" s="9">
        <f t="shared" si="17"/>
        <v>2.9763265528535543</v>
      </c>
      <c r="I45" s="9">
        <f t="shared" si="18"/>
        <v>3.4784203257406725</v>
      </c>
      <c r="J45" s="9">
        <f t="shared" si="19"/>
        <v>2.6558411659043286</v>
      </c>
      <c r="K45" s="11">
        <f t="shared" si="20"/>
        <v>0.35087719298245612</v>
      </c>
      <c r="L45" s="11">
        <f t="shared" si="21"/>
        <v>0.30120481927710846</v>
      </c>
      <c r="M45" s="11">
        <f t="shared" si="22"/>
        <v>0.39215686274509809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-0.2757200111073812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0.2370679829742085</v>
      </c>
      <c r="Q45" s="11">
        <f>2*'OddsRatio_working_3-way'!K45*'OddsRatio_working_3-way'!L45*'OddsRatio_working_3-way'!M45</f>
        <v>8.2890903137835162E-2</v>
      </c>
      <c r="R45" s="11">
        <f t="shared" si="23"/>
        <v>0</v>
      </c>
      <c r="S45" s="11">
        <f t="shared" si="24"/>
        <v>-0.85981420797883479</v>
      </c>
      <c r="T45" s="11">
        <f t="shared" si="25"/>
        <v>-0.30063433845413812</v>
      </c>
      <c r="U45" s="11">
        <f>'OddsRatio_working_3-way'!S45-'OddsRatio_working_3-way'!R45^2/3</f>
        <v>-0.85981420797883479</v>
      </c>
      <c r="V45" s="11">
        <f>'OddsRatio_working_3-way'!S45*'OddsRatio_working_3-way'!R45/3-2*'OddsRatio_working_3-way'!R45^3/27-'OddsRatio_working_3-way'!T45</f>
        <v>0.30063433845413812</v>
      </c>
      <c r="W45" s="11">
        <f>'OddsRatio_working_3-way'!V45^2+4*'OddsRatio_working_3-way'!U45^3/27</f>
        <v>-3.7884543519030589E-3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0.15343521418636297</v>
      </c>
      <c r="Y45" s="11">
        <f>IF('OddsRatio_working_3-way'!W45&gt;=0,IF('OddsRatio_working_3-way'!V45+SQRT('OddsRatio_working_3-way'!W45)&gt;0,0,PI()),ACOS('OddsRatio_working_3-way'!V45/(2*'OddsRatio_working_3-way'!X45)))</f>
        <v>0.20194443052267208</v>
      </c>
      <c r="Z45" s="11">
        <f>'OddsRatio_working_3-way'!X45^(1/3)*COS('OddsRatio_working_3-way'!Y45/3)</f>
        <v>0.53414231158204173</v>
      </c>
      <c r="AA45" s="11">
        <f>'OddsRatio_working_3-way'!X45^(1/3)*COS(('OddsRatio_working_3-way'!Y45+2*PI())/3)</f>
        <v>-0.2982568132003745</v>
      </c>
      <c r="AB45" s="11">
        <f>'OddsRatio_working_3-way'!X45^(1/3)*COS(('OddsRatio_working_3-way'!Y45+4*PI())/3)</f>
        <v>-0.23588549838166731</v>
      </c>
      <c r="AC45" s="11">
        <f>'OddsRatio_working_3-way'!X45^(1/3)*SIN('OddsRatio_working_3-way'!Y45/3)</f>
        <v>3.6010095400291549E-2</v>
      </c>
      <c r="AD45" s="11">
        <f>'OddsRatio_working_3-way'!X45^(1/3)*SIN(('OddsRatio_working_3-way'!Y45+2*PI())/3)</f>
        <v>0.44457576336604532</v>
      </c>
      <c r="AE45" s="11">
        <f>'OddsRatio_working_3-way'!X45^(1/3)*SIN(('OddsRatio_working_3-way'!Y45+4*PI())/3)</f>
        <v>-0.4805858587663368</v>
      </c>
      <c r="AF45" s="11">
        <f>-'OddsRatio_working_3-way'!U45/(3*'OddsRatio_working_3-way'!X45^(1/3))*COS(('OddsRatio_working_3-way'!Y45)/3)</f>
        <v>0.53414231158204162</v>
      </c>
      <c r="AG45" s="11">
        <f>-'OddsRatio_working_3-way'!U45/(3*'OddsRatio_working_3-way'!X45^(1/3))*COS(('OddsRatio_working_3-way'!Y45+2*PI())/3)</f>
        <v>-0.29825681320037445</v>
      </c>
      <c r="AH45" s="11">
        <f>-'OddsRatio_working_3-way'!U45/(3*'OddsRatio_working_3-way'!X45^(1/3))*COS(('OddsRatio_working_3-way'!Y45+4*PI())/3)</f>
        <v>-0.23588549838166725</v>
      </c>
      <c r="AI45" s="11">
        <f>'OddsRatio_working_3-way'!U45/(3*'OddsRatio_working_3-way'!X45^(1/3))*SIN(('OddsRatio_working_3-way'!Y45)/3)</f>
        <v>-3.6010095400291542E-2</v>
      </c>
      <c r="AJ45" s="11">
        <f>'OddsRatio_working_3-way'!U45/(3*'OddsRatio_working_3-way'!X45^(1/3))*SIN(('OddsRatio_working_3-way'!Y45+2*PI())/3)</f>
        <v>-0.44457576336604521</v>
      </c>
      <c r="AK45" s="11">
        <f>'OddsRatio_working_3-way'!U45/(3*'OddsRatio_working_3-way'!X45^(1/3))*SIN(('OddsRatio_working_3-way'!Y45+4*PI())/3)</f>
        <v>0.48058585876633669</v>
      </c>
      <c r="AL45" s="11">
        <f>'OddsRatio_working_3-way'!Z45+'OddsRatio_working_3-way'!AF45</f>
        <v>1.0682846231640832</v>
      </c>
      <c r="AM45" s="11">
        <f>'OddsRatio_working_3-way'!AA45+'OddsRatio_working_3-way'!AG45</f>
        <v>-0.5965136264007489</v>
      </c>
      <c r="AN45" s="11">
        <f>'OddsRatio_working_3-way'!AB45+'OddsRatio_working_3-way'!AH45</f>
        <v>-0.47177099676333456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1.0682846231640832</v>
      </c>
      <c r="AS45" s="11">
        <f>IF(('OddsRatio_working_3-way'!X45=0),IF(Q45&gt;0,-Q45^(1/3),(-Q45)^(1/3)),'OddsRatio_working_3-way'!AM45-'OddsRatio_working_3-way'!R45/3)</f>
        <v>-0.5965136264007489</v>
      </c>
      <c r="AT45" s="11">
        <f>IF(('OddsRatio_working_3-way'!X45=0),IF(Q45&gt;0,-Q45^(1/3),(-Q45)^(1/3)),'OddsRatio_working_3-way'!AN45-'OddsRatio_working_3-way'!R45/3)</f>
        <v>-0.47177099676333456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3.48</v>
      </c>
      <c r="B46" s="4">
        <f>IF('True_Odds_Calculator_3-way'!B47="","",'True_Odds_Calculator_3-way'!B47)</f>
        <v>3.58</v>
      </c>
      <c r="C46" s="4">
        <f>IF('True_Odds_Calculator_3-way'!C47="","",'True_Odds_Calculator_3-way'!C47)</f>
        <v>2.09</v>
      </c>
      <c r="D46" s="9">
        <f t="shared" si="13"/>
        <v>0.27332083798279155</v>
      </c>
      <c r="E46" s="9">
        <f t="shared" si="14"/>
        <v>0.26554009391316302</v>
      </c>
      <c r="F46" s="9">
        <f t="shared" si="15"/>
        <v>0.46113906810404537</v>
      </c>
      <c r="G46" s="9">
        <f t="shared" si="16"/>
        <v>1.072058000767653</v>
      </c>
      <c r="H46" s="9">
        <f t="shared" si="17"/>
        <v>3.6587038419037796</v>
      </c>
      <c r="I46" s="9">
        <f t="shared" si="18"/>
        <v>3.7659096419805449</v>
      </c>
      <c r="J46" s="9">
        <f t="shared" si="19"/>
        <v>2.1685432208367414</v>
      </c>
      <c r="K46" s="11">
        <f t="shared" si="20"/>
        <v>0.28735632183908044</v>
      </c>
      <c r="L46" s="11">
        <f t="shared" si="21"/>
        <v>0.27932960893854747</v>
      </c>
      <c r="M46" s="11">
        <f t="shared" si="22"/>
        <v>0.47846889952153115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-0.26784856749674391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0.23619274803003726</v>
      </c>
      <c r="Q46" s="11">
        <f>2*'OddsRatio_working_3-way'!K46*'OddsRatio_working_3-way'!L46*'OddsRatio_working_3-way'!M46</f>
        <v>7.6810649765865782E-2</v>
      </c>
      <c r="R46" s="11">
        <f t="shared" si="23"/>
        <v>0</v>
      </c>
      <c r="S46" s="11">
        <f t="shared" si="24"/>
        <v>-0.88181449031982795</v>
      </c>
      <c r="T46" s="11">
        <f t="shared" si="25"/>
        <v>-0.28676893994140751</v>
      </c>
      <c r="U46" s="11">
        <f>'OddsRatio_working_3-way'!S46-'OddsRatio_working_3-way'!R46^2/3</f>
        <v>-0.88181449031982795</v>
      </c>
      <c r="V46" s="11">
        <f>'OddsRatio_working_3-way'!S46*'OddsRatio_working_3-way'!R46/3-2*'OddsRatio_working_3-way'!R46^3/27-'OddsRatio_working_3-way'!T46</f>
        <v>0.28676893994140751</v>
      </c>
      <c r="W46" s="11">
        <f>'OddsRatio_working_3-way'!V46^2+4*'OddsRatio_working_3-way'!U46^3/27</f>
        <v>-1.9348185715300073E-2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0.15936170386138779</v>
      </c>
      <c r="Y46" s="11">
        <f>IF('OddsRatio_working_3-way'!W46&gt;=0,IF('OddsRatio_working_3-way'!V46+SQRT('OddsRatio_working_3-way'!W46)&gt;0,0,PI()),ACOS('OddsRatio_working_3-way'!V46/(2*'OddsRatio_working_3-way'!X46)))</f>
        <v>0.45161759817214664</v>
      </c>
      <c r="Z46" s="11">
        <f>'OddsRatio_working_3-way'!X46^(1/3)*COS('OddsRatio_working_3-way'!Y46/3)</f>
        <v>0.5360290003838265</v>
      </c>
      <c r="AA46" s="11">
        <f>'OddsRatio_working_3-way'!X46^(1/3)*COS(('OddsRatio_working_3-way'!Y46+2*PI())/3)</f>
        <v>-0.33842973746761784</v>
      </c>
      <c r="AB46" s="11">
        <f>'OddsRatio_working_3-way'!X46^(1/3)*COS(('OddsRatio_working_3-way'!Y46+4*PI())/3)</f>
        <v>-0.19759926291620883</v>
      </c>
      <c r="AC46" s="11">
        <f>'OddsRatio_working_3-way'!X46^(1/3)*SIN('OddsRatio_working_3-way'!Y46/3)</f>
        <v>8.1308512392358839E-2</v>
      </c>
      <c r="AD46" s="11">
        <f>'OddsRatio_working_3-way'!X46^(1/3)*SIN(('OddsRatio_working_3-way'!Y46+2*PI())/3)</f>
        <v>0.42356047530139296</v>
      </c>
      <c r="AE46" s="11">
        <f>'OddsRatio_working_3-way'!X46^(1/3)*SIN(('OddsRatio_working_3-way'!Y46+4*PI())/3)</f>
        <v>-0.50486898769375177</v>
      </c>
      <c r="AF46" s="11">
        <f>-'OddsRatio_working_3-way'!U46/(3*'OddsRatio_working_3-way'!X46^(1/3))*COS(('OddsRatio_working_3-way'!Y46)/3)</f>
        <v>0.5360290003838265</v>
      </c>
      <c r="AG46" s="11">
        <f>-'OddsRatio_working_3-way'!U46/(3*'OddsRatio_working_3-way'!X46^(1/3))*COS(('OddsRatio_working_3-way'!Y46+2*PI())/3)</f>
        <v>-0.33842973746761784</v>
      </c>
      <c r="AH46" s="11">
        <f>-'OddsRatio_working_3-way'!U46/(3*'OddsRatio_working_3-way'!X46^(1/3))*COS(('OddsRatio_working_3-way'!Y46+4*PI())/3)</f>
        <v>-0.19759926291620883</v>
      </c>
      <c r="AI46" s="11">
        <f>'OddsRatio_working_3-way'!U46/(3*'OddsRatio_working_3-way'!X46^(1/3))*SIN(('OddsRatio_working_3-way'!Y46)/3)</f>
        <v>-8.1308512392358839E-2</v>
      </c>
      <c r="AJ46" s="11">
        <f>'OddsRatio_working_3-way'!U46/(3*'OddsRatio_working_3-way'!X46^(1/3))*SIN(('OddsRatio_working_3-way'!Y46+2*PI())/3)</f>
        <v>-0.42356047530139296</v>
      </c>
      <c r="AK46" s="11">
        <f>'OddsRatio_working_3-way'!U46/(3*'OddsRatio_working_3-way'!X46^(1/3))*SIN(('OddsRatio_working_3-way'!Y46+4*PI())/3)</f>
        <v>0.50486898769375177</v>
      </c>
      <c r="AL46" s="11">
        <f>'OddsRatio_working_3-way'!Z46+'OddsRatio_working_3-way'!AF46</f>
        <v>1.072058000767653</v>
      </c>
      <c r="AM46" s="11">
        <f>'OddsRatio_working_3-way'!AA46+'OddsRatio_working_3-way'!AG46</f>
        <v>-0.67685947493523568</v>
      </c>
      <c r="AN46" s="11">
        <f>'OddsRatio_working_3-way'!AB46+'OddsRatio_working_3-way'!AH46</f>
        <v>-0.39519852583241766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1.072058000767653</v>
      </c>
      <c r="AS46" s="11">
        <f>IF(('OddsRatio_working_3-way'!X46=0),IF(Q46&gt;0,-Q46^(1/3),(-Q46)^(1/3)),'OddsRatio_working_3-way'!AM46-'OddsRatio_working_3-way'!R46/3)</f>
        <v>-0.67685947493523568</v>
      </c>
      <c r="AT46" s="11">
        <f>IF(('OddsRatio_working_3-way'!X46=0),IF(Q46&gt;0,-Q46^(1/3),(-Q46)^(1/3)),'OddsRatio_working_3-way'!AN46-'OddsRatio_working_3-way'!R46/3)</f>
        <v>-0.39519852583241766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1.8</v>
      </c>
      <c r="B47" s="4">
        <f>IF('True_Odds_Calculator_3-way'!B48="","",'True_Odds_Calculator_3-way'!B48)</f>
        <v>3.62</v>
      </c>
      <c r="C47" s="4">
        <f>IF('True_Odds_Calculator_3-way'!C48="","",'True_Odds_Calculator_3-way'!C48)</f>
        <v>4.6500000000000004</v>
      </c>
      <c r="D47" s="9">
        <f t="shared" si="13"/>
        <v>0.536500566535137</v>
      </c>
      <c r="E47" s="9">
        <f t="shared" si="14"/>
        <v>0.26113930193862378</v>
      </c>
      <c r="F47" s="9">
        <f t="shared" si="15"/>
        <v>0.20236013152623927</v>
      </c>
      <c r="G47" s="9">
        <f t="shared" si="16"/>
        <v>1.0799136626692336</v>
      </c>
      <c r="H47" s="9">
        <f t="shared" si="17"/>
        <v>1.863930930135387</v>
      </c>
      <c r="I47" s="9">
        <f t="shared" si="18"/>
        <v>3.8293737961933916</v>
      </c>
      <c r="J47" s="9">
        <f t="shared" si="19"/>
        <v>4.941684868742704</v>
      </c>
      <c r="K47" s="11">
        <f t="shared" si="20"/>
        <v>0.55555555555555558</v>
      </c>
      <c r="L47" s="11">
        <f t="shared" si="21"/>
        <v>0.27624309392265195</v>
      </c>
      <c r="M47" s="11">
        <f t="shared" si="22"/>
        <v>0.21505376344086019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-0.25249344871515611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0.23333795388687562</v>
      </c>
      <c r="Q47" s="11">
        <f>2*'OddsRatio_working_3-way'!K47*'OddsRatio_working_3-way'!L47*'OddsRatio_working_3-way'!M47</f>
        <v>6.6007907747348132E-2</v>
      </c>
      <c r="R47" s="11">
        <f t="shared" si="23"/>
        <v>0</v>
      </c>
      <c r="S47" s="11">
        <f t="shared" si="24"/>
        <v>-0.92413468576806412</v>
      </c>
      <c r="T47" s="11">
        <f t="shared" si="25"/>
        <v>-0.26142423925546371</v>
      </c>
      <c r="U47" s="11">
        <f>'OddsRatio_working_3-way'!S47-'OddsRatio_working_3-way'!R47^2/3</f>
        <v>-0.92413468576806412</v>
      </c>
      <c r="V47" s="11">
        <f>'OddsRatio_working_3-way'!S47*'OddsRatio_working_3-way'!R47/3-2*'OddsRatio_working_3-way'!R47^3/27-'OddsRatio_working_3-way'!T47</f>
        <v>0.26142423925546371</v>
      </c>
      <c r="W47" s="11">
        <f>'OddsRatio_working_3-way'!V47^2+4*'OddsRatio_working_3-way'!U47^3/27</f>
        <v>-4.858092990246908E-2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0.17097043806808168</v>
      </c>
      <c r="Y47" s="11">
        <f>IF('OddsRatio_working_3-way'!W47&gt;=0,IF('OddsRatio_working_3-way'!V47+SQRT('OddsRatio_working_3-way'!W47)&gt;0,0,PI()),ACOS('OddsRatio_working_3-way'!V47/(2*'OddsRatio_working_3-way'!X47)))</f>
        <v>0.70048363754802123</v>
      </c>
      <c r="Z47" s="11">
        <f>'OddsRatio_working_3-way'!X47^(1/3)*COS('OddsRatio_working_3-way'!Y47/3)</f>
        <v>0.5399568313346168</v>
      </c>
      <c r="AA47" s="11">
        <f>'OddsRatio_working_3-way'!X47^(1/3)*COS(('OddsRatio_working_3-way'!Y47+2*PI())/3)</f>
        <v>-0.3811927882246634</v>
      </c>
      <c r="AB47" s="11">
        <f>'OddsRatio_working_3-way'!X47^(1/3)*COS(('OddsRatio_working_3-way'!Y47+4*PI())/3)</f>
        <v>-0.15876404310995329</v>
      </c>
      <c r="AC47" s="11">
        <f>'OddsRatio_working_3-way'!X47^(1/3)*SIN('OddsRatio_working_3-way'!Y47/3)</f>
        <v>0.12841929586748846</v>
      </c>
      <c r="AD47" s="11">
        <f>'OddsRatio_working_3-way'!X47^(1/3)*SIN(('OddsRatio_working_3-way'!Y47+2*PI())/3)</f>
        <v>0.4034066849489833</v>
      </c>
      <c r="AE47" s="11">
        <f>'OddsRatio_working_3-way'!X47^(1/3)*SIN(('OddsRatio_working_3-way'!Y47+4*PI())/3)</f>
        <v>-0.53182598081647192</v>
      </c>
      <c r="AF47" s="11">
        <f>-'OddsRatio_working_3-way'!U47/(3*'OddsRatio_working_3-way'!X47^(1/3))*COS(('OddsRatio_working_3-way'!Y47)/3)</f>
        <v>0.5399568313346168</v>
      </c>
      <c r="AG47" s="11">
        <f>-'OddsRatio_working_3-way'!U47/(3*'OddsRatio_working_3-way'!X47^(1/3))*COS(('OddsRatio_working_3-way'!Y47+2*PI())/3)</f>
        <v>-0.3811927882246634</v>
      </c>
      <c r="AH47" s="11">
        <f>-'OddsRatio_working_3-way'!U47/(3*'OddsRatio_working_3-way'!X47^(1/3))*COS(('OddsRatio_working_3-way'!Y47+4*PI())/3)</f>
        <v>-0.15876404310995329</v>
      </c>
      <c r="AI47" s="11">
        <f>'OddsRatio_working_3-way'!U47/(3*'OddsRatio_working_3-way'!X47^(1/3))*SIN(('OddsRatio_working_3-way'!Y47)/3)</f>
        <v>-0.12841929586748846</v>
      </c>
      <c r="AJ47" s="11">
        <f>'OddsRatio_working_3-way'!U47/(3*'OddsRatio_working_3-way'!X47^(1/3))*SIN(('OddsRatio_working_3-way'!Y47+2*PI())/3)</f>
        <v>-0.4034066849489833</v>
      </c>
      <c r="AK47" s="11">
        <f>'OddsRatio_working_3-way'!U47/(3*'OddsRatio_working_3-way'!X47^(1/3))*SIN(('OddsRatio_working_3-way'!Y47+4*PI())/3)</f>
        <v>0.53182598081647192</v>
      </c>
      <c r="AL47" s="11">
        <f>'OddsRatio_working_3-way'!Z47+'OddsRatio_working_3-way'!AF47</f>
        <v>1.0799136626692336</v>
      </c>
      <c r="AM47" s="11">
        <f>'OddsRatio_working_3-way'!AA47+'OddsRatio_working_3-way'!AG47</f>
        <v>-0.76238557644932681</v>
      </c>
      <c r="AN47" s="11">
        <f>'OddsRatio_working_3-way'!AB47+'OddsRatio_working_3-way'!AH47</f>
        <v>-0.31752808621990658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1.0799136626692336</v>
      </c>
      <c r="AS47" s="11">
        <f>IF(('OddsRatio_working_3-way'!X47=0),IF(Q47&gt;0,-Q47^(1/3),(-Q47)^(1/3)),'OddsRatio_working_3-way'!AM47-'OddsRatio_working_3-way'!R47/3)</f>
        <v>-0.76238557644932681</v>
      </c>
      <c r="AT47" s="11">
        <f>IF(('OddsRatio_working_3-way'!X47=0),IF(Q47&gt;0,-Q47^(1/3),(-Q47)^(1/3)),'OddsRatio_working_3-way'!AN47-'OddsRatio_working_3-way'!R47/3)</f>
        <v>-0.31752808621990658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2.92</v>
      </c>
      <c r="B48" s="4">
        <f>IF('True_Odds_Calculator_3-way'!B49="","",'True_Odds_Calculator_3-way'!B49)</f>
        <v>3.29</v>
      </c>
      <c r="C48" s="4">
        <f>IF('True_Odds_Calculator_3-way'!C49="","",'True_Odds_Calculator_3-way'!C49)</f>
        <v>2.52</v>
      </c>
      <c r="D48" s="9">
        <f t="shared" si="13"/>
        <v>0.32807010036832168</v>
      </c>
      <c r="E48" s="9">
        <f t="shared" si="14"/>
        <v>0.29045951674563186</v>
      </c>
      <c r="F48" s="9">
        <f t="shared" si="15"/>
        <v>0.38147038288604662</v>
      </c>
      <c r="G48" s="9">
        <f t="shared" si="16"/>
        <v>1.0667338748596651</v>
      </c>
      <c r="H48" s="9">
        <f t="shared" si="17"/>
        <v>3.0481290397305574</v>
      </c>
      <c r="I48" s="9">
        <f t="shared" si="18"/>
        <v>3.4428205734286332</v>
      </c>
      <c r="J48" s="9">
        <f t="shared" si="19"/>
        <v>2.6214354897866907</v>
      </c>
      <c r="K48" s="11">
        <f t="shared" si="20"/>
        <v>0.34246575342465752</v>
      </c>
      <c r="L48" s="11">
        <f t="shared" si="21"/>
        <v>0.303951367781155</v>
      </c>
      <c r="M48" s="11">
        <f t="shared" si="22"/>
        <v>0.3968253968253968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-0.27605842686826998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0.2366875050807265</v>
      </c>
      <c r="Q48" s="11">
        <f>2*'OddsRatio_working_3-way'!K48*'OddsRatio_working_3-way'!L48*'OddsRatio_working_3-way'!M48</f>
        <v>8.2613439818752701E-2</v>
      </c>
      <c r="R48" s="11">
        <f t="shared" si="23"/>
        <v>0</v>
      </c>
      <c r="S48" s="11">
        <f t="shared" si="24"/>
        <v>-0.85738192369570165</v>
      </c>
      <c r="T48" s="11">
        <f t="shared" si="25"/>
        <v>-0.29926070635103025</v>
      </c>
      <c r="U48" s="11">
        <f>'OddsRatio_working_3-way'!S48-'OddsRatio_working_3-way'!R48^2/3</f>
        <v>-0.85738192369570165</v>
      </c>
      <c r="V48" s="11">
        <f>'OddsRatio_working_3-way'!S48*'OddsRatio_working_3-way'!R48/3-2*'OddsRatio_working_3-way'!R48^3/27-'OddsRatio_working_3-way'!T48</f>
        <v>0.29926070635103025</v>
      </c>
      <c r="W48" s="11">
        <f>'OddsRatio_working_3-way'!V48^2+4*'OddsRatio_working_3-way'!U48^3/27</f>
        <v>-3.815574598075272E-3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0.15278460734297877</v>
      </c>
      <c r="Y48" s="11">
        <f>IF('OddsRatio_working_3-way'!W48&gt;=0,IF('OddsRatio_working_3-way'!V48+SQRT('OddsRatio_working_3-way'!W48)&gt;0,0,PI()),ACOS('OddsRatio_working_3-way'!V48/(2*'OddsRatio_working_3-way'!X48)))</f>
        <v>0.20355114741835978</v>
      </c>
      <c r="Z48" s="11">
        <f>'OddsRatio_working_3-way'!X48^(1/3)*COS('OddsRatio_working_3-way'!Y48/3)</f>
        <v>0.53336693742983254</v>
      </c>
      <c r="AA48" s="11">
        <f>'OddsRatio_working_3-way'!X48^(1/3)*COS(('OddsRatio_working_3-way'!Y48+2*PI())/3)</f>
        <v>-0.29807237545704768</v>
      </c>
      <c r="AB48" s="11">
        <f>'OddsRatio_working_3-way'!X48^(1/3)*COS(('OddsRatio_working_3-way'!Y48+4*PI())/3)</f>
        <v>-0.23529456197278503</v>
      </c>
      <c r="AC48" s="11">
        <f>'OddsRatio_working_3-way'!X48^(1/3)*SIN('OddsRatio_working_3-way'!Y48/3)</f>
        <v>3.6244787514275269E-2</v>
      </c>
      <c r="AD48" s="11">
        <f>'OddsRatio_working_3-way'!X48^(1/3)*SIN(('OddsRatio_working_3-way'!Y48+2*PI())/3)</f>
        <v>0.44378692359580257</v>
      </c>
      <c r="AE48" s="11">
        <f>'OddsRatio_working_3-way'!X48^(1/3)*SIN(('OddsRatio_working_3-way'!Y48+4*PI())/3)</f>
        <v>-0.48003171111007775</v>
      </c>
      <c r="AF48" s="11">
        <f>-'OddsRatio_working_3-way'!U48/(3*'OddsRatio_working_3-way'!X48^(1/3))*COS(('OddsRatio_working_3-way'!Y48)/3)</f>
        <v>0.53336693742983254</v>
      </c>
      <c r="AG48" s="11">
        <f>-'OddsRatio_working_3-way'!U48/(3*'OddsRatio_working_3-way'!X48^(1/3))*COS(('OddsRatio_working_3-way'!Y48+2*PI())/3)</f>
        <v>-0.29807237545704768</v>
      </c>
      <c r="AH48" s="11">
        <f>-'OddsRatio_working_3-way'!U48/(3*'OddsRatio_working_3-way'!X48^(1/3))*COS(('OddsRatio_working_3-way'!Y48+4*PI())/3)</f>
        <v>-0.23529456197278503</v>
      </c>
      <c r="AI48" s="11">
        <f>'OddsRatio_working_3-way'!U48/(3*'OddsRatio_working_3-way'!X48^(1/3))*SIN(('OddsRatio_working_3-way'!Y48)/3)</f>
        <v>-3.6244787514275269E-2</v>
      </c>
      <c r="AJ48" s="11">
        <f>'OddsRatio_working_3-way'!U48/(3*'OddsRatio_working_3-way'!X48^(1/3))*SIN(('OddsRatio_working_3-way'!Y48+2*PI())/3)</f>
        <v>-0.44378692359580257</v>
      </c>
      <c r="AK48" s="11">
        <f>'OddsRatio_working_3-way'!U48/(3*'OddsRatio_working_3-way'!X48^(1/3))*SIN(('OddsRatio_working_3-way'!Y48+4*PI())/3)</f>
        <v>0.48003171111007775</v>
      </c>
      <c r="AL48" s="11">
        <f>'OddsRatio_working_3-way'!Z48+'OddsRatio_working_3-way'!AF48</f>
        <v>1.0667338748596651</v>
      </c>
      <c r="AM48" s="11">
        <f>'OddsRatio_working_3-way'!AA48+'OddsRatio_working_3-way'!AG48</f>
        <v>-0.59614475091409536</v>
      </c>
      <c r="AN48" s="11">
        <f>'OddsRatio_working_3-way'!AB48+'OddsRatio_working_3-way'!AH48</f>
        <v>-0.47058912394557006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1.0667338748596651</v>
      </c>
      <c r="AS48" s="11">
        <f>IF(('OddsRatio_working_3-way'!X48=0),IF(Q48&gt;0,-Q48^(1/3),(-Q48)^(1/3)),'OddsRatio_working_3-way'!AM48-'OddsRatio_working_3-way'!R48/3)</f>
        <v>-0.59614475091409536</v>
      </c>
      <c r="AT48" s="11">
        <f>IF(('OddsRatio_working_3-way'!X48=0),IF(Q48&gt;0,-Q48^(1/3),(-Q48)^(1/3)),'OddsRatio_working_3-way'!AN48-'OddsRatio_working_3-way'!R48/3)</f>
        <v>-0.47058912394557006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3.06</v>
      </c>
      <c r="B49" s="4">
        <f>IF('True_Odds_Calculator_3-way'!B50="","",'True_Odds_Calculator_3-way'!B50)</f>
        <v>2.99</v>
      </c>
      <c r="C49" s="4">
        <f>IF('True_Odds_Calculator_3-way'!C50="","",'True_Odds_Calculator_3-way'!C50)</f>
        <v>2.61</v>
      </c>
      <c r="D49" s="9">
        <f t="shared" si="13"/>
        <v>0.31243506966847806</v>
      </c>
      <c r="E49" s="9">
        <f t="shared" si="14"/>
        <v>0.31990938678826597</v>
      </c>
      <c r="F49" s="9">
        <f t="shared" si="15"/>
        <v>0.36765554354325591</v>
      </c>
      <c r="G49" s="9">
        <f t="shared" si="16"/>
        <v>1.0682839926076104</v>
      </c>
      <c r="H49" s="9">
        <f t="shared" si="17"/>
        <v>3.200665024771677</v>
      </c>
      <c r="I49" s="9">
        <f t="shared" si="18"/>
        <v>3.125885145289145</v>
      </c>
      <c r="J49" s="9">
        <f t="shared" si="19"/>
        <v>2.719937228098253</v>
      </c>
      <c r="K49" s="11">
        <f t="shared" si="20"/>
        <v>0.32679738562091504</v>
      </c>
      <c r="L49" s="11">
        <f t="shared" si="21"/>
        <v>0.33444816053511706</v>
      </c>
      <c r="M49" s="11">
        <f t="shared" si="22"/>
        <v>0.38314176245210729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-0.27638409720897883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0.23701908053849732</v>
      </c>
      <c r="Q49" s="11">
        <f>2*'OddsRatio_working_3-way'!K49*'OddsRatio_working_3-way'!L49*'OddsRatio_working_3-way'!M49</f>
        <v>8.3752325278620962E-2</v>
      </c>
      <c r="R49" s="11">
        <f t="shared" si="23"/>
        <v>0</v>
      </c>
      <c r="S49" s="11">
        <f t="shared" si="24"/>
        <v>-0.85757133978400746</v>
      </c>
      <c r="T49" s="11">
        <f t="shared" si="25"/>
        <v>-0.3030287419731475</v>
      </c>
      <c r="U49" s="11">
        <f>'OddsRatio_working_3-way'!S49-'OddsRatio_working_3-way'!R49^2/3</f>
        <v>-0.85757133978400746</v>
      </c>
      <c r="V49" s="11">
        <f>'OddsRatio_working_3-way'!S49*'OddsRatio_working_3-way'!R49/3-2*'OddsRatio_working_3-way'!R49^3/27-'OddsRatio_working_3-way'!T49</f>
        <v>0.3030287419731475</v>
      </c>
      <c r="W49" s="11">
        <f>'OddsRatio_working_3-way'!V49^2+4*'OddsRatio_working_3-way'!U49^3/27</f>
        <v>-1.608024832233379E-3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0.15283524077749688</v>
      </c>
      <c r="Y49" s="11">
        <f>IF('OddsRatio_working_3-way'!W49&gt;=0,IF('OddsRatio_working_3-way'!V49+SQRT('OddsRatio_working_3-way'!W49)&gt;0,0,PI()),ACOS('OddsRatio_working_3-way'!V49/(2*'OddsRatio_working_3-way'!X49)))</f>
        <v>0.1315668649333781</v>
      </c>
      <c r="Z49" s="11">
        <f>'OddsRatio_working_3-way'!X49^(1/3)*COS('OddsRatio_working_3-way'!Y49/3)</f>
        <v>0.53414199630380532</v>
      </c>
      <c r="AA49" s="11">
        <f>'OddsRatio_working_3-way'!X49^(1/3)*COS(('OddsRatio_working_3-way'!Y49+2*PI())/3)</f>
        <v>-0.2873707711664254</v>
      </c>
      <c r="AB49" s="11">
        <f>'OddsRatio_working_3-way'!X49^(1/3)*COS(('OddsRatio_working_3-way'!Y49+4*PI())/3)</f>
        <v>-0.24677122513738001</v>
      </c>
      <c r="AC49" s="11">
        <f>'OddsRatio_working_3-way'!X49^(1/3)*SIN('OddsRatio_working_3-way'!Y49/3)</f>
        <v>2.3440158828846241E-2</v>
      </c>
      <c r="AD49" s="11">
        <f>'OddsRatio_working_3-way'!X49^(1/3)*SIN(('OddsRatio_working_3-way'!Y49+2*PI())/3)</f>
        <v>0.45086045861280616</v>
      </c>
      <c r="AE49" s="11">
        <f>'OddsRatio_working_3-way'!X49^(1/3)*SIN(('OddsRatio_working_3-way'!Y49+4*PI())/3)</f>
        <v>-0.47430061744165208</v>
      </c>
      <c r="AF49" s="11">
        <f>-'OddsRatio_working_3-way'!U49/(3*'OddsRatio_working_3-way'!X49^(1/3))*COS(('OddsRatio_working_3-way'!Y49)/3)</f>
        <v>0.5341419963038051</v>
      </c>
      <c r="AG49" s="11">
        <f>-'OddsRatio_working_3-way'!U49/(3*'OddsRatio_working_3-way'!X49^(1/3))*COS(('OddsRatio_working_3-way'!Y49+2*PI())/3)</f>
        <v>-0.28737077116642529</v>
      </c>
      <c r="AH49" s="11">
        <f>-'OddsRatio_working_3-way'!U49/(3*'OddsRatio_working_3-way'!X49^(1/3))*COS(('OddsRatio_working_3-way'!Y49+4*PI())/3)</f>
        <v>-0.2467712251373799</v>
      </c>
      <c r="AI49" s="11">
        <f>'OddsRatio_working_3-way'!U49/(3*'OddsRatio_working_3-way'!X49^(1/3))*SIN(('OddsRatio_working_3-way'!Y49)/3)</f>
        <v>-2.3440158828846234E-2</v>
      </c>
      <c r="AJ49" s="11">
        <f>'OddsRatio_working_3-way'!U49/(3*'OddsRatio_working_3-way'!X49^(1/3))*SIN(('OddsRatio_working_3-way'!Y49+2*PI())/3)</f>
        <v>-0.45086045861280594</v>
      </c>
      <c r="AK49" s="11">
        <f>'OddsRatio_working_3-way'!U49/(3*'OddsRatio_working_3-way'!X49^(1/3))*SIN(('OddsRatio_working_3-way'!Y49+4*PI())/3)</f>
        <v>0.47430061744165192</v>
      </c>
      <c r="AL49" s="11">
        <f>'OddsRatio_working_3-way'!Z49+'OddsRatio_working_3-way'!AF49</f>
        <v>1.0682839926076104</v>
      </c>
      <c r="AM49" s="11">
        <f>'OddsRatio_working_3-way'!AA49+'OddsRatio_working_3-way'!AG49</f>
        <v>-0.57474154233285069</v>
      </c>
      <c r="AN49" s="11">
        <f>'OddsRatio_working_3-way'!AB49+'OddsRatio_working_3-way'!AH49</f>
        <v>-0.4935424502747599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1.0682839926076104</v>
      </c>
      <c r="AS49" s="11">
        <f>IF(('OddsRatio_working_3-way'!X49=0),IF(Q49&gt;0,-Q49^(1/3),(-Q49)^(1/3)),'OddsRatio_working_3-way'!AM49-'OddsRatio_working_3-way'!R49/3)</f>
        <v>-0.57474154233285069</v>
      </c>
      <c r="AT49" s="11">
        <f>IF(('OddsRatio_working_3-way'!X49=0),IF(Q49&gt;0,-Q49^(1/3),(-Q49)^(1/3)),'OddsRatio_working_3-way'!AN49-'OddsRatio_working_3-way'!R49/3)</f>
        <v>-0.4935424502747599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1.64</v>
      </c>
      <c r="B50" s="4">
        <f>IF('True_Odds_Calculator_3-way'!B51="","",'True_Odds_Calculator_3-way'!B51)</f>
        <v>4.04</v>
      </c>
      <c r="C50" s="4">
        <f>IF('True_Odds_Calculator_3-way'!C51="","",'True_Odds_Calculator_3-way'!C51)</f>
        <v>5.18</v>
      </c>
      <c r="D50" s="9">
        <f t="shared" si="13"/>
        <v>0.58869543731633445</v>
      </c>
      <c r="E50" s="9">
        <f t="shared" si="14"/>
        <v>0.23155178738403731</v>
      </c>
      <c r="F50" s="9">
        <f t="shared" si="15"/>
        <v>0.17975277529962808</v>
      </c>
      <c r="G50" s="9">
        <f t="shared" si="16"/>
        <v>1.0916737899700983</v>
      </c>
      <c r="H50" s="9">
        <f t="shared" si="17"/>
        <v>1.6986712255808631</v>
      </c>
      <c r="I50" s="9">
        <f t="shared" si="18"/>
        <v>4.3186883215090992</v>
      </c>
      <c r="J50" s="9">
        <f t="shared" si="19"/>
        <v>5.5631964420750117</v>
      </c>
      <c r="K50" s="11">
        <f t="shared" si="20"/>
        <v>0.6097560975609756</v>
      </c>
      <c r="L50" s="11">
        <f t="shared" si="21"/>
        <v>0.24752475247524752</v>
      </c>
      <c r="M50" s="11">
        <f t="shared" si="22"/>
        <v>0.19305019305019305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-0.23695990467301753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0.22901692184474126</v>
      </c>
      <c r="Q50" s="11">
        <f>2*'OddsRatio_working_3-way'!K50*'OddsRatio_working_3-way'!L50*'OddsRatio_working_3-way'!M50</f>
        <v>5.8274025914692419E-2</v>
      </c>
      <c r="R50" s="11">
        <f t="shared" si="23"/>
        <v>0</v>
      </c>
      <c r="S50" s="11">
        <f t="shared" si="24"/>
        <v>-0.96647963359355316</v>
      </c>
      <c r="T50" s="11">
        <f t="shared" si="25"/>
        <v>-0.24592357088894476</v>
      </c>
      <c r="U50" s="11">
        <f>'OddsRatio_working_3-way'!S50-'OddsRatio_working_3-way'!R50^2/3</f>
        <v>-0.96647963359355316</v>
      </c>
      <c r="V50" s="11">
        <f>'OddsRatio_working_3-way'!S50*'OddsRatio_working_3-way'!R50/3-2*'OddsRatio_working_3-way'!R50^3/27-'OddsRatio_working_3-way'!T50</f>
        <v>0.24592357088894476</v>
      </c>
      <c r="W50" s="11">
        <f>'OddsRatio_working_3-way'!V50^2+4*'OddsRatio_working_3-way'!U50^3/27</f>
        <v>-7.3265609383072111E-2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0.18285514219037016</v>
      </c>
      <c r="Y50" s="11">
        <f>IF('OddsRatio_working_3-way'!W50&gt;=0,IF('OddsRatio_working_3-way'!V50+SQRT('OddsRatio_working_3-way'!W50)&gt;0,0,PI()),ACOS('OddsRatio_working_3-way'!V50/(2*'OddsRatio_working_3-way'!X50)))</f>
        <v>0.83327607864774078</v>
      </c>
      <c r="Z50" s="11">
        <f>'OddsRatio_working_3-way'!X50^(1/3)*COS('OddsRatio_working_3-way'!Y50/3)</f>
        <v>0.54583689498504917</v>
      </c>
      <c r="AA50" s="11">
        <f>'OddsRatio_working_3-way'!X50^(1/3)*COS(('OddsRatio_working_3-way'!Y50+2*PI())/3)</f>
        <v>-0.40770150077890266</v>
      </c>
      <c r="AB50" s="11">
        <f>'OddsRatio_working_3-way'!X50^(1/3)*COS(('OddsRatio_working_3-way'!Y50+4*PI())/3)</f>
        <v>-0.13813539420614665</v>
      </c>
      <c r="AC50" s="11">
        <f>'OddsRatio_working_3-way'!X50^(1/3)*SIN('OddsRatio_working_3-way'!Y50/3)</f>
        <v>0.15563406419418027</v>
      </c>
      <c r="AD50" s="11">
        <f>'OddsRatio_working_3-way'!X50^(1/3)*SIN(('OddsRatio_working_3-way'!Y50+2*PI())/3)</f>
        <v>0.39489158528278145</v>
      </c>
      <c r="AE50" s="11">
        <f>'OddsRatio_working_3-way'!X50^(1/3)*SIN(('OddsRatio_working_3-way'!Y50+4*PI())/3)</f>
        <v>-0.55052564947696148</v>
      </c>
      <c r="AF50" s="11">
        <f>-'OddsRatio_working_3-way'!U50/(3*'OddsRatio_working_3-way'!X50^(1/3))*COS(('OddsRatio_working_3-way'!Y50)/3)</f>
        <v>0.54583689498504906</v>
      </c>
      <c r="AG50" s="11">
        <f>-'OddsRatio_working_3-way'!U50/(3*'OddsRatio_working_3-way'!X50^(1/3))*COS(('OddsRatio_working_3-way'!Y50+2*PI())/3)</f>
        <v>-0.40770150077890255</v>
      </c>
      <c r="AH50" s="11">
        <f>-'OddsRatio_working_3-way'!U50/(3*'OddsRatio_working_3-way'!X50^(1/3))*COS(('OddsRatio_working_3-way'!Y50+4*PI())/3)</f>
        <v>-0.13813539420614662</v>
      </c>
      <c r="AI50" s="11">
        <f>'OddsRatio_working_3-way'!U50/(3*'OddsRatio_working_3-way'!X50^(1/3))*SIN(('OddsRatio_working_3-way'!Y50)/3)</f>
        <v>-0.15563406419418024</v>
      </c>
      <c r="AJ50" s="11">
        <f>'OddsRatio_working_3-way'!U50/(3*'OddsRatio_working_3-way'!X50^(1/3))*SIN(('OddsRatio_working_3-way'!Y50+2*PI())/3)</f>
        <v>-0.39489158528278134</v>
      </c>
      <c r="AK50" s="11">
        <f>'OddsRatio_working_3-way'!U50/(3*'OddsRatio_working_3-way'!X50^(1/3))*SIN(('OddsRatio_working_3-way'!Y50+4*PI())/3)</f>
        <v>0.55052564947696137</v>
      </c>
      <c r="AL50" s="11">
        <f>'OddsRatio_working_3-way'!Z50+'OddsRatio_working_3-way'!AF50</f>
        <v>1.0916737899700983</v>
      </c>
      <c r="AM50" s="11">
        <f>'OddsRatio_working_3-way'!AA50+'OddsRatio_working_3-way'!AG50</f>
        <v>-0.81540300155780521</v>
      </c>
      <c r="AN50" s="11">
        <f>'OddsRatio_working_3-way'!AB50+'OddsRatio_working_3-way'!AH50</f>
        <v>-0.27627078841229324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1.0916737899700983</v>
      </c>
      <c r="AS50" s="11">
        <f>IF(('OddsRatio_working_3-way'!X50=0),IF(Q50&gt;0,-Q50^(1/3),(-Q50)^(1/3)),'OddsRatio_working_3-way'!AM50-'OddsRatio_working_3-way'!R50/3)</f>
        <v>-0.81540300155780521</v>
      </c>
      <c r="AT50" s="11">
        <f>IF(('OddsRatio_working_3-way'!X50=0),IF(Q50&gt;0,-Q50^(1/3),(-Q50)^(1/3)),'OddsRatio_working_3-way'!AN50-'OddsRatio_working_3-way'!R50/3)</f>
        <v>-0.27627078841229324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2.82</v>
      </c>
      <c r="B51" s="4">
        <f>IF('True_Odds_Calculator_3-way'!B52="","",'True_Odds_Calculator_3-way'!B52)</f>
        <v>3.3</v>
      </c>
      <c r="C51" s="4">
        <f>IF('True_Odds_Calculator_3-way'!C52="","",'True_Odds_Calculator_3-way'!C52)</f>
        <v>2.59</v>
      </c>
      <c r="D51" s="9">
        <f t="shared" si="13"/>
        <v>0.33982052254236172</v>
      </c>
      <c r="E51" s="9">
        <f t="shared" si="14"/>
        <v>0.28942737602774271</v>
      </c>
      <c r="F51" s="9">
        <f t="shared" si="15"/>
        <v>0.37075210142989534</v>
      </c>
      <c r="G51" s="9">
        <f t="shared" si="16"/>
        <v>1.0674339910705588</v>
      </c>
      <c r="H51" s="9">
        <f t="shared" si="17"/>
        <v>2.9427298637484172</v>
      </c>
      <c r="I51" s="9">
        <f t="shared" si="18"/>
        <v>3.455098179462285</v>
      </c>
      <c r="J51" s="9">
        <f t="shared" si="19"/>
        <v>2.6972200458021884</v>
      </c>
      <c r="K51" s="11">
        <f t="shared" si="20"/>
        <v>0.3546099290780142</v>
      </c>
      <c r="L51" s="11">
        <f t="shared" si="21"/>
        <v>0.30303030303030304</v>
      </c>
      <c r="M51" s="11">
        <f t="shared" si="22"/>
        <v>0.38610038610038611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-0.2761426803979995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0.23690449222364124</v>
      </c>
      <c r="Q51" s="11">
        <f>2*'OddsRatio_working_3-way'!K51*'OddsRatio_working_3-way'!L51*'OddsRatio_working_3-way'!M51</f>
        <v>8.297880638306171E-2</v>
      </c>
      <c r="R51" s="11">
        <f t="shared" si="23"/>
        <v>0</v>
      </c>
      <c r="S51" s="11">
        <f t="shared" si="24"/>
        <v>-0.85790610811119472</v>
      </c>
      <c r="T51" s="11">
        <f t="shared" si="25"/>
        <v>-0.30049250721933257</v>
      </c>
      <c r="U51" s="11">
        <f>'OddsRatio_working_3-way'!S51-'OddsRatio_working_3-way'!R51^2/3</f>
        <v>-0.85790610811119472</v>
      </c>
      <c r="V51" s="11">
        <f>'OddsRatio_working_3-way'!S51*'OddsRatio_working_3-way'!R51/3-2*'OddsRatio_working_3-way'!R51^3/27-'OddsRatio_working_3-way'!T51</f>
        <v>0.30049250721933257</v>
      </c>
      <c r="W51" s="11">
        <f>'OddsRatio_working_3-way'!V51^2+4*'OddsRatio_working_3-way'!U51^3/27</f>
        <v>-3.2481605428850979E-3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0.15292474246982218</v>
      </c>
      <c r="Y51" s="11">
        <f>IF('OddsRatio_working_3-way'!W51&gt;=0,IF('OddsRatio_working_3-way'!V51+SQRT('OddsRatio_working_3-way'!W51)&gt;0,0,PI()),ACOS('OddsRatio_working_3-way'!V51/(2*'OddsRatio_working_3-way'!X51)))</f>
        <v>0.18743771375153595</v>
      </c>
      <c r="Z51" s="11">
        <f>'OddsRatio_working_3-way'!X51^(1/3)*COS('OddsRatio_working_3-way'!Y51/3)</f>
        <v>0.5337169955352794</v>
      </c>
      <c r="AA51" s="11">
        <f>'OddsRatio_working_3-way'!X51^(1/3)*COS(('OddsRatio_working_3-way'!Y51+2*PI())/3)</f>
        <v>-0.29577481730167882</v>
      </c>
      <c r="AB51" s="11">
        <f>'OddsRatio_working_3-way'!X51^(1/3)*COS(('OddsRatio_working_3-way'!Y51+4*PI())/3)</f>
        <v>-0.2379421782336007</v>
      </c>
      <c r="AC51" s="11">
        <f>'OddsRatio_working_3-way'!X51^(1/3)*SIN('OddsRatio_working_3-way'!Y51/3)</f>
        <v>3.338968973390135E-2</v>
      </c>
      <c r="AD51" s="11">
        <f>'OddsRatio_working_3-way'!X51^(1/3)*SIN(('OddsRatio_working_3-way'!Y51+2*PI())/3)</f>
        <v>0.44551763169810704</v>
      </c>
      <c r="AE51" s="11">
        <f>'OddsRatio_working_3-way'!X51^(1/3)*SIN(('OddsRatio_working_3-way'!Y51+4*PI())/3)</f>
        <v>-0.47890732143200843</v>
      </c>
      <c r="AF51" s="11">
        <f>-'OddsRatio_working_3-way'!U51/(3*'OddsRatio_working_3-way'!X51^(1/3))*COS(('OddsRatio_working_3-way'!Y51)/3)</f>
        <v>0.53371699553527929</v>
      </c>
      <c r="AG51" s="11">
        <f>-'OddsRatio_working_3-way'!U51/(3*'OddsRatio_working_3-way'!X51^(1/3))*COS(('OddsRatio_working_3-way'!Y51+2*PI())/3)</f>
        <v>-0.29577481730167876</v>
      </c>
      <c r="AH51" s="11">
        <f>-'OddsRatio_working_3-way'!U51/(3*'OddsRatio_working_3-way'!X51^(1/3))*COS(('OddsRatio_working_3-way'!Y51+4*PI())/3)</f>
        <v>-0.23794217823360064</v>
      </c>
      <c r="AI51" s="11">
        <f>'OddsRatio_working_3-way'!U51/(3*'OddsRatio_working_3-way'!X51^(1/3))*SIN(('OddsRatio_working_3-way'!Y51)/3)</f>
        <v>-3.3389689733901343E-2</v>
      </c>
      <c r="AJ51" s="11">
        <f>'OddsRatio_working_3-way'!U51/(3*'OddsRatio_working_3-way'!X51^(1/3))*SIN(('OddsRatio_working_3-way'!Y51+2*PI())/3)</f>
        <v>-0.44551763169810699</v>
      </c>
      <c r="AK51" s="11">
        <f>'OddsRatio_working_3-way'!U51/(3*'OddsRatio_working_3-way'!X51^(1/3))*SIN(('OddsRatio_working_3-way'!Y51+4*PI())/3)</f>
        <v>0.47890732143200831</v>
      </c>
      <c r="AL51" s="11">
        <f>'OddsRatio_working_3-way'!Z51+'OddsRatio_working_3-way'!AF51</f>
        <v>1.0674339910705588</v>
      </c>
      <c r="AM51" s="11">
        <f>'OddsRatio_working_3-way'!AA51+'OddsRatio_working_3-way'!AG51</f>
        <v>-0.59154963460335752</v>
      </c>
      <c r="AN51" s="11">
        <f>'OddsRatio_working_3-way'!AB51+'OddsRatio_working_3-way'!AH51</f>
        <v>-0.47588435646720134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1.0674339910705588</v>
      </c>
      <c r="AS51" s="11">
        <f>IF(('OddsRatio_working_3-way'!X51=0),IF(Q51&gt;0,-Q51^(1/3),(-Q51)^(1/3)),'OddsRatio_working_3-way'!AM51-'OddsRatio_working_3-way'!R51/3)</f>
        <v>-0.59154963460335752</v>
      </c>
      <c r="AT51" s="11">
        <f>IF(('OddsRatio_working_3-way'!X51=0),IF(Q51&gt;0,-Q51^(1/3),(-Q51)^(1/3)),'OddsRatio_working_3-way'!AN51-'OddsRatio_working_3-way'!R51/3)</f>
        <v>-0.47588435646720134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3.59</v>
      </c>
      <c r="B52" s="4">
        <f>IF('True_Odds_Calculator_3-way'!B53="","",'True_Odds_Calculator_3-way'!B53)</f>
        <v>3.71</v>
      </c>
      <c r="C52" s="4">
        <f>IF('True_Odds_Calculator_3-way'!C53="","",'True_Odds_Calculator_3-way'!C53)</f>
        <v>2.0099999999999998</v>
      </c>
      <c r="D52" s="9">
        <f t="shared" si="13"/>
        <v>0.26448643725403131</v>
      </c>
      <c r="E52" s="9">
        <f t="shared" si="14"/>
        <v>0.25577033455085474</v>
      </c>
      <c r="F52" s="9">
        <f t="shared" si="15"/>
        <v>0.47974322819511417</v>
      </c>
      <c r="G52" s="9">
        <f t="shared" si="16"/>
        <v>1.0737112780022544</v>
      </c>
      <c r="H52" s="9">
        <f t="shared" si="17"/>
        <v>3.7809122100258392</v>
      </c>
      <c r="I52" s="9">
        <f t="shared" si="18"/>
        <v>3.9097575633861101</v>
      </c>
      <c r="J52" s="9">
        <f t="shared" si="19"/>
        <v>2.084448390782276</v>
      </c>
      <c r="K52" s="11">
        <f t="shared" si="20"/>
        <v>0.2785515320334262</v>
      </c>
      <c r="L52" s="11">
        <f t="shared" si="21"/>
        <v>0.26954177897574122</v>
      </c>
      <c r="M52" s="11">
        <f t="shared" si="22"/>
        <v>0.49751243781094534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-0.26480489757027659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0.23570290959366497</v>
      </c>
      <c r="Q52" s="11">
        <f>2*'OddsRatio_working_3-way'!K52*'OddsRatio_working_3-way'!L52*'OddsRatio_working_3-way'!M52</f>
        <v>7.4707736796724253E-2</v>
      </c>
      <c r="R52" s="11">
        <f t="shared" si="23"/>
        <v>0</v>
      </c>
      <c r="S52" s="11">
        <f t="shared" si="24"/>
        <v>-0.89010026535144338</v>
      </c>
      <c r="T52" s="11">
        <f t="shared" si="25"/>
        <v>-0.28212369741725629</v>
      </c>
      <c r="U52" s="11">
        <f>'OddsRatio_working_3-way'!S52-'OddsRatio_working_3-way'!R52^2/3</f>
        <v>-0.89010026535144338</v>
      </c>
      <c r="V52" s="11">
        <f>'OddsRatio_working_3-way'!S52*'OddsRatio_working_3-way'!R52/3-2*'OddsRatio_working_3-way'!R52^3/27-'OddsRatio_working_3-way'!T52</f>
        <v>0.28212369741725629</v>
      </c>
      <c r="W52" s="11">
        <f>'OddsRatio_working_3-way'!V52^2+4*'OddsRatio_working_3-way'!U52^3/27</f>
        <v>-2.4881373044139163E-2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0.16161308245971515</v>
      </c>
      <c r="Y52" s="11">
        <f>IF('OddsRatio_working_3-way'!W52&gt;=0,IF('OddsRatio_working_3-way'!V52+SQRT('OddsRatio_working_3-way'!W52)&gt;0,0,PI()),ACOS('OddsRatio_working_3-way'!V52/(2*'OddsRatio_working_3-way'!X52)))</f>
        <v>0.50981087529137814</v>
      </c>
      <c r="Z52" s="11">
        <f>'OddsRatio_working_3-way'!X52^(1/3)*COS('OddsRatio_working_3-way'!Y52/3)</f>
        <v>0.53685563900112721</v>
      </c>
      <c r="AA52" s="11">
        <f>'OddsRatio_working_3-way'!X52^(1/3)*COS(('OddsRatio_working_3-way'!Y52+2*PI())/3)</f>
        <v>-0.34820615924500392</v>
      </c>
      <c r="AB52" s="11">
        <f>'OddsRatio_working_3-way'!X52^(1/3)*COS(('OddsRatio_working_3-way'!Y52+4*PI())/3)</f>
        <v>-0.18864947975612301</v>
      </c>
      <c r="AC52" s="11">
        <f>'OddsRatio_working_3-way'!X52^(1/3)*SIN('OddsRatio_working_3-way'!Y52/3)</f>
        <v>9.2120091853908181E-2</v>
      </c>
      <c r="AD52" s="11">
        <f>'OddsRatio_working_3-way'!X52^(1/3)*SIN(('OddsRatio_working_3-way'!Y52+2*PI())/3)</f>
        <v>0.41887057561295005</v>
      </c>
      <c r="AE52" s="11">
        <f>'OddsRatio_working_3-way'!X52^(1/3)*SIN(('OddsRatio_working_3-way'!Y52+4*PI())/3)</f>
        <v>-0.51099066746685817</v>
      </c>
      <c r="AF52" s="11">
        <f>-'OddsRatio_working_3-way'!U52/(3*'OddsRatio_working_3-way'!X52^(1/3))*COS(('OddsRatio_working_3-way'!Y52)/3)</f>
        <v>0.53685563900112732</v>
      </c>
      <c r="AG52" s="11">
        <f>-'OddsRatio_working_3-way'!U52/(3*'OddsRatio_working_3-way'!X52^(1/3))*COS(('OddsRatio_working_3-way'!Y52+2*PI())/3)</f>
        <v>-0.34820615924500398</v>
      </c>
      <c r="AH52" s="11">
        <f>-'OddsRatio_working_3-way'!U52/(3*'OddsRatio_working_3-way'!X52^(1/3))*COS(('OddsRatio_working_3-way'!Y52+4*PI())/3)</f>
        <v>-0.18864947975612306</v>
      </c>
      <c r="AI52" s="11">
        <f>'OddsRatio_working_3-way'!U52/(3*'OddsRatio_working_3-way'!X52^(1/3))*SIN(('OddsRatio_working_3-way'!Y52)/3)</f>
        <v>-9.2120091853908209E-2</v>
      </c>
      <c r="AJ52" s="11">
        <f>'OddsRatio_working_3-way'!U52/(3*'OddsRatio_working_3-way'!X52^(1/3))*SIN(('OddsRatio_working_3-way'!Y52+2*PI())/3)</f>
        <v>-0.4188705756129501</v>
      </c>
      <c r="AK52" s="11">
        <f>'OddsRatio_working_3-way'!U52/(3*'OddsRatio_working_3-way'!X52^(1/3))*SIN(('OddsRatio_working_3-way'!Y52+4*PI())/3)</f>
        <v>0.51099066746685828</v>
      </c>
      <c r="AL52" s="11">
        <f>'OddsRatio_working_3-way'!Z52+'OddsRatio_working_3-way'!AF52</f>
        <v>1.0737112780022544</v>
      </c>
      <c r="AM52" s="11">
        <f>'OddsRatio_working_3-way'!AA52+'OddsRatio_working_3-way'!AG52</f>
        <v>-0.69641231849000795</v>
      </c>
      <c r="AN52" s="11">
        <f>'OddsRatio_working_3-way'!AB52+'OddsRatio_working_3-way'!AH52</f>
        <v>-0.37729895951224607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1.0737112780022544</v>
      </c>
      <c r="AS52" s="11">
        <f>IF(('OddsRatio_working_3-way'!X52=0),IF(Q52&gt;0,-Q52^(1/3),(-Q52)^(1/3)),'OddsRatio_working_3-way'!AM52-'OddsRatio_working_3-way'!R52/3)</f>
        <v>-0.69641231849000795</v>
      </c>
      <c r="AT52" s="11">
        <f>IF(('OddsRatio_working_3-way'!X52=0),IF(Q52&gt;0,-Q52^(1/3),(-Q52)^(1/3)),'OddsRatio_working_3-way'!AN52-'OddsRatio_working_3-way'!R52/3)</f>
        <v>-0.37729895951224607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</v>
      </c>
      <c r="B53" s="4">
        <f>IF('True_Odds_Calculator_3-way'!B54="","",'True_Odds_Calculator_3-way'!B54)</f>
        <v>3.55</v>
      </c>
      <c r="C53" s="4">
        <f>IF('True_Odds_Calculator_3-way'!C54="","",'True_Odds_Calculator_3-way'!C54)</f>
        <v>3.96</v>
      </c>
      <c r="D53" s="9">
        <f t="shared" si="13"/>
        <v>0.48655626546591824</v>
      </c>
      <c r="E53" s="9">
        <f t="shared" si="14"/>
        <v>0.27093553135708448</v>
      </c>
      <c r="F53" s="9">
        <f t="shared" si="15"/>
        <v>0.24250820317699734</v>
      </c>
      <c r="G53" s="9">
        <f t="shared" si="16"/>
        <v>1.0552607601145914</v>
      </c>
      <c r="H53" s="9">
        <f t="shared" si="17"/>
        <v>2.0552607601145914</v>
      </c>
      <c r="I53" s="9">
        <f t="shared" si="18"/>
        <v>3.6909149382922077</v>
      </c>
      <c r="J53" s="9">
        <f t="shared" si="19"/>
        <v>4.1235718499391902</v>
      </c>
      <c r="K53" s="11">
        <f t="shared" si="20"/>
        <v>0.5</v>
      </c>
      <c r="L53" s="11">
        <f t="shared" si="21"/>
        <v>0.28169014084507044</v>
      </c>
      <c r="M53" s="11">
        <f t="shared" si="22"/>
        <v>0.25252525252525254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-0.26845924029022616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0.23154075970977381</v>
      </c>
      <c r="Q53" s="11">
        <f>2*'OddsRatio_working_3-way'!K53*'OddsRatio_working_3-way'!L53*'OddsRatio_working_3-way'!M53</f>
        <v>7.1133873950775361E-2</v>
      </c>
      <c r="R53" s="11">
        <f t="shared" si="23"/>
        <v>0</v>
      </c>
      <c r="S53" s="11">
        <f t="shared" si="24"/>
        <v>-0.86248012718600975</v>
      </c>
      <c r="T53" s="11">
        <f t="shared" si="25"/>
        <v>-0.26497085320614738</v>
      </c>
      <c r="U53" s="11">
        <f>'OddsRatio_working_3-way'!S53-'OddsRatio_working_3-way'!R53^2/3</f>
        <v>-0.86248012718600975</v>
      </c>
      <c r="V53" s="11">
        <f>'OddsRatio_working_3-way'!S53*'OddsRatio_working_3-way'!R53/3-2*'OddsRatio_working_3-way'!R53^3/27-'OddsRatio_working_3-way'!T53</f>
        <v>0.26497085320614738</v>
      </c>
      <c r="W53" s="11">
        <f>'OddsRatio_working_3-way'!V53^2+4*'OddsRatio_working_3-way'!U53^3/27</f>
        <v>-2.4838564153468953E-2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0.15414937333821913</v>
      </c>
      <c r="Y53" s="11">
        <f>IF('OddsRatio_working_3-way'!W53&gt;=0,IF('OddsRatio_working_3-way'!V53+SQRT('OddsRatio_working_3-way'!W53)&gt;0,0,PI()),ACOS('OddsRatio_working_3-way'!V53/(2*'OddsRatio_working_3-way'!X53)))</f>
        <v>0.53658130938360493</v>
      </c>
      <c r="Z53" s="11">
        <f>'OddsRatio_working_3-way'!X53^(1/3)*COS('OddsRatio_working_3-way'!Y53/3)</f>
        <v>0.52763038005729579</v>
      </c>
      <c r="AA53" s="11">
        <f>'OddsRatio_working_3-way'!X53^(1/3)*COS(('OddsRatio_working_3-way'!Y53+2*PI())/3)</f>
        <v>-0.34642674083691949</v>
      </c>
      <c r="AB53" s="11">
        <f>'OddsRatio_working_3-way'!X53^(1/3)*COS(('OddsRatio_working_3-way'!Y53+4*PI())/3)</f>
        <v>-0.18120363922037649</v>
      </c>
      <c r="AC53" s="11">
        <f>'OddsRatio_working_3-way'!X53^(1/3)*SIN('OddsRatio_working_3-way'!Y53/3)</f>
        <v>9.5391602194656172E-2</v>
      </c>
      <c r="AD53" s="11">
        <f>'OddsRatio_working_3-way'!X53^(1/3)*SIN(('OddsRatio_working_3-way'!Y53+2*PI())/3)</f>
        <v>0.40924551184072844</v>
      </c>
      <c r="AE53" s="11">
        <f>'OddsRatio_working_3-way'!X53^(1/3)*SIN(('OddsRatio_working_3-way'!Y53+4*PI())/3)</f>
        <v>-0.50463711403538447</v>
      </c>
      <c r="AF53" s="11">
        <f>-'OddsRatio_working_3-way'!U53/(3*'OddsRatio_working_3-way'!X53^(1/3))*COS(('OddsRatio_working_3-way'!Y53)/3)</f>
        <v>0.52763038005729568</v>
      </c>
      <c r="AG53" s="11">
        <f>-'OddsRatio_working_3-way'!U53/(3*'OddsRatio_working_3-way'!X53^(1/3))*COS(('OddsRatio_working_3-way'!Y53+2*PI())/3)</f>
        <v>-0.34642674083691938</v>
      </c>
      <c r="AH53" s="11">
        <f>-'OddsRatio_working_3-way'!U53/(3*'OddsRatio_working_3-way'!X53^(1/3))*COS(('OddsRatio_working_3-way'!Y53+4*PI())/3)</f>
        <v>-0.18120363922037647</v>
      </c>
      <c r="AI53" s="11">
        <f>'OddsRatio_working_3-way'!U53/(3*'OddsRatio_working_3-way'!X53^(1/3))*SIN(('OddsRatio_working_3-way'!Y53)/3)</f>
        <v>-9.5391602194656158E-2</v>
      </c>
      <c r="AJ53" s="11">
        <f>'OddsRatio_working_3-way'!U53/(3*'OddsRatio_working_3-way'!X53^(1/3))*SIN(('OddsRatio_working_3-way'!Y53+2*PI())/3)</f>
        <v>-0.40924551184072833</v>
      </c>
      <c r="AK53" s="11">
        <f>'OddsRatio_working_3-way'!U53/(3*'OddsRatio_working_3-way'!X53^(1/3))*SIN(('OddsRatio_working_3-way'!Y53+4*PI())/3)</f>
        <v>0.50463711403538436</v>
      </c>
      <c r="AL53" s="11">
        <f>'OddsRatio_working_3-way'!Z53+'OddsRatio_working_3-way'!AF53</f>
        <v>1.0552607601145914</v>
      </c>
      <c r="AM53" s="11">
        <f>'OddsRatio_working_3-way'!AA53+'OddsRatio_working_3-way'!AG53</f>
        <v>-0.69285348167383887</v>
      </c>
      <c r="AN53" s="11">
        <f>'OddsRatio_working_3-way'!AB53+'OddsRatio_working_3-way'!AH53</f>
        <v>-0.36240727844075293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1.0552607601145914</v>
      </c>
      <c r="AS53" s="11">
        <f>IF(('OddsRatio_working_3-way'!X53=0),IF(Q53&gt;0,-Q53^(1/3),(-Q53)^(1/3)),'OddsRatio_working_3-way'!AM53-'OddsRatio_working_3-way'!R53/3)</f>
        <v>-0.69285348167383887</v>
      </c>
      <c r="AT53" s="11">
        <f>IF(('OddsRatio_working_3-way'!X53=0),IF(Q53&gt;0,-Q53^(1/3),(-Q53)^(1/3)),'OddsRatio_working_3-way'!AN53-'OddsRatio_working_3-way'!R53/3)</f>
        <v>-0.36240727844075293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2.1</v>
      </c>
      <c r="B54" s="4">
        <f>IF('True_Odds_Calculator_3-way'!B55="","",'True_Odds_Calculator_3-way'!B55)</f>
        <v>3.53</v>
      </c>
      <c r="C54" s="4">
        <f>IF('True_Odds_Calculator_3-way'!C55="","",'True_Odds_Calculator_3-way'!C55)</f>
        <v>3.5</v>
      </c>
      <c r="D54" s="9">
        <f t="shared" si="13"/>
        <v>0.45888087979766368</v>
      </c>
      <c r="E54" s="9">
        <f t="shared" si="14"/>
        <v>0.26938247181045705</v>
      </c>
      <c r="F54" s="9">
        <f t="shared" si="15"/>
        <v>0.27173664839187905</v>
      </c>
      <c r="G54" s="9">
        <f t="shared" si="16"/>
        <v>1.0720134452499348</v>
      </c>
      <c r="H54" s="9">
        <f t="shared" si="17"/>
        <v>2.1792147897749286</v>
      </c>
      <c r="I54" s="9">
        <f t="shared" si="18"/>
        <v>3.7121940164823353</v>
      </c>
      <c r="J54" s="9">
        <f t="shared" si="19"/>
        <v>3.6800336131248366</v>
      </c>
      <c r="K54" s="11">
        <f t="shared" si="20"/>
        <v>0.47619047619047616</v>
      </c>
      <c r="L54" s="11">
        <f t="shared" si="21"/>
        <v>0.28328611898016998</v>
      </c>
      <c r="M54" s="11">
        <f t="shared" si="22"/>
        <v>0.2857142857142857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-0.26815825480333777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0.23626447746237306</v>
      </c>
      <c r="Q54" s="11">
        <f>2*'OddsRatio_working_3-way'!K54*'OddsRatio_working_3-way'!L54*'OddsRatio_working_3-way'!M54</f>
        <v>7.7084658225896593E-2</v>
      </c>
      <c r="R54" s="11">
        <f t="shared" si="23"/>
        <v>0</v>
      </c>
      <c r="S54" s="11">
        <f t="shared" si="24"/>
        <v>-0.88106360043118936</v>
      </c>
      <c r="T54" s="11">
        <f t="shared" si="25"/>
        <v>-0.2874595759971254</v>
      </c>
      <c r="U54" s="11">
        <f>'OddsRatio_working_3-way'!S54-'OddsRatio_working_3-way'!R54^2/3</f>
        <v>-0.88106360043118936</v>
      </c>
      <c r="V54" s="11">
        <f>'OddsRatio_working_3-way'!S54*'OddsRatio_working_3-way'!R54/3-2*'OddsRatio_working_3-way'!R54^3/27-'OddsRatio_working_3-way'!T54</f>
        <v>0.2874595759971254</v>
      </c>
      <c r="W54" s="11">
        <f>'OddsRatio_working_3-way'!V54^2+4*'OddsRatio_working_3-way'!U54^3/27</f>
        <v>-1.8692317236300812E-2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0.15915819572735482</v>
      </c>
      <c r="Y54" s="11">
        <f>IF('OddsRatio_working_3-way'!W54&gt;=0,IF('OddsRatio_working_3-way'!V54+SQRT('OddsRatio_working_3-way'!W54)&gt;0,0,PI()),ACOS('OddsRatio_working_3-way'!V54/(2*'OddsRatio_working_3-way'!X54)))</f>
        <v>0.44394932987212044</v>
      </c>
      <c r="Z54" s="11">
        <f>'OddsRatio_working_3-way'!X54^(1/3)*COS('OddsRatio_working_3-way'!Y54/3)</f>
        <v>0.53600672262496729</v>
      </c>
      <c r="AA54" s="11">
        <f>'OddsRatio_working_3-way'!X54^(1/3)*COS(('OddsRatio_working_3-way'!Y54+2*PI())/3)</f>
        <v>-0.33720231421950664</v>
      </c>
      <c r="AB54" s="11">
        <f>'OddsRatio_working_3-way'!X54^(1/3)*COS(('OddsRatio_working_3-way'!Y54+4*PI())/3)</f>
        <v>-0.19880440840546076</v>
      </c>
      <c r="AC54" s="11">
        <f>'OddsRatio_working_3-way'!X54^(1/3)*SIN('OddsRatio_working_3-way'!Y54/3)</f>
        <v>7.9904068177019838E-2</v>
      </c>
      <c r="AD54" s="11">
        <f>'OddsRatio_working_3-way'!X54^(1/3)*SIN(('OddsRatio_working_3-way'!Y54+2*PI())/3)</f>
        <v>0.42424340430395091</v>
      </c>
      <c r="AE54" s="11">
        <f>'OddsRatio_working_3-way'!X54^(1/3)*SIN(('OddsRatio_working_3-way'!Y54+4*PI())/3)</f>
        <v>-0.50414747248097069</v>
      </c>
      <c r="AF54" s="11">
        <f>-'OddsRatio_working_3-way'!U54/(3*'OddsRatio_working_3-way'!X54^(1/3))*COS(('OddsRatio_working_3-way'!Y54)/3)</f>
        <v>0.5360067226249674</v>
      </c>
      <c r="AG54" s="11">
        <f>-'OddsRatio_working_3-way'!U54/(3*'OddsRatio_working_3-way'!X54^(1/3))*COS(('OddsRatio_working_3-way'!Y54+2*PI())/3)</f>
        <v>-0.33720231421950669</v>
      </c>
      <c r="AH54" s="11">
        <f>-'OddsRatio_working_3-way'!U54/(3*'OddsRatio_working_3-way'!X54^(1/3))*COS(('OddsRatio_working_3-way'!Y54+4*PI())/3)</f>
        <v>-0.19880440840546082</v>
      </c>
      <c r="AI54" s="11">
        <f>'OddsRatio_working_3-way'!U54/(3*'OddsRatio_working_3-way'!X54^(1/3))*SIN(('OddsRatio_working_3-way'!Y54)/3)</f>
        <v>-7.9904068177019866E-2</v>
      </c>
      <c r="AJ54" s="11">
        <f>'OddsRatio_working_3-way'!U54/(3*'OddsRatio_working_3-way'!X54^(1/3))*SIN(('OddsRatio_working_3-way'!Y54+2*PI())/3)</f>
        <v>-0.42424340430395097</v>
      </c>
      <c r="AK54" s="11">
        <f>'OddsRatio_working_3-way'!U54/(3*'OddsRatio_working_3-way'!X54^(1/3))*SIN(('OddsRatio_working_3-way'!Y54+4*PI())/3)</f>
        <v>0.5041474724809708</v>
      </c>
      <c r="AL54" s="11">
        <f>'OddsRatio_working_3-way'!Z54+'OddsRatio_working_3-way'!AF54</f>
        <v>1.0720134452499348</v>
      </c>
      <c r="AM54" s="11">
        <f>'OddsRatio_working_3-way'!AA54+'OddsRatio_working_3-way'!AG54</f>
        <v>-0.67440462843901328</v>
      </c>
      <c r="AN54" s="11">
        <f>'OddsRatio_working_3-way'!AB54+'OddsRatio_working_3-way'!AH54</f>
        <v>-0.39760881681092158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1.0720134452499348</v>
      </c>
      <c r="AS54" s="11">
        <f>IF(('OddsRatio_working_3-way'!X54=0),IF(Q54&gt;0,-Q54^(1/3),(-Q54)^(1/3)),'OddsRatio_working_3-way'!AM54-'OddsRatio_working_3-way'!R54/3)</f>
        <v>-0.67440462843901328</v>
      </c>
      <c r="AT54" s="11">
        <f>IF(('OddsRatio_working_3-way'!X54=0),IF(Q54&gt;0,-Q54^(1/3),(-Q54)^(1/3)),'OddsRatio_working_3-way'!AN54-'OddsRatio_working_3-way'!R54/3)</f>
        <v>-0.39760881681092158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1.63</v>
      </c>
      <c r="B55" s="4">
        <f>IF('True_Odds_Calculator_3-way'!B56="","",'True_Odds_Calculator_3-way'!B56)</f>
        <v>3.98</v>
      </c>
      <c r="C55" s="4">
        <f>IF('True_Odds_Calculator_3-way'!C56="","",'True_Odds_Calculator_3-way'!C56)</f>
        <v>5.78</v>
      </c>
      <c r="D55" s="9">
        <f t="shared" si="13"/>
        <v>0.59749842602569914</v>
      </c>
      <c r="E55" s="9">
        <f t="shared" si="14"/>
        <v>0.23886610604824407</v>
      </c>
      <c r="F55" s="9">
        <f t="shared" si="15"/>
        <v>0.1636354679260566</v>
      </c>
      <c r="G55" s="9">
        <f t="shared" si="16"/>
        <v>1.0692771050635628</v>
      </c>
      <c r="H55" s="9">
        <f t="shared" si="17"/>
        <v>1.6736445761900447</v>
      </c>
      <c r="I55" s="9">
        <f t="shared" si="18"/>
        <v>4.1864457730894173</v>
      </c>
      <c r="J55" s="9">
        <f t="shared" si="19"/>
        <v>6.1111445622038296</v>
      </c>
      <c r="K55" s="11">
        <f t="shared" si="20"/>
        <v>0.61349693251533743</v>
      </c>
      <c r="L55" s="11">
        <f t="shared" si="21"/>
        <v>0.25125628140703515</v>
      </c>
      <c r="M55" s="11">
        <f t="shared" si="22"/>
        <v>0.17301038062283736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-0.2393239682181898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0.22375020708228338</v>
      </c>
      <c r="Q55" s="11">
        <f>2*'OddsRatio_working_3-way'!K55*'OddsRatio_working_3-way'!L55*'OddsRatio_working_3-way'!M55</f>
        <v>5.3337355681116423E-2</v>
      </c>
      <c r="R55" s="11">
        <f t="shared" si="23"/>
        <v>0</v>
      </c>
      <c r="S55" s="11">
        <f t="shared" si="24"/>
        <v>-0.93492602829605453</v>
      </c>
      <c r="T55" s="11">
        <f t="shared" si="25"/>
        <v>-0.22286675287152674</v>
      </c>
      <c r="U55" s="11">
        <f>'OddsRatio_working_3-way'!S55-'OddsRatio_working_3-way'!R55^2/3</f>
        <v>-0.93492602829605453</v>
      </c>
      <c r="V55" s="11">
        <f>'OddsRatio_working_3-way'!S55*'OddsRatio_working_3-way'!R55/3-2*'OddsRatio_working_3-way'!R55^3/27-'OddsRatio_working_3-way'!T55</f>
        <v>0.22286675287152674</v>
      </c>
      <c r="W55" s="11">
        <f>'OddsRatio_working_3-way'!V55^2+4*'OddsRatio_working_3-way'!U55^3/27</f>
        <v>-7.1398023295521904E-2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0.17397385782856867</v>
      </c>
      <c r="Y55" s="11">
        <f>IF('OddsRatio_working_3-way'!W55&gt;=0,IF('OddsRatio_working_3-way'!V55+SQRT('OddsRatio_working_3-way'!W55)&gt;0,0,PI()),ACOS('OddsRatio_working_3-way'!V55/(2*'OddsRatio_working_3-way'!X55)))</f>
        <v>0.8756238042452793</v>
      </c>
      <c r="Z55" s="11">
        <f>'OddsRatio_working_3-way'!X55^(1/3)*COS('OddsRatio_working_3-way'!Y55/3)</f>
        <v>0.53463855253178139</v>
      </c>
      <c r="AA55" s="11">
        <f>'OddsRatio_working_3-way'!X55^(1/3)*COS(('OddsRatio_working_3-way'!Y55+2*PI())/3)</f>
        <v>-0.40643333265148718</v>
      </c>
      <c r="AB55" s="11">
        <f>'OddsRatio_working_3-way'!X55^(1/3)*COS(('OddsRatio_working_3-way'!Y55+4*PI())/3)</f>
        <v>-0.12820521988029415</v>
      </c>
      <c r="AC55" s="11">
        <f>'OddsRatio_working_3-way'!X55^(1/3)*SIN('OddsRatio_working_3-way'!Y55/3)</f>
        <v>0.16063507580456979</v>
      </c>
      <c r="AD55" s="11">
        <f>'OddsRatio_working_3-way'!X55^(1/3)*SIN(('OddsRatio_working_3-way'!Y55+2*PI())/3)</f>
        <v>0.38269303043277891</v>
      </c>
      <c r="AE55" s="11">
        <f>'OddsRatio_working_3-way'!X55^(1/3)*SIN(('OddsRatio_working_3-way'!Y55+4*PI())/3)</f>
        <v>-0.54332810623734873</v>
      </c>
      <c r="AF55" s="11">
        <f>-'OddsRatio_working_3-way'!U55/(3*'OddsRatio_working_3-way'!X55^(1/3))*COS(('OddsRatio_working_3-way'!Y55)/3)</f>
        <v>0.53463855253178127</v>
      </c>
      <c r="AG55" s="11">
        <f>-'OddsRatio_working_3-way'!U55/(3*'OddsRatio_working_3-way'!X55^(1/3))*COS(('OddsRatio_working_3-way'!Y55+2*PI())/3)</f>
        <v>-0.40643333265148707</v>
      </c>
      <c r="AH55" s="11">
        <f>-'OddsRatio_working_3-way'!U55/(3*'OddsRatio_working_3-way'!X55^(1/3))*COS(('OddsRatio_working_3-way'!Y55+4*PI())/3)</f>
        <v>-0.12820521988029412</v>
      </c>
      <c r="AI55" s="11">
        <f>'OddsRatio_working_3-way'!U55/(3*'OddsRatio_working_3-way'!X55^(1/3))*SIN(('OddsRatio_working_3-way'!Y55)/3)</f>
        <v>-0.16063507580456976</v>
      </c>
      <c r="AJ55" s="11">
        <f>'OddsRatio_working_3-way'!U55/(3*'OddsRatio_working_3-way'!X55^(1/3))*SIN(('OddsRatio_working_3-way'!Y55+2*PI())/3)</f>
        <v>-0.38269303043277886</v>
      </c>
      <c r="AK55" s="11">
        <f>'OddsRatio_working_3-way'!U55/(3*'OddsRatio_working_3-way'!X55^(1/3))*SIN(('OddsRatio_working_3-way'!Y55+4*PI())/3)</f>
        <v>0.54332810623734862</v>
      </c>
      <c r="AL55" s="11">
        <f>'OddsRatio_working_3-way'!Z55+'OddsRatio_working_3-way'!AF55</f>
        <v>1.0692771050635628</v>
      </c>
      <c r="AM55" s="11">
        <f>'OddsRatio_working_3-way'!AA55+'OddsRatio_working_3-way'!AG55</f>
        <v>-0.81286666530297425</v>
      </c>
      <c r="AN55" s="11">
        <f>'OddsRatio_working_3-way'!AB55+'OddsRatio_working_3-way'!AH55</f>
        <v>-0.2564104397605883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1.0692771050635628</v>
      </c>
      <c r="AS55" s="11">
        <f>IF(('OddsRatio_working_3-way'!X55=0),IF(Q55&gt;0,-Q55^(1/3),(-Q55)^(1/3)),'OddsRatio_working_3-way'!AM55-'OddsRatio_working_3-way'!R55/3)</f>
        <v>-0.81286666530297425</v>
      </c>
      <c r="AT55" s="11">
        <f>IF(('OddsRatio_working_3-way'!X55=0),IF(Q55&gt;0,-Q55^(1/3),(-Q55)^(1/3)),'OddsRatio_working_3-way'!AN55-'OddsRatio_working_3-way'!R55/3)</f>
        <v>-0.2564104397605883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1.47</v>
      </c>
      <c r="B56" s="4">
        <f>IF('True_Odds_Calculator_3-way'!B57="","",'True_Odds_Calculator_3-way'!B57)</f>
        <v>4.29</v>
      </c>
      <c r="C56" s="4">
        <f>IF('True_Odds_Calculator_3-way'!C57="","",'True_Odds_Calculator_3-way'!C57)</f>
        <v>7.35</v>
      </c>
      <c r="D56" s="9">
        <f t="shared" si="13"/>
        <v>0.65878193465782231</v>
      </c>
      <c r="E56" s="9">
        <f t="shared" si="14"/>
        <v>0.21618485886621416</v>
      </c>
      <c r="F56" s="9">
        <f t="shared" si="15"/>
        <v>0.12503320647596378</v>
      </c>
      <c r="G56" s="9">
        <f t="shared" si="16"/>
        <v>1.1020276141662118</v>
      </c>
      <c r="H56" s="9">
        <f t="shared" si="17"/>
        <v>1.5179529786581194</v>
      </c>
      <c r="I56" s="9">
        <f t="shared" si="18"/>
        <v>4.6256708506068378</v>
      </c>
      <c r="J56" s="9">
        <f t="shared" si="19"/>
        <v>7.9978753499554438</v>
      </c>
      <c r="K56" s="11">
        <f t="shared" si="20"/>
        <v>0.68027210884353739</v>
      </c>
      <c r="L56" s="11">
        <f t="shared" si="21"/>
        <v>0.23310023310023309</v>
      </c>
      <c r="M56" s="11">
        <f t="shared" si="22"/>
        <v>0.1360544217687075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-0.21183880367553853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0.21811683619263794</v>
      </c>
      <c r="Q56" s="11">
        <f>2*'OddsRatio_working_3-way'!K56*'OddsRatio_working_3-way'!L56*'OddsRatio_working_3-way'!M56</f>
        <v>4.3148731195378424E-2</v>
      </c>
      <c r="R56" s="11">
        <f t="shared" si="23"/>
        <v>0</v>
      </c>
      <c r="S56" s="11">
        <f t="shared" si="24"/>
        <v>-1.0296358948793682</v>
      </c>
      <c r="T56" s="11">
        <f t="shared" si="25"/>
        <v>-0.20368662608889582</v>
      </c>
      <c r="U56" s="11">
        <f>'OddsRatio_working_3-way'!S56-'OddsRatio_working_3-way'!R56^2/3</f>
        <v>-1.0296358948793682</v>
      </c>
      <c r="V56" s="11">
        <f>'OddsRatio_working_3-way'!S56*'OddsRatio_working_3-way'!R56/3-2*'OddsRatio_working_3-way'!R56^3/27-'OddsRatio_working_3-way'!T56</f>
        <v>0.20368662608889582</v>
      </c>
      <c r="W56" s="11">
        <f>'OddsRatio_working_3-way'!V56^2+4*'OddsRatio_working_3-way'!U56^3/27</f>
        <v>-0.12022562090562458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0.2010683108753728</v>
      </c>
      <c r="Y56" s="11">
        <f>IF('OddsRatio_working_3-way'!W56&gt;=0,IF('OddsRatio_working_3-way'!V56+SQRT('OddsRatio_working_3-way'!W56)&gt;0,0,PI()),ACOS('OddsRatio_working_3-way'!V56/(2*'OddsRatio_working_3-way'!X56)))</f>
        <v>1.0396628255482772</v>
      </c>
      <c r="Z56" s="11">
        <f>'OddsRatio_working_3-way'!X56^(1/3)*COS('OddsRatio_working_3-way'!Y56/3)</f>
        <v>0.55101380708310599</v>
      </c>
      <c r="AA56" s="11">
        <f>'OddsRatio_working_3-way'!X56^(1/3)*COS(('OddsRatio_working_3-way'!Y56+2*PI())/3)</f>
        <v>-0.44783453342915497</v>
      </c>
      <c r="AB56" s="11">
        <f>'OddsRatio_working_3-way'!X56^(1/3)*COS(('OddsRatio_working_3-way'!Y56+4*PI())/3)</f>
        <v>-0.10317927365395091</v>
      </c>
      <c r="AC56" s="11">
        <f>'OddsRatio_working_3-way'!X56^(1/3)*SIN('OddsRatio_working_3-way'!Y56/3)</f>
        <v>0.19898680700883453</v>
      </c>
      <c r="AD56" s="11">
        <f>'OddsRatio_working_3-way'!X56^(1/3)*SIN(('OddsRatio_working_3-way'!Y56+2*PI())/3)</f>
        <v>0.37769855126553048</v>
      </c>
      <c r="AE56" s="11">
        <f>'OddsRatio_working_3-way'!X56^(1/3)*SIN(('OddsRatio_working_3-way'!Y56+4*PI())/3)</f>
        <v>-0.57668535827436485</v>
      </c>
      <c r="AF56" s="11">
        <f>-'OddsRatio_working_3-way'!U56/(3*'OddsRatio_working_3-way'!X56^(1/3))*COS(('OddsRatio_working_3-way'!Y56)/3)</f>
        <v>0.55101380708310588</v>
      </c>
      <c r="AG56" s="11">
        <f>-'OddsRatio_working_3-way'!U56/(3*'OddsRatio_working_3-way'!X56^(1/3))*COS(('OddsRatio_working_3-way'!Y56+2*PI())/3)</f>
        <v>-0.44783453342915486</v>
      </c>
      <c r="AH56" s="11">
        <f>-'OddsRatio_working_3-way'!U56/(3*'OddsRatio_working_3-way'!X56^(1/3))*COS(('OddsRatio_working_3-way'!Y56+4*PI())/3)</f>
        <v>-0.1031792736539509</v>
      </c>
      <c r="AI56" s="11">
        <f>'OddsRatio_working_3-way'!U56/(3*'OddsRatio_working_3-way'!X56^(1/3))*SIN(('OddsRatio_working_3-way'!Y56)/3)</f>
        <v>-0.19898680700883448</v>
      </c>
      <c r="AJ56" s="11">
        <f>'OddsRatio_working_3-way'!U56/(3*'OddsRatio_working_3-way'!X56^(1/3))*SIN(('OddsRatio_working_3-way'!Y56+2*PI())/3)</f>
        <v>-0.37769855126553042</v>
      </c>
      <c r="AK56" s="11">
        <f>'OddsRatio_working_3-way'!U56/(3*'OddsRatio_working_3-way'!X56^(1/3))*SIN(('OddsRatio_working_3-way'!Y56+4*PI())/3)</f>
        <v>0.57668535827436473</v>
      </c>
      <c r="AL56" s="11">
        <f>'OddsRatio_working_3-way'!Z56+'OddsRatio_working_3-way'!AF56</f>
        <v>1.1020276141662118</v>
      </c>
      <c r="AM56" s="11">
        <f>'OddsRatio_working_3-way'!AA56+'OddsRatio_working_3-way'!AG56</f>
        <v>-0.89566906685830983</v>
      </c>
      <c r="AN56" s="11">
        <f>'OddsRatio_working_3-way'!AB56+'OddsRatio_working_3-way'!AH56</f>
        <v>-0.20635854730790182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1.1020276141662118</v>
      </c>
      <c r="AS56" s="11">
        <f>IF(('OddsRatio_working_3-way'!X56=0),IF(Q56&gt;0,-Q56^(1/3),(-Q56)^(1/3)),'OddsRatio_working_3-way'!AM56-'OddsRatio_working_3-way'!R56/3)</f>
        <v>-0.89566906685830983</v>
      </c>
      <c r="AT56" s="11">
        <f>IF(('OddsRatio_working_3-way'!X56=0),IF(Q56&gt;0,-Q56^(1/3),(-Q56)^(1/3)),'OddsRatio_working_3-way'!AN56-'OddsRatio_working_3-way'!R56/3)</f>
        <v>-0.20635854730790182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2.5499999999999998</v>
      </c>
      <c r="B57" s="4">
        <f>IF('True_Odds_Calculator_3-way'!B58="","",'True_Odds_Calculator_3-way'!B58)</f>
        <v>3.33</v>
      </c>
      <c r="C57" s="4">
        <f>IF('True_Odds_Calculator_3-way'!C58="","",'True_Odds_Calculator_3-way'!C58)</f>
        <v>2.94</v>
      </c>
      <c r="D57" s="9">
        <f t="shared" si="13"/>
        <v>0.38058576939760791</v>
      </c>
      <c r="E57" s="9">
        <f t="shared" si="14"/>
        <v>0.29014580557760539</v>
      </c>
      <c r="F57" s="9">
        <f t="shared" si="15"/>
        <v>0.32926842502478704</v>
      </c>
      <c r="G57" s="9">
        <f t="shared" si="16"/>
        <v>1.0500184620463631</v>
      </c>
      <c r="H57" s="9">
        <f t="shared" si="17"/>
        <v>2.6275286161718618</v>
      </c>
      <c r="I57" s="9">
        <f t="shared" si="18"/>
        <v>3.4465430165680258</v>
      </c>
      <c r="J57" s="9">
        <f t="shared" si="19"/>
        <v>3.0370358163699445</v>
      </c>
      <c r="K57" s="11">
        <f t="shared" si="20"/>
        <v>0.39215686274509809</v>
      </c>
      <c r="L57" s="11">
        <f t="shared" si="21"/>
        <v>0.3003003003003003</v>
      </c>
      <c r="M57" s="11">
        <f t="shared" si="22"/>
        <v>0.3401360544217687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-0.28064519100933683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0.2331262835464516</v>
      </c>
      <c r="Q57" s="11">
        <f>2*'OddsRatio_working_3-way'!K57*'OddsRatio_working_3-way'!L57*'OddsRatio_working_3-way'!M57</f>
        <v>8.0112124930052112E-2</v>
      </c>
      <c r="R57" s="11">
        <f t="shared" si="23"/>
        <v>0</v>
      </c>
      <c r="S57" s="11">
        <f t="shared" si="24"/>
        <v>-0.83067977294752815</v>
      </c>
      <c r="T57" s="11">
        <f t="shared" si="25"/>
        <v>-0.28545696664863518</v>
      </c>
      <c r="U57" s="11">
        <f>'OddsRatio_working_3-way'!S57-'OddsRatio_working_3-way'!R57^2/3</f>
        <v>-0.83067977294752815</v>
      </c>
      <c r="V57" s="11">
        <f>'OddsRatio_working_3-way'!S57*'OddsRatio_working_3-way'!R57/3-2*'OddsRatio_working_3-way'!R57^3/27-'OddsRatio_working_3-way'!T57</f>
        <v>0.28545696664863518</v>
      </c>
      <c r="W57" s="11">
        <f>'OddsRatio_working_3-way'!V57^2+4*'OddsRatio_working_3-way'!U57^3/27</f>
        <v>-3.4318072542801892E-3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0.14570302593161905</v>
      </c>
      <c r="Y57" s="11">
        <f>IF('OddsRatio_working_3-way'!W57&gt;=0,IF('OddsRatio_working_3-way'!V57+SQRT('OddsRatio_working_3-way'!W57)&gt;0,0,PI()),ACOS('OddsRatio_working_3-way'!V57/(2*'OddsRatio_working_3-way'!X57)))</f>
        <v>0.20241022031698641</v>
      </c>
      <c r="Z57" s="11">
        <f>'OddsRatio_working_3-way'!X57^(1/3)*COS('OddsRatio_working_3-way'!Y57/3)</f>
        <v>0.52500923102318153</v>
      </c>
      <c r="AA57" s="11">
        <f>'OddsRatio_working_3-way'!X57^(1/3)*COS(('OddsRatio_working_3-way'!Y57+2*PI())/3)</f>
        <v>-0.29322795748829827</v>
      </c>
      <c r="AB57" s="11">
        <f>'OddsRatio_working_3-way'!X57^(1/3)*COS(('OddsRatio_working_3-way'!Y57+4*PI())/3)</f>
        <v>-0.23178127353488343</v>
      </c>
      <c r="AC57" s="11">
        <f>'OddsRatio_working_3-way'!X57^(1/3)*SIN('OddsRatio_working_3-way'!Y57/3)</f>
        <v>3.5476259521314092E-2</v>
      </c>
      <c r="AD57" s="11">
        <f>'OddsRatio_working_3-way'!X57^(1/3)*SIN(('OddsRatio_working_3-way'!Y57+2*PI())/3)</f>
        <v>0.43693320152675147</v>
      </c>
      <c r="AE57" s="11">
        <f>'OddsRatio_working_3-way'!X57^(1/3)*SIN(('OddsRatio_working_3-way'!Y57+4*PI())/3)</f>
        <v>-0.47240946104806542</v>
      </c>
      <c r="AF57" s="11">
        <f>-'OddsRatio_working_3-way'!U57/(3*'OddsRatio_working_3-way'!X57^(1/3))*COS(('OddsRatio_working_3-way'!Y57)/3)</f>
        <v>0.52500923102318153</v>
      </c>
      <c r="AG57" s="11">
        <f>-'OddsRatio_working_3-way'!U57/(3*'OddsRatio_working_3-way'!X57^(1/3))*COS(('OddsRatio_working_3-way'!Y57+2*PI())/3)</f>
        <v>-0.29322795748829827</v>
      </c>
      <c r="AH57" s="11">
        <f>-'OddsRatio_working_3-way'!U57/(3*'OddsRatio_working_3-way'!X57^(1/3))*COS(('OddsRatio_working_3-way'!Y57+4*PI())/3)</f>
        <v>-0.23178127353488343</v>
      </c>
      <c r="AI57" s="11">
        <f>'OddsRatio_working_3-way'!U57/(3*'OddsRatio_working_3-way'!X57^(1/3))*SIN(('OddsRatio_working_3-way'!Y57)/3)</f>
        <v>-3.5476259521314092E-2</v>
      </c>
      <c r="AJ57" s="11">
        <f>'OddsRatio_working_3-way'!U57/(3*'OddsRatio_working_3-way'!X57^(1/3))*SIN(('OddsRatio_working_3-way'!Y57+2*PI())/3)</f>
        <v>-0.43693320152675147</v>
      </c>
      <c r="AK57" s="11">
        <f>'OddsRatio_working_3-way'!U57/(3*'OddsRatio_working_3-way'!X57^(1/3))*SIN(('OddsRatio_working_3-way'!Y57+4*PI())/3)</f>
        <v>0.47240946104806542</v>
      </c>
      <c r="AL57" s="11">
        <f>'OddsRatio_working_3-way'!Z57+'OddsRatio_working_3-way'!AF57</f>
        <v>1.0500184620463631</v>
      </c>
      <c r="AM57" s="11">
        <f>'OddsRatio_working_3-way'!AA57+'OddsRatio_working_3-way'!AG57</f>
        <v>-0.58645591497659655</v>
      </c>
      <c r="AN57" s="11">
        <f>'OddsRatio_working_3-way'!AB57+'OddsRatio_working_3-way'!AH57</f>
        <v>-0.46356254706976685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1.0500184620463631</v>
      </c>
      <c r="AS57" s="11">
        <f>IF(('OddsRatio_working_3-way'!X57=0),IF(Q57&gt;0,-Q57^(1/3),(-Q57)^(1/3)),'OddsRatio_working_3-way'!AM57-'OddsRatio_working_3-way'!R57/3)</f>
        <v>-0.58645591497659655</v>
      </c>
      <c r="AT57" s="11">
        <f>IF(('OddsRatio_working_3-way'!X57=0),IF(Q57&gt;0,-Q57^(1/3),(-Q57)^(1/3)),'OddsRatio_working_3-way'!AN57-'OddsRatio_working_3-way'!R57/3)</f>
        <v>-0.46356254706976685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2.0299999999999998</v>
      </c>
      <c r="B58" s="4">
        <f>IF('True_Odds_Calculator_3-way'!B59="","",'True_Odds_Calculator_3-way'!B59)</f>
        <v>3.5</v>
      </c>
      <c r="C58" s="4">
        <f>IF('True_Odds_Calculator_3-way'!C59="","",'True_Odds_Calculator_3-way'!C59)</f>
        <v>3.92</v>
      </c>
      <c r="D58" s="9">
        <f t="shared" si="13"/>
        <v>0.47954678585617</v>
      </c>
      <c r="E58" s="9">
        <f t="shared" si="14"/>
        <v>0.27516154145747207</v>
      </c>
      <c r="F58" s="9">
        <f t="shared" si="15"/>
        <v>0.24529167268635799</v>
      </c>
      <c r="G58" s="9">
        <f t="shared" si="16"/>
        <v>1.0536915220102534</v>
      </c>
      <c r="H58" s="9">
        <f t="shared" si="17"/>
        <v>2.0853022676705604</v>
      </c>
      <c r="I58" s="9">
        <f t="shared" si="18"/>
        <v>3.6342288050256335</v>
      </c>
      <c r="J58" s="9">
        <f t="shared" si="19"/>
        <v>4.0767792442699404</v>
      </c>
      <c r="K58" s="11">
        <f t="shared" si="20"/>
        <v>0.49261083743842371</v>
      </c>
      <c r="L58" s="11">
        <f t="shared" si="21"/>
        <v>0.2857142857142857</v>
      </c>
      <c r="M58" s="11">
        <f t="shared" si="22"/>
        <v>0.25510204081632654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-0.2699665369314509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0.23158454092404029</v>
      </c>
      <c r="Q58" s="11">
        <f>2*'OddsRatio_working_3-way'!K58*'OddsRatio_working_3-way'!L58*'OddsRatio_working_3-way'!M58</f>
        <v>7.1809159976446602E-2</v>
      </c>
      <c r="R58" s="11">
        <f t="shared" si="23"/>
        <v>0</v>
      </c>
      <c r="S58" s="11">
        <f t="shared" si="24"/>
        <v>-0.85782683867535614</v>
      </c>
      <c r="T58" s="11">
        <f t="shared" si="25"/>
        <v>-0.26599281819390885</v>
      </c>
      <c r="U58" s="11">
        <f>'OddsRatio_working_3-way'!S58-'OddsRatio_working_3-way'!R58^2/3</f>
        <v>-0.85782683867535614</v>
      </c>
      <c r="V58" s="11">
        <f>'OddsRatio_working_3-way'!S58*'OddsRatio_working_3-way'!R58/3-2*'OddsRatio_working_3-way'!R58^3/27-'OddsRatio_working_3-way'!T58</f>
        <v>0.26599281819390885</v>
      </c>
      <c r="W58" s="11">
        <f>'OddsRatio_working_3-way'!V58^2+4*'OddsRatio_working_3-way'!U58^3/27</f>
        <v>-2.2765800487871288E-2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0.15290354788117994</v>
      </c>
      <c r="Y58" s="11">
        <f>IF('OddsRatio_working_3-way'!W58&gt;=0,IF('OddsRatio_working_3-way'!V58+SQRT('OddsRatio_working_3-way'!W58)&gt;0,0,PI()),ACOS('OddsRatio_working_3-way'!V58/(2*'OddsRatio_working_3-way'!X58)))</f>
        <v>0.51598752678160831</v>
      </c>
      <c r="Z58" s="11">
        <f>'OddsRatio_working_3-way'!X58^(1/3)*COS('OddsRatio_working_3-way'!Y58/3)</f>
        <v>0.5268457610051267</v>
      </c>
      <c r="AA58" s="11">
        <f>'OddsRatio_working_3-way'!X58^(1/3)*COS(('OddsRatio_working_3-way'!Y58+2*PI())/3)</f>
        <v>-0.34268111510336474</v>
      </c>
      <c r="AB58" s="11">
        <f>'OddsRatio_working_3-way'!X58^(1/3)*COS(('OddsRatio_working_3-way'!Y58+4*PI())/3)</f>
        <v>-0.18416464590176229</v>
      </c>
      <c r="AC58" s="11">
        <f>'OddsRatio_working_3-way'!X58^(1/3)*SIN('OddsRatio_working_3-way'!Y58/3)</f>
        <v>9.1519526164534404E-2</v>
      </c>
      <c r="AD58" s="11">
        <f>'OddsRatio_working_3-way'!X58^(1/3)*SIN(('OddsRatio_working_3-way'!Y58+2*PI())/3)</f>
        <v>0.41050204982431754</v>
      </c>
      <c r="AE58" s="11">
        <f>'OddsRatio_working_3-way'!X58^(1/3)*SIN(('OddsRatio_working_3-way'!Y58+4*PI())/3)</f>
        <v>-0.50202157598885178</v>
      </c>
      <c r="AF58" s="11">
        <f>-'OddsRatio_working_3-way'!U58/(3*'OddsRatio_working_3-way'!X58^(1/3))*COS(('OddsRatio_working_3-way'!Y58)/3)</f>
        <v>0.52684576100512681</v>
      </c>
      <c r="AG58" s="11">
        <f>-'OddsRatio_working_3-way'!U58/(3*'OddsRatio_working_3-way'!X58^(1/3))*COS(('OddsRatio_working_3-way'!Y58+2*PI())/3)</f>
        <v>-0.3426811151033648</v>
      </c>
      <c r="AH58" s="11">
        <f>-'OddsRatio_working_3-way'!U58/(3*'OddsRatio_working_3-way'!X58^(1/3))*COS(('OddsRatio_working_3-way'!Y58+4*PI())/3)</f>
        <v>-0.18416464590176235</v>
      </c>
      <c r="AI58" s="11">
        <f>'OddsRatio_working_3-way'!U58/(3*'OddsRatio_working_3-way'!X58^(1/3))*SIN(('OddsRatio_working_3-way'!Y58)/3)</f>
        <v>-9.1519526164534432E-2</v>
      </c>
      <c r="AJ58" s="11">
        <f>'OddsRatio_working_3-way'!U58/(3*'OddsRatio_working_3-way'!X58^(1/3))*SIN(('OddsRatio_working_3-way'!Y58+2*PI())/3)</f>
        <v>-0.41050204982431765</v>
      </c>
      <c r="AK58" s="11">
        <f>'OddsRatio_working_3-way'!U58/(3*'OddsRatio_working_3-way'!X58^(1/3))*SIN(('OddsRatio_working_3-way'!Y58+4*PI())/3)</f>
        <v>0.50202157598885189</v>
      </c>
      <c r="AL58" s="11">
        <f>'OddsRatio_working_3-way'!Z58+'OddsRatio_working_3-way'!AF58</f>
        <v>1.0536915220102534</v>
      </c>
      <c r="AM58" s="11">
        <f>'OddsRatio_working_3-way'!AA58+'OddsRatio_working_3-way'!AG58</f>
        <v>-0.68536223020672948</v>
      </c>
      <c r="AN58" s="11">
        <f>'OddsRatio_working_3-way'!AB58+'OddsRatio_working_3-way'!AH58</f>
        <v>-0.36832929180352464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1.0536915220102534</v>
      </c>
      <c r="AS58" s="11">
        <f>IF(('OddsRatio_working_3-way'!X58=0),IF(Q58&gt;0,-Q58^(1/3),(-Q58)^(1/3)),'OddsRatio_working_3-way'!AM58-'OddsRatio_working_3-way'!R58/3)</f>
        <v>-0.68536223020672948</v>
      </c>
      <c r="AT58" s="11">
        <f>IF(('OddsRatio_working_3-way'!X58=0),IF(Q58&gt;0,-Q58^(1/3),(-Q58)^(1/3)),'OddsRatio_working_3-way'!AN58-'OddsRatio_working_3-way'!R58/3)</f>
        <v>-0.36832929180352464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2.0299999999999998</v>
      </c>
      <c r="B59" s="4">
        <f>IF('True_Odds_Calculator_3-way'!B60="","",'True_Odds_Calculator_3-way'!B60)</f>
        <v>3.59</v>
      </c>
      <c r="C59" s="4">
        <f>IF('True_Odds_Calculator_3-way'!C60="","",'True_Odds_Calculator_3-way'!C60)</f>
        <v>3.64</v>
      </c>
      <c r="D59" s="9">
        <f t="shared" si="13"/>
        <v>0.47480376963721904</v>
      </c>
      <c r="E59" s="9">
        <f t="shared" si="14"/>
        <v>0.26444939407544532</v>
      </c>
      <c r="F59" s="9">
        <f t="shared" si="15"/>
        <v>0.26074683628733597</v>
      </c>
      <c r="G59" s="9">
        <f t="shared" si="16"/>
        <v>1.0739157634931908</v>
      </c>
      <c r="H59" s="9">
        <f t="shared" si="17"/>
        <v>2.1061332363979863</v>
      </c>
      <c r="I59" s="9">
        <f t="shared" si="18"/>
        <v>3.7814418274473636</v>
      </c>
      <c r="J59" s="9">
        <f t="shared" si="19"/>
        <v>3.8351376156220245</v>
      </c>
      <c r="K59" s="11">
        <f t="shared" si="20"/>
        <v>0.49261083743842371</v>
      </c>
      <c r="L59" s="11">
        <f t="shared" si="21"/>
        <v>0.2785515320334262</v>
      </c>
      <c r="M59" s="11">
        <f t="shared" si="22"/>
        <v>0.27472527472527469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-0.26549053674209777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0.23598394826628705</v>
      </c>
      <c r="Q59" s="11">
        <f>2*'OddsRatio_working_3-way'!K59*'OddsRatio_working_3-way'!L59*'OddsRatio_working_3-way'!M59</f>
        <v>7.5394232672935144E-2</v>
      </c>
      <c r="R59" s="11">
        <f t="shared" si="23"/>
        <v>0</v>
      </c>
      <c r="S59" s="11">
        <f t="shared" si="24"/>
        <v>-0.88886011216108263</v>
      </c>
      <c r="T59" s="11">
        <f t="shared" si="25"/>
        <v>-0.28398086650513815</v>
      </c>
      <c r="U59" s="11">
        <f>'OddsRatio_working_3-way'!S59-'OddsRatio_working_3-way'!R59^2/3</f>
        <v>-0.88886011216108263</v>
      </c>
      <c r="V59" s="11">
        <f>'OddsRatio_working_3-way'!S59*'OddsRatio_working_3-way'!R59/3-2*'OddsRatio_working_3-way'!R59^3/27-'OddsRatio_working_3-way'!T59</f>
        <v>0.28398086650513815</v>
      </c>
      <c r="W59" s="11">
        <f>'OddsRatio_working_3-way'!V59^2+4*'OddsRatio_working_3-way'!U59^3/27</f>
        <v>-2.3393941873289525E-2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0.16127544327508345</v>
      </c>
      <c r="Y59" s="11">
        <f>IF('OddsRatio_working_3-way'!W59&gt;=0,IF('OddsRatio_working_3-way'!V59+SQRT('OddsRatio_working_3-way'!W59)&gt;0,0,PI()),ACOS('OddsRatio_working_3-way'!V59/(2*'OddsRatio_working_3-way'!X59)))</f>
        <v>0.49404512049749094</v>
      </c>
      <c r="Z59" s="11">
        <f>'OddsRatio_working_3-way'!X59^(1/3)*COS('OddsRatio_working_3-way'!Y59/3)</f>
        <v>0.53695788174659542</v>
      </c>
      <c r="AA59" s="11">
        <f>'OddsRatio_working_3-way'!X59^(1/3)*COS(('OddsRatio_working_3-way'!Y59+2*PI())/3)</f>
        <v>-0.34575897039533882</v>
      </c>
      <c r="AB59" s="11">
        <f>'OddsRatio_working_3-way'!X59^(1/3)*COS(('OddsRatio_working_3-way'!Y59+4*PI())/3)</f>
        <v>-0.19119891135125677</v>
      </c>
      <c r="AC59" s="11">
        <f>'OddsRatio_working_3-way'!X59^(1/3)*SIN('OddsRatio_working_3-way'!Y59/3)</f>
        <v>8.9235291695065264E-2</v>
      </c>
      <c r="AD59" s="11">
        <f>'OddsRatio_working_3-way'!X59^(1/3)*SIN(('OddsRatio_working_3-way'!Y59+2*PI())/3)</f>
        <v>0.42040152050729956</v>
      </c>
      <c r="AE59" s="11">
        <f>'OddsRatio_working_3-way'!X59^(1/3)*SIN(('OddsRatio_working_3-way'!Y59+4*PI())/3)</f>
        <v>-0.50963681220236479</v>
      </c>
      <c r="AF59" s="11">
        <f>-'OddsRatio_working_3-way'!U59/(3*'OddsRatio_working_3-way'!X59^(1/3))*COS(('OddsRatio_working_3-way'!Y59)/3)</f>
        <v>0.53695788174659542</v>
      </c>
      <c r="AG59" s="11">
        <f>-'OddsRatio_working_3-way'!U59/(3*'OddsRatio_working_3-way'!X59^(1/3))*COS(('OddsRatio_working_3-way'!Y59+2*PI())/3)</f>
        <v>-0.34575897039533882</v>
      </c>
      <c r="AH59" s="11">
        <f>-'OddsRatio_working_3-way'!U59/(3*'OddsRatio_working_3-way'!X59^(1/3))*COS(('OddsRatio_working_3-way'!Y59+4*PI())/3)</f>
        <v>-0.19119891135125677</v>
      </c>
      <c r="AI59" s="11">
        <f>'OddsRatio_working_3-way'!U59/(3*'OddsRatio_working_3-way'!X59^(1/3))*SIN(('OddsRatio_working_3-way'!Y59)/3)</f>
        <v>-8.9235291695065264E-2</v>
      </c>
      <c r="AJ59" s="11">
        <f>'OddsRatio_working_3-way'!U59/(3*'OddsRatio_working_3-way'!X59^(1/3))*SIN(('OddsRatio_working_3-way'!Y59+2*PI())/3)</f>
        <v>-0.42040152050729956</v>
      </c>
      <c r="AK59" s="11">
        <f>'OddsRatio_working_3-way'!U59/(3*'OddsRatio_working_3-way'!X59^(1/3))*SIN(('OddsRatio_working_3-way'!Y59+4*PI())/3)</f>
        <v>0.50963681220236479</v>
      </c>
      <c r="AL59" s="11">
        <f>'OddsRatio_working_3-way'!Z59+'OddsRatio_working_3-way'!AF59</f>
        <v>1.0739157634931908</v>
      </c>
      <c r="AM59" s="11">
        <f>'OddsRatio_working_3-way'!AA59+'OddsRatio_working_3-way'!AG59</f>
        <v>-0.69151794079067763</v>
      </c>
      <c r="AN59" s="11">
        <f>'OddsRatio_working_3-way'!AB59+'OddsRatio_working_3-way'!AH59</f>
        <v>-0.38239782270251355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1.0739157634931908</v>
      </c>
      <c r="AS59" s="11">
        <f>IF(('OddsRatio_working_3-way'!X59=0),IF(Q59&gt;0,-Q59^(1/3),(-Q59)^(1/3)),'OddsRatio_working_3-way'!AM59-'OddsRatio_working_3-way'!R59/3)</f>
        <v>-0.69151794079067763</v>
      </c>
      <c r="AT59" s="11">
        <f>IF(('OddsRatio_working_3-way'!X59=0),IF(Q59&gt;0,-Q59^(1/3),(-Q59)^(1/3)),'OddsRatio_working_3-way'!AN59-'OddsRatio_working_3-way'!R59/3)</f>
        <v>-0.38239782270251355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1.96</v>
      </c>
      <c r="B60" s="4">
        <f>IF('True_Odds_Calculator_3-way'!B61="","",'True_Odds_Calculator_3-way'!B61)</f>
        <v>3.42</v>
      </c>
      <c r="C60" s="4">
        <f>IF('True_Odds_Calculator_3-way'!C61="","",'True_Odds_Calculator_3-way'!C61)</f>
        <v>4.09</v>
      </c>
      <c r="D60" s="9">
        <f t="shared" si="13"/>
        <v>0.49165815724177575</v>
      </c>
      <c r="E60" s="9">
        <f t="shared" si="14"/>
        <v>0.27728682228948132</v>
      </c>
      <c r="F60" s="9">
        <f t="shared" si="15"/>
        <v>0.23105502046874329</v>
      </c>
      <c r="G60" s="9">
        <f t="shared" si="16"/>
        <v>1.077014069783357</v>
      </c>
      <c r="H60" s="9">
        <f t="shared" si="17"/>
        <v>2.0339335069920219</v>
      </c>
      <c r="I60" s="9">
        <f t="shared" si="18"/>
        <v>3.6063740488757237</v>
      </c>
      <c r="J60" s="9">
        <f t="shared" si="19"/>
        <v>4.3279734756305723</v>
      </c>
      <c r="K60" s="11">
        <f t="shared" si="20"/>
        <v>0.51020408163265307</v>
      </c>
      <c r="L60" s="11">
        <f t="shared" si="21"/>
        <v>0.29239766081871343</v>
      </c>
      <c r="M60" s="11">
        <f t="shared" si="22"/>
        <v>0.24449877750611249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-0.26184217091803919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0.23599282290018914</v>
      </c>
      <c r="Q60" s="11">
        <f>2*'OddsRatio_working_3-way'!K60*'OddsRatio_working_3-way'!L60*'OddsRatio_working_3-way'!M60</f>
        <v>7.2949867975328944E-2</v>
      </c>
      <c r="R60" s="11">
        <f t="shared" si="23"/>
        <v>0</v>
      </c>
      <c r="S60" s="11">
        <f t="shared" si="24"/>
        <v>-0.90127889664518057</v>
      </c>
      <c r="T60" s="11">
        <f t="shared" si="25"/>
        <v>-0.27860244100314702</v>
      </c>
      <c r="U60" s="11">
        <f>'OddsRatio_working_3-way'!S60-'OddsRatio_working_3-way'!R60^2/3</f>
        <v>-0.90127889664518057</v>
      </c>
      <c r="V60" s="11">
        <f>'OddsRatio_working_3-way'!S60*'OddsRatio_working_3-way'!R60/3-2*'OddsRatio_working_3-way'!R60^3/27-'OddsRatio_working_3-way'!T60</f>
        <v>0.27860244100314702</v>
      </c>
      <c r="W60" s="11">
        <f>'OddsRatio_working_3-way'!V60^2+4*'OddsRatio_working_3-way'!U60^3/27</f>
        <v>-3.0841737199891056E-2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0.16466713191526949</v>
      </c>
      <c r="Y60" s="11">
        <f>IF('OddsRatio_working_3-way'!W60&gt;=0,IF('OddsRatio_working_3-way'!V60+SQRT('OddsRatio_working_3-way'!W60)&gt;0,0,PI()),ACOS('OddsRatio_working_3-way'!V60/(2*'OddsRatio_working_3-way'!X60)))</f>
        <v>0.56244010703031755</v>
      </c>
      <c r="Z60" s="11">
        <f>'OddsRatio_working_3-way'!X60^(1/3)*COS('OddsRatio_working_3-way'!Y60/3)</f>
        <v>0.53850703489167862</v>
      </c>
      <c r="AA60" s="11">
        <f>'OddsRatio_working_3-way'!X60^(1/3)*COS(('OddsRatio_working_3-way'!Y60+2*PI())/3)</f>
        <v>-0.35772585318094063</v>
      </c>
      <c r="AB60" s="11">
        <f>'OddsRatio_working_3-way'!X60^(1/3)*COS(('OddsRatio_working_3-way'!Y60+4*PI())/3)</f>
        <v>-0.18078118171073815</v>
      </c>
      <c r="AC60" s="11">
        <f>'OddsRatio_working_3-way'!X60^(1/3)*SIN('OddsRatio_working_3-way'!Y60/3)</f>
        <v>0.1021590537049915</v>
      </c>
      <c r="AD60" s="11">
        <f>'OddsRatio_working_3-way'!X60^(1/3)*SIN(('OddsRatio_working_3-way'!Y60+2*PI())/3)</f>
        <v>0.41528124548033113</v>
      </c>
      <c r="AE60" s="11">
        <f>'OddsRatio_working_3-way'!X60^(1/3)*SIN(('OddsRatio_working_3-way'!Y60+4*PI())/3)</f>
        <v>-0.51744029918532242</v>
      </c>
      <c r="AF60" s="11">
        <f>-'OddsRatio_working_3-way'!U60/(3*'OddsRatio_working_3-way'!X60^(1/3))*COS(('OddsRatio_working_3-way'!Y60)/3)</f>
        <v>0.5385070348916785</v>
      </c>
      <c r="AG60" s="11">
        <f>-'OddsRatio_working_3-way'!U60/(3*'OddsRatio_working_3-way'!X60^(1/3))*COS(('OddsRatio_working_3-way'!Y60+2*PI())/3)</f>
        <v>-0.35772585318094047</v>
      </c>
      <c r="AH60" s="11">
        <f>-'OddsRatio_working_3-way'!U60/(3*'OddsRatio_working_3-way'!X60^(1/3))*COS(('OddsRatio_working_3-way'!Y60+4*PI())/3)</f>
        <v>-0.18078118171073809</v>
      </c>
      <c r="AI60" s="11">
        <f>'OddsRatio_working_3-way'!U60/(3*'OddsRatio_working_3-way'!X60^(1/3))*SIN(('OddsRatio_working_3-way'!Y60)/3)</f>
        <v>-0.10215905370499145</v>
      </c>
      <c r="AJ60" s="11">
        <f>'OddsRatio_working_3-way'!U60/(3*'OddsRatio_working_3-way'!X60^(1/3))*SIN(('OddsRatio_working_3-way'!Y60+2*PI())/3)</f>
        <v>-0.41528124548033096</v>
      </c>
      <c r="AK60" s="11">
        <f>'OddsRatio_working_3-way'!U60/(3*'OddsRatio_working_3-way'!X60^(1/3))*SIN(('OddsRatio_working_3-way'!Y60+4*PI())/3)</f>
        <v>0.51744029918532231</v>
      </c>
      <c r="AL60" s="11">
        <f>'OddsRatio_working_3-way'!Z60+'OddsRatio_working_3-way'!AF60</f>
        <v>1.077014069783357</v>
      </c>
      <c r="AM60" s="11">
        <f>'OddsRatio_working_3-way'!AA60+'OddsRatio_working_3-way'!AG60</f>
        <v>-0.71545170636188105</v>
      </c>
      <c r="AN60" s="11">
        <f>'OddsRatio_working_3-way'!AB60+'OddsRatio_working_3-way'!AH60</f>
        <v>-0.36156236342147624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1.077014069783357</v>
      </c>
      <c r="AS60" s="11">
        <f>IF(('OddsRatio_working_3-way'!X60=0),IF(Q60&gt;0,-Q60^(1/3),(-Q60)^(1/3)),'OddsRatio_working_3-way'!AM60-'OddsRatio_working_3-way'!R60/3)</f>
        <v>-0.71545170636188105</v>
      </c>
      <c r="AT60" s="11">
        <f>IF(('OddsRatio_working_3-way'!X60=0),IF(Q60&gt;0,-Q60^(1/3),(-Q60)^(1/3)),'OddsRatio_working_3-way'!AN60-'OddsRatio_working_3-way'!R60/3)</f>
        <v>-0.36156236342147624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2.8</v>
      </c>
      <c r="B61" s="4">
        <f>IF('True_Odds_Calculator_3-way'!B62="","",'True_Odds_Calculator_3-way'!B62)</f>
        <v>3.09</v>
      </c>
      <c r="C61" s="4">
        <f>IF('True_Odds_Calculator_3-way'!C62="","",'True_Odds_Calculator_3-way'!C62)</f>
        <v>2.76</v>
      </c>
      <c r="D61" s="9">
        <f t="shared" si="13"/>
        <v>0.34257696832244494</v>
      </c>
      <c r="E61" s="9">
        <f t="shared" si="14"/>
        <v>0.30976701733443485</v>
      </c>
      <c r="F61" s="9">
        <f t="shared" si="15"/>
        <v>0.34765601434312032</v>
      </c>
      <c r="G61" s="9">
        <f t="shared" si="16"/>
        <v>1.0661400250785986</v>
      </c>
      <c r="H61" s="9">
        <f t="shared" si="17"/>
        <v>2.9190520451414774</v>
      </c>
      <c r="I61" s="9">
        <f t="shared" si="18"/>
        <v>3.2282326524142708</v>
      </c>
      <c r="J61" s="9">
        <f t="shared" si="19"/>
        <v>2.876406444138333</v>
      </c>
      <c r="K61" s="11">
        <f t="shared" si="20"/>
        <v>0.35714285714285715</v>
      </c>
      <c r="L61" s="11">
        <f t="shared" si="21"/>
        <v>0.3236245954692557</v>
      </c>
      <c r="M61" s="11">
        <f t="shared" si="22"/>
        <v>0.3623188405797102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-0.27727190496291387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0.23660442085938085</v>
      </c>
      <c r="Q61" s="11">
        <f>2*'OddsRatio_working_3-way'!K61*'OddsRatio_working_3-way'!L61*'OddsRatio_working_3-way'!M61</f>
        <v>8.3753777295356047E-2</v>
      </c>
      <c r="R61" s="11">
        <f t="shared" si="23"/>
        <v>0</v>
      </c>
      <c r="S61" s="11">
        <f t="shared" si="24"/>
        <v>-0.85332995021990254</v>
      </c>
      <c r="T61" s="11">
        <f t="shared" si="25"/>
        <v>-0.30206369919288584</v>
      </c>
      <c r="U61" s="11">
        <f>'OddsRatio_working_3-way'!S61-'OddsRatio_working_3-way'!R61^2/3</f>
        <v>-0.85332995021990254</v>
      </c>
      <c r="V61" s="11">
        <f>'OddsRatio_working_3-way'!S61*'OddsRatio_working_3-way'!R61/3-2*'OddsRatio_working_3-way'!R61^3/27-'OddsRatio_working_3-way'!T61</f>
        <v>0.30206369919288584</v>
      </c>
      <c r="W61" s="11">
        <f>'OddsRatio_working_3-way'!V61^2+4*'OddsRatio_working_3-way'!U61^3/27</f>
        <v>-8.1248161148171627E-4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0.15170280154101631</v>
      </c>
      <c r="Y61" s="11">
        <f>IF('OddsRatio_working_3-way'!W61&gt;=0,IF('OddsRatio_working_3-way'!V61+SQRT('OddsRatio_working_3-way'!W61)&gt;0,0,PI()),ACOS('OddsRatio_working_3-way'!V61/(2*'OddsRatio_working_3-way'!X61)))</f>
        <v>9.4085804295886977E-2</v>
      </c>
      <c r="Z61" s="11">
        <f>'OddsRatio_working_3-way'!X61^(1/3)*COS('OddsRatio_working_3-way'!Y61/3)</f>
        <v>0.53307001253929931</v>
      </c>
      <c r="AA61" s="11">
        <f>'OddsRatio_working_3-way'!X61^(1/3)*COS(('OddsRatio_working_3-way'!Y61+2*PI())/3)</f>
        <v>-0.28101806028077114</v>
      </c>
      <c r="AB61" s="11">
        <f>'OddsRatio_working_3-way'!X61^(1/3)*COS(('OddsRatio_working_3-way'!Y61+4*PI())/3)</f>
        <v>-0.25205195225852828</v>
      </c>
      <c r="AC61" s="11">
        <f>'OddsRatio_working_3-way'!X61^(1/3)*SIN('OddsRatio_working_3-way'!Y61/3)</f>
        <v>1.6723590264017801E-2</v>
      </c>
      <c r="AD61" s="11">
        <f>'OddsRatio_working_3-way'!X61^(1/3)*SIN(('OddsRatio_working_3-way'!Y61+2*PI())/3)</f>
        <v>0.45329037772271358</v>
      </c>
      <c r="AE61" s="11">
        <f>'OddsRatio_working_3-way'!X61^(1/3)*SIN(('OddsRatio_working_3-way'!Y61+4*PI())/3)</f>
        <v>-0.47001396798673123</v>
      </c>
      <c r="AF61" s="11">
        <f>-'OddsRatio_working_3-way'!U61/(3*'OddsRatio_working_3-way'!X61^(1/3))*COS(('OddsRatio_working_3-way'!Y61)/3)</f>
        <v>0.53307001253929931</v>
      </c>
      <c r="AG61" s="11">
        <f>-'OddsRatio_working_3-way'!U61/(3*'OddsRatio_working_3-way'!X61^(1/3))*COS(('OddsRatio_working_3-way'!Y61+2*PI())/3)</f>
        <v>-0.28101806028077114</v>
      </c>
      <c r="AH61" s="11">
        <f>-'OddsRatio_working_3-way'!U61/(3*'OddsRatio_working_3-way'!X61^(1/3))*COS(('OddsRatio_working_3-way'!Y61+4*PI())/3)</f>
        <v>-0.25205195225852828</v>
      </c>
      <c r="AI61" s="11">
        <f>'OddsRatio_working_3-way'!U61/(3*'OddsRatio_working_3-way'!X61^(1/3))*SIN(('OddsRatio_working_3-way'!Y61)/3)</f>
        <v>-1.6723590264017801E-2</v>
      </c>
      <c r="AJ61" s="11">
        <f>'OddsRatio_working_3-way'!U61/(3*'OddsRatio_working_3-way'!X61^(1/3))*SIN(('OddsRatio_working_3-way'!Y61+2*PI())/3)</f>
        <v>-0.45329037772271358</v>
      </c>
      <c r="AK61" s="11">
        <f>'OddsRatio_working_3-way'!U61/(3*'OddsRatio_working_3-way'!X61^(1/3))*SIN(('OddsRatio_working_3-way'!Y61+4*PI())/3)</f>
        <v>0.47001396798673123</v>
      </c>
      <c r="AL61" s="11">
        <f>'OddsRatio_working_3-way'!Z61+'OddsRatio_working_3-way'!AF61</f>
        <v>1.0661400250785986</v>
      </c>
      <c r="AM61" s="11">
        <f>'OddsRatio_working_3-way'!AA61+'OddsRatio_working_3-way'!AG61</f>
        <v>-0.56203612056154229</v>
      </c>
      <c r="AN61" s="11">
        <f>'OddsRatio_working_3-way'!AB61+'OddsRatio_working_3-way'!AH61</f>
        <v>-0.50410390451705656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1.0661400250785986</v>
      </c>
      <c r="AS61" s="11">
        <f>IF(('OddsRatio_working_3-way'!X61=0),IF(Q61&gt;0,-Q61^(1/3),(-Q61)^(1/3)),'OddsRatio_working_3-way'!AM61-'OddsRatio_working_3-way'!R61/3)</f>
        <v>-0.56203612056154229</v>
      </c>
      <c r="AT61" s="11">
        <f>IF(('OddsRatio_working_3-way'!X61=0),IF(Q61&gt;0,-Q61^(1/3),(-Q61)^(1/3)),'OddsRatio_working_3-way'!AN61-'OddsRatio_working_3-way'!R61/3)</f>
        <v>-0.50410390451705656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1.79</v>
      </c>
      <c r="B62" s="4">
        <f>IF('True_Odds_Calculator_3-way'!B63="","",'True_Odds_Calculator_3-way'!B63)</f>
        <v>3.6</v>
      </c>
      <c r="C62" s="4">
        <f>IF('True_Odds_Calculator_3-way'!C63="","",'True_Odds_Calculator_3-way'!C63)</f>
        <v>4.6900000000000004</v>
      </c>
      <c r="D62" s="9">
        <f t="shared" si="13"/>
        <v>0.53844907147344523</v>
      </c>
      <c r="E62" s="9">
        <f t="shared" si="14"/>
        <v>0.26170351130007113</v>
      </c>
      <c r="F62" s="9">
        <f t="shared" si="15"/>
        <v>0.19984741722648341</v>
      </c>
      <c r="G62" s="9">
        <f t="shared" si="16"/>
        <v>1.0850453880075011</v>
      </c>
      <c r="H62" s="9">
        <f t="shared" si="17"/>
        <v>1.857185856525926</v>
      </c>
      <c r="I62" s="9">
        <f t="shared" si="18"/>
        <v>3.8211180088195027</v>
      </c>
      <c r="J62" s="9">
        <f t="shared" si="19"/>
        <v>5.0038174817476788</v>
      </c>
      <c r="K62" s="11">
        <f t="shared" si="20"/>
        <v>0.55865921787709494</v>
      </c>
      <c r="L62" s="11">
        <f t="shared" si="21"/>
        <v>0.27777777777777779</v>
      </c>
      <c r="M62" s="11">
        <f t="shared" si="22"/>
        <v>0.21321961620469082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-0.25078319495896406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0.23426363791576835</v>
      </c>
      <c r="Q62" s="11">
        <f>2*'OddsRatio_working_3-way'!K62*'OddsRatio_working_3-way'!L62*'OddsRatio_working_3-way'!M62</f>
        <v>6.6176168902759416E-2</v>
      </c>
      <c r="R62" s="11">
        <f t="shared" si="23"/>
        <v>0</v>
      </c>
      <c r="S62" s="11">
        <f t="shared" si="24"/>
        <v>-0.93412813388114446</v>
      </c>
      <c r="T62" s="11">
        <f t="shared" si="25"/>
        <v>-0.26387800392122723</v>
      </c>
      <c r="U62" s="11">
        <f>'OddsRatio_working_3-way'!S62-'OddsRatio_working_3-way'!R62^2/3</f>
        <v>-0.93412813388114446</v>
      </c>
      <c r="V62" s="11">
        <f>'OddsRatio_working_3-way'!S62*'OddsRatio_working_3-way'!R62/3-2*'OddsRatio_working_3-way'!R62^3/27-'OddsRatio_working_3-way'!T62</f>
        <v>0.26387800392122723</v>
      </c>
      <c r="W62" s="11">
        <f>'OddsRatio_working_3-way'!V62^2+4*'OddsRatio_working_3-way'!U62^3/27</f>
        <v>-5.1126307948210353E-2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0.17375119345033402</v>
      </c>
      <c r="Y62" s="11">
        <f>IF('OddsRatio_working_3-way'!W62&gt;=0,IF('OddsRatio_working_3-way'!V62+SQRT('OddsRatio_working_3-way'!W62)&gt;0,0,PI()),ACOS('OddsRatio_working_3-way'!V62/(2*'OddsRatio_working_3-way'!X62)))</f>
        <v>0.70847360723056851</v>
      </c>
      <c r="Z62" s="11">
        <f>'OddsRatio_working_3-way'!X62^(1/3)*COS('OddsRatio_working_3-way'!Y62/3)</f>
        <v>0.54252269400375064</v>
      </c>
      <c r="AA62" s="11">
        <f>'OddsRatio_working_3-way'!X62^(1/3)*COS(('OddsRatio_working_3-way'!Y62+2*PI())/3)</f>
        <v>-0.38432716119197774</v>
      </c>
      <c r="AB62" s="11">
        <f>'OddsRatio_working_3-way'!X62^(1/3)*COS(('OddsRatio_working_3-way'!Y62+4*PI())/3)</f>
        <v>-0.15819553281177298</v>
      </c>
      <c r="AC62" s="11">
        <f>'OddsRatio_working_3-way'!X62^(1/3)*SIN('OddsRatio_working_3-way'!Y62/3)</f>
        <v>0.13055715651759983</v>
      </c>
      <c r="AD62" s="11">
        <f>'OddsRatio_working_3-way'!X62^(1/3)*SIN(('OddsRatio_working_3-way'!Y62+2*PI())/3)</f>
        <v>0.40455985687801971</v>
      </c>
      <c r="AE62" s="11">
        <f>'OddsRatio_working_3-way'!X62^(1/3)*SIN(('OddsRatio_working_3-way'!Y62+4*PI())/3)</f>
        <v>-0.53511701339561935</v>
      </c>
      <c r="AF62" s="11">
        <f>-'OddsRatio_working_3-way'!U62/(3*'OddsRatio_working_3-way'!X62^(1/3))*COS(('OddsRatio_working_3-way'!Y62)/3)</f>
        <v>0.54252269400375042</v>
      </c>
      <c r="AG62" s="11">
        <f>-'OddsRatio_working_3-way'!U62/(3*'OddsRatio_working_3-way'!X62^(1/3))*COS(('OddsRatio_working_3-way'!Y62+2*PI())/3)</f>
        <v>-0.38432716119197757</v>
      </c>
      <c r="AH62" s="11">
        <f>-'OddsRatio_working_3-way'!U62/(3*'OddsRatio_working_3-way'!X62^(1/3))*COS(('OddsRatio_working_3-way'!Y62+4*PI())/3)</f>
        <v>-0.1581955328117729</v>
      </c>
      <c r="AI62" s="11">
        <f>'OddsRatio_working_3-way'!U62/(3*'OddsRatio_working_3-way'!X62^(1/3))*SIN(('OddsRatio_working_3-way'!Y62)/3)</f>
        <v>-0.13055715651759978</v>
      </c>
      <c r="AJ62" s="11">
        <f>'OddsRatio_working_3-way'!U62/(3*'OddsRatio_working_3-way'!X62^(1/3))*SIN(('OddsRatio_working_3-way'!Y62+2*PI())/3)</f>
        <v>-0.40455985687801954</v>
      </c>
      <c r="AK62" s="11">
        <f>'OddsRatio_working_3-way'!U62/(3*'OddsRatio_working_3-way'!X62^(1/3))*SIN(('OddsRatio_working_3-way'!Y62+4*PI())/3)</f>
        <v>0.53511701339561912</v>
      </c>
      <c r="AL62" s="11">
        <f>'OddsRatio_working_3-way'!Z62+'OddsRatio_working_3-way'!AF62</f>
        <v>1.0850453880075011</v>
      </c>
      <c r="AM62" s="11">
        <f>'OddsRatio_working_3-way'!AA62+'OddsRatio_working_3-way'!AG62</f>
        <v>-0.76865432238395526</v>
      </c>
      <c r="AN62" s="11">
        <f>'OddsRatio_working_3-way'!AB62+'OddsRatio_working_3-way'!AH62</f>
        <v>-0.31639106562354591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1.0850453880075011</v>
      </c>
      <c r="AS62" s="11">
        <f>IF(('OddsRatio_working_3-way'!X62=0),IF(Q62&gt;0,-Q62^(1/3),(-Q62)^(1/3)),'OddsRatio_working_3-way'!AM62-'OddsRatio_working_3-way'!R62/3)</f>
        <v>-0.76865432238395526</v>
      </c>
      <c r="AT62" s="11">
        <f>IF(('OddsRatio_working_3-way'!X62=0),IF(Q62&gt;0,-Q62^(1/3),(-Q62)^(1/3)),'OddsRatio_working_3-way'!AN62-'OddsRatio_working_3-way'!R62/3)</f>
        <v>-0.31639106562354591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2.4900000000000002</v>
      </c>
      <c r="B63" s="4">
        <f>IF('True_Odds_Calculator_3-way'!B64="","",'True_Odds_Calculator_3-way'!B64)</f>
        <v>3.18</v>
      </c>
      <c r="C63" s="4">
        <f>IF('True_Odds_Calculator_3-way'!C64="","",'True_Odds_Calculator_3-way'!C64)</f>
        <v>3.05</v>
      </c>
      <c r="D63" s="9">
        <f t="shared" si="13"/>
        <v>0.38593898192091231</v>
      </c>
      <c r="E63" s="9">
        <f t="shared" si="14"/>
        <v>0.3004903857912759</v>
      </c>
      <c r="F63" s="9">
        <f t="shared" si="15"/>
        <v>0.31357063228781173</v>
      </c>
      <c r="G63" s="9">
        <f t="shared" si="16"/>
        <v>1.067841052470144</v>
      </c>
      <c r="H63" s="9">
        <f t="shared" si="17"/>
        <v>2.5910831681805151</v>
      </c>
      <c r="I63" s="9">
        <f t="shared" si="18"/>
        <v>3.3278934943849139</v>
      </c>
      <c r="J63" s="9">
        <f t="shared" si="19"/>
        <v>3.189074157563796</v>
      </c>
      <c r="K63" s="11">
        <f t="shared" si="20"/>
        <v>0.40160642570281119</v>
      </c>
      <c r="L63" s="11">
        <f t="shared" si="21"/>
        <v>0.31446540880503143</v>
      </c>
      <c r="M63" s="11">
        <f t="shared" si="22"/>
        <v>0.32786885245901642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-0.27572129946738178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0.23684800031138056</v>
      </c>
      <c r="Q63" s="11">
        <f>2*'OddsRatio_working_3-way'!K63*'OddsRatio_working_3-way'!L63*'OddsRatio_working_3-way'!M63</f>
        <v>8.2813986122860325E-2</v>
      </c>
      <c r="R63" s="11">
        <f t="shared" si="23"/>
        <v>0</v>
      </c>
      <c r="S63" s="11">
        <f t="shared" si="24"/>
        <v>-0.8590123460498198</v>
      </c>
      <c r="T63" s="11">
        <f t="shared" si="25"/>
        <v>-0.30035396715028662</v>
      </c>
      <c r="U63" s="11">
        <f>'OddsRatio_working_3-way'!S63-'OddsRatio_working_3-way'!R63^2/3</f>
        <v>-0.8590123460498198</v>
      </c>
      <c r="V63" s="11">
        <f>'OddsRatio_working_3-way'!S63*'OddsRatio_working_3-way'!R63/3-2*'OddsRatio_working_3-way'!R63^3/27-'OddsRatio_working_3-way'!T63</f>
        <v>0.30035396715028662</v>
      </c>
      <c r="W63" s="11">
        <f>'OddsRatio_working_3-way'!V63^2+4*'OddsRatio_working_3-way'!U63^3/27</f>
        <v>-3.6937328081308035E-3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0.15322062393085847</v>
      </c>
      <c r="Y63" s="11">
        <f>IF('OddsRatio_working_3-way'!W63&gt;=0,IF('OddsRatio_working_3-way'!V63+SQRT('OddsRatio_working_3-way'!W63)&gt;0,0,PI()),ACOS('OddsRatio_working_3-way'!V63/(2*'OddsRatio_working_3-way'!X63)))</f>
        <v>0.19965243061363847</v>
      </c>
      <c r="Z63" s="11">
        <f>'OddsRatio_working_3-way'!X63^(1/3)*COS('OddsRatio_working_3-way'!Y63/3)</f>
        <v>0.53392052623507213</v>
      </c>
      <c r="AA63" s="11">
        <f>'OddsRatio_working_3-way'!X63^(1/3)*COS(('OddsRatio_working_3-way'!Y63+2*PI())/3)</f>
        <v>-0.29777811932303377</v>
      </c>
      <c r="AB63" s="11">
        <f>'OddsRatio_working_3-way'!X63^(1/3)*COS(('OddsRatio_working_3-way'!Y63+4*PI())/3)</f>
        <v>-0.23614240691203847</v>
      </c>
      <c r="AC63" s="11">
        <f>'OddsRatio_working_3-way'!X63^(1/3)*SIN('OddsRatio_working_3-way'!Y63/3)</f>
        <v>3.5585395152182508E-2</v>
      </c>
      <c r="AD63" s="11">
        <f>'OddsRatio_working_3-way'!X63^(1/3)*SIN(('OddsRatio_working_3-way'!Y63+2*PI())/3)</f>
        <v>0.44459604174543704</v>
      </c>
      <c r="AE63" s="11">
        <f>'OddsRatio_working_3-way'!X63^(1/3)*SIN(('OddsRatio_working_3-way'!Y63+4*PI())/3)</f>
        <v>-0.4801814368976195</v>
      </c>
      <c r="AF63" s="11">
        <f>-'OddsRatio_working_3-way'!U63/(3*'OddsRatio_working_3-way'!X63^(1/3))*COS(('OddsRatio_working_3-way'!Y63)/3)</f>
        <v>0.53392052623507191</v>
      </c>
      <c r="AG63" s="11">
        <f>-'OddsRatio_working_3-way'!U63/(3*'OddsRatio_working_3-way'!X63^(1/3))*COS(('OddsRatio_working_3-way'!Y63+2*PI())/3)</f>
        <v>-0.29777811932303361</v>
      </c>
      <c r="AH63" s="11">
        <f>-'OddsRatio_working_3-way'!U63/(3*'OddsRatio_working_3-way'!X63^(1/3))*COS(('OddsRatio_working_3-way'!Y63+4*PI())/3)</f>
        <v>-0.23614240691203839</v>
      </c>
      <c r="AI63" s="11">
        <f>'OddsRatio_working_3-way'!U63/(3*'OddsRatio_working_3-way'!X63^(1/3))*SIN(('OddsRatio_working_3-way'!Y63)/3)</f>
        <v>-3.5585395152182495E-2</v>
      </c>
      <c r="AJ63" s="11">
        <f>'OddsRatio_working_3-way'!U63/(3*'OddsRatio_working_3-way'!X63^(1/3))*SIN(('OddsRatio_working_3-way'!Y63+2*PI())/3)</f>
        <v>-0.44459604174543688</v>
      </c>
      <c r="AK63" s="11">
        <f>'OddsRatio_working_3-way'!U63/(3*'OddsRatio_working_3-way'!X63^(1/3))*SIN(('OddsRatio_working_3-way'!Y63+4*PI())/3)</f>
        <v>0.48018143689761933</v>
      </c>
      <c r="AL63" s="11">
        <f>'OddsRatio_working_3-way'!Z63+'OddsRatio_working_3-way'!AF63</f>
        <v>1.067841052470144</v>
      </c>
      <c r="AM63" s="11">
        <f>'OddsRatio_working_3-way'!AA63+'OddsRatio_working_3-way'!AG63</f>
        <v>-0.59555623864606733</v>
      </c>
      <c r="AN63" s="11">
        <f>'OddsRatio_working_3-way'!AB63+'OddsRatio_working_3-way'!AH63</f>
        <v>-0.47228481382407683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1.067841052470144</v>
      </c>
      <c r="AS63" s="11">
        <f>IF(('OddsRatio_working_3-way'!X63=0),IF(Q63&gt;0,-Q63^(1/3),(-Q63)^(1/3)),'OddsRatio_working_3-way'!AM63-'OddsRatio_working_3-way'!R63/3)</f>
        <v>-0.59555623864606733</v>
      </c>
      <c r="AT63" s="11">
        <f>IF(('OddsRatio_working_3-way'!X63=0),IF(Q63&gt;0,-Q63^(1/3),(-Q63)^(1/3)),'OddsRatio_working_3-way'!AN63-'OddsRatio_working_3-way'!R63/3)</f>
        <v>-0.47228481382407683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2.93</v>
      </c>
      <c r="B64" s="4">
        <f>IF('True_Odds_Calculator_3-way'!B65="","",'True_Odds_Calculator_3-way'!B65)</f>
        <v>3.12</v>
      </c>
      <c r="C64" s="4">
        <f>IF('True_Odds_Calculator_3-way'!C65="","",'True_Odds_Calculator_3-way'!C65)</f>
        <v>2.62</v>
      </c>
      <c r="D64" s="9">
        <f t="shared" si="13"/>
        <v>0.32689621512818651</v>
      </c>
      <c r="E64" s="9">
        <f t="shared" si="14"/>
        <v>0.30658090632060719</v>
      </c>
      <c r="F64" s="9">
        <f t="shared" si="15"/>
        <v>0.36652287855120619</v>
      </c>
      <c r="G64" s="9">
        <f t="shared" si="16"/>
        <v>1.0668781760616497</v>
      </c>
      <c r="H64" s="9">
        <f t="shared" si="17"/>
        <v>3.0590748797989842</v>
      </c>
      <c r="I64" s="9">
        <f t="shared" si="18"/>
        <v>3.261781733250698</v>
      </c>
      <c r="J64" s="9">
        <f t="shared" si="19"/>
        <v>2.7283426452198727</v>
      </c>
      <c r="K64" s="11">
        <f t="shared" si="20"/>
        <v>0.34129692832764502</v>
      </c>
      <c r="L64" s="11">
        <f t="shared" si="21"/>
        <v>0.32051282051282048</v>
      </c>
      <c r="M64" s="11">
        <f t="shared" si="22"/>
        <v>0.38167938931297707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-0.27674811966034651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0.23673340962244901</v>
      </c>
      <c r="Q64" s="11">
        <f>2*'OddsRatio_working_3-way'!K64*'OddsRatio_working_3-way'!L64*'OddsRatio_working_3-way'!M64</f>
        <v>8.3503848191340033E-2</v>
      </c>
      <c r="R64" s="11">
        <f t="shared" si="23"/>
        <v>0</v>
      </c>
      <c r="S64" s="11">
        <f t="shared" si="24"/>
        <v>-0.8554110861276758</v>
      </c>
      <c r="T64" s="11">
        <f t="shared" si="25"/>
        <v>-0.30173230551240771</v>
      </c>
      <c r="U64" s="11">
        <f>'OddsRatio_working_3-way'!S64-'OddsRatio_working_3-way'!R64^2/3</f>
        <v>-0.8554110861276758</v>
      </c>
      <c r="V64" s="11">
        <f>'OddsRatio_working_3-way'!S64*'OddsRatio_working_3-way'!R64/3-2*'OddsRatio_working_3-way'!R64^3/27-'OddsRatio_working_3-way'!T64</f>
        <v>0.30173230551240771</v>
      </c>
      <c r="W64" s="11">
        <f>'OddsRatio_working_3-way'!V64^2+4*'OddsRatio_working_3-way'!U64^3/27</f>
        <v>-1.6877419202264432E-3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0.15225810824883793</v>
      </c>
      <c r="Y64" s="11">
        <f>IF('OddsRatio_working_3-way'!W64&gt;=0,IF('OddsRatio_working_3-way'!V64+SQRT('OddsRatio_working_3-way'!W64)&gt;0,0,PI()),ACOS('OddsRatio_working_3-way'!V64/(2*'OddsRatio_working_3-way'!X64)))</f>
        <v>0.13532214598694847</v>
      </c>
      <c r="Z64" s="11">
        <f>'OddsRatio_working_3-way'!X64^(1/3)*COS('OddsRatio_working_3-way'!Y64/3)</f>
        <v>0.53343908803082485</v>
      </c>
      <c r="AA64" s="11">
        <f>'OddsRatio_working_3-way'!X64^(1/3)*COS(('OddsRatio_working_3-way'!Y64+2*PI())/3)</f>
        <v>-0.28757202714214009</v>
      </c>
      <c r="AB64" s="11">
        <f>'OddsRatio_working_3-way'!X64^(1/3)*COS(('OddsRatio_working_3-way'!Y64+4*PI())/3)</f>
        <v>-0.24586706088868457</v>
      </c>
      <c r="AC64" s="11">
        <f>'OddsRatio_working_3-way'!X64^(1/3)*SIN('OddsRatio_working_3-way'!Y64/3)</f>
        <v>2.4078373492976812E-2</v>
      </c>
      <c r="AD64" s="11">
        <f>'OddsRatio_working_3-way'!X64^(1/3)*SIN(('OddsRatio_working_3-way'!Y64+2*PI())/3)</f>
        <v>0.44993261485980934</v>
      </c>
      <c r="AE64" s="11">
        <f>'OddsRatio_working_3-way'!X64^(1/3)*SIN(('OddsRatio_working_3-way'!Y64+4*PI())/3)</f>
        <v>-0.47401098835278616</v>
      </c>
      <c r="AF64" s="11">
        <f>-'OddsRatio_working_3-way'!U64/(3*'OddsRatio_working_3-way'!X64^(1/3))*COS(('OddsRatio_working_3-way'!Y64)/3)</f>
        <v>0.53343908803082474</v>
      </c>
      <c r="AG64" s="11">
        <f>-'OddsRatio_working_3-way'!U64/(3*'OddsRatio_working_3-way'!X64^(1/3))*COS(('OddsRatio_working_3-way'!Y64+2*PI())/3)</f>
        <v>-0.28757202714214003</v>
      </c>
      <c r="AH64" s="11">
        <f>-'OddsRatio_working_3-way'!U64/(3*'OddsRatio_working_3-way'!X64^(1/3))*COS(('OddsRatio_working_3-way'!Y64+4*PI())/3)</f>
        <v>-0.24586706088868451</v>
      </c>
      <c r="AI64" s="11">
        <f>'OddsRatio_working_3-way'!U64/(3*'OddsRatio_working_3-way'!X64^(1/3))*SIN(('OddsRatio_working_3-way'!Y64)/3)</f>
        <v>-2.4078373492976809E-2</v>
      </c>
      <c r="AJ64" s="11">
        <f>'OddsRatio_working_3-way'!U64/(3*'OddsRatio_working_3-way'!X64^(1/3))*SIN(('OddsRatio_working_3-way'!Y64+2*PI())/3)</f>
        <v>-0.44993261485980929</v>
      </c>
      <c r="AK64" s="11">
        <f>'OddsRatio_working_3-way'!U64/(3*'OddsRatio_working_3-way'!X64^(1/3))*SIN(('OddsRatio_working_3-way'!Y64+4*PI())/3)</f>
        <v>0.4740109883527861</v>
      </c>
      <c r="AL64" s="11">
        <f>'OddsRatio_working_3-way'!Z64+'OddsRatio_working_3-way'!AF64</f>
        <v>1.0668781760616497</v>
      </c>
      <c r="AM64" s="11">
        <f>'OddsRatio_working_3-way'!AA64+'OddsRatio_working_3-way'!AG64</f>
        <v>-0.57514405428428006</v>
      </c>
      <c r="AN64" s="11">
        <f>'OddsRatio_working_3-way'!AB64+'OddsRatio_working_3-way'!AH64</f>
        <v>-0.49173412177736908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1.0668781760616497</v>
      </c>
      <c r="AS64" s="11">
        <f>IF(('OddsRatio_working_3-way'!X64=0),IF(Q64&gt;0,-Q64^(1/3),(-Q64)^(1/3)),'OddsRatio_working_3-way'!AM64-'OddsRatio_working_3-way'!R64/3)</f>
        <v>-0.57514405428428006</v>
      </c>
      <c r="AT64" s="11">
        <f>IF(('OddsRatio_working_3-way'!X64=0),IF(Q64&gt;0,-Q64^(1/3),(-Q64)^(1/3)),'OddsRatio_working_3-way'!AN64-'OddsRatio_working_3-way'!R64/3)</f>
        <v>-0.49173412177736908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3.19</v>
      </c>
      <c r="B65" s="4">
        <f>IF('True_Odds_Calculator_3-way'!B66="","",'True_Odds_Calculator_3-way'!B66)</f>
        <v>3.26</v>
      </c>
      <c r="C65" s="4">
        <f>IF('True_Odds_Calculator_3-way'!C66="","",'True_Odds_Calculator_3-way'!C66)</f>
        <v>2.36</v>
      </c>
      <c r="D65" s="9">
        <f t="shared" si="13"/>
        <v>0.29943827681780966</v>
      </c>
      <c r="E65" s="9">
        <f t="shared" si="14"/>
        <v>0.29287999553693017</v>
      </c>
      <c r="F65" s="9">
        <f t="shared" si="15"/>
        <v>0.40768172764526006</v>
      </c>
      <c r="G65" s="9">
        <f t="shared" si="16"/>
        <v>1.0683042969644179</v>
      </c>
      <c r="H65" s="9">
        <f t="shared" si="17"/>
        <v>3.3395864103520752</v>
      </c>
      <c r="I65" s="9">
        <f t="shared" si="18"/>
        <v>3.4143677111395845</v>
      </c>
      <c r="J65" s="9">
        <f t="shared" si="19"/>
        <v>2.4528938438716081</v>
      </c>
      <c r="K65" s="11">
        <f t="shared" si="20"/>
        <v>0.31347962382445144</v>
      </c>
      <c r="L65" s="11">
        <f t="shared" si="21"/>
        <v>0.30674846625766872</v>
      </c>
      <c r="M65" s="11">
        <f t="shared" si="22"/>
        <v>0.42372881355932207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-0.27426549706420478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0.23673138900125595</v>
      </c>
      <c r="Q65" s="11">
        <f>2*'OddsRatio_working_3-way'!K65*'OddsRatio_working_3-way'!L65*'OddsRatio_working_3-way'!M65</f>
        <v>8.1491011704391048E-2</v>
      </c>
      <c r="R65" s="11">
        <f t="shared" si="23"/>
        <v>0</v>
      </c>
      <c r="S65" s="11">
        <f t="shared" si="24"/>
        <v>-0.86314681042740793</v>
      </c>
      <c r="T65" s="11">
        <f t="shared" si="25"/>
        <v>-0.29712454747931427</v>
      </c>
      <c r="U65" s="11">
        <f>'OddsRatio_working_3-way'!S65-'OddsRatio_working_3-way'!R65^2/3</f>
        <v>-0.86314681042740793</v>
      </c>
      <c r="V65" s="11">
        <f>'OddsRatio_working_3-way'!S65*'OddsRatio_working_3-way'!R65/3-2*'OddsRatio_working_3-way'!R65^3/27-'OddsRatio_working_3-way'!T65</f>
        <v>0.29712454747931427</v>
      </c>
      <c r="W65" s="11">
        <f>'OddsRatio_working_3-way'!V65^2+4*'OddsRatio_working_3-way'!U65^3/27</f>
        <v>-6.9857028956264167E-3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0.15432814034583398</v>
      </c>
      <c r="Y65" s="11">
        <f>IF('OddsRatio_working_3-way'!W65&gt;=0,IF('OddsRatio_working_3-way'!V65+SQRT('OddsRatio_working_3-way'!W65)&gt;0,0,PI()),ACOS('OddsRatio_working_3-way'!V65/(2*'OddsRatio_working_3-way'!X65)))</f>
        <v>0.27421185866832931</v>
      </c>
      <c r="Z65" s="11">
        <f>'OddsRatio_working_3-way'!X65^(1/3)*COS('OddsRatio_working_3-way'!Y65/3)</f>
        <v>0.53415214848220893</v>
      </c>
      <c r="AA65" s="11">
        <f>'OddsRatio_working_3-way'!X65^(1/3)*COS(('OddsRatio_working_3-way'!Y65+2*PI())/3)</f>
        <v>-0.3094767146930148</v>
      </c>
      <c r="AB65" s="11">
        <f>'OddsRatio_working_3-way'!X65^(1/3)*COS(('OddsRatio_working_3-way'!Y65+4*PI())/3)</f>
        <v>-0.22467543378919422</v>
      </c>
      <c r="AC65" s="11">
        <f>'OddsRatio_working_3-way'!X65^(1/3)*SIN('OddsRatio_working_3-way'!Y65/3)</f>
        <v>4.8960042357445874E-2</v>
      </c>
      <c r="AD65" s="11">
        <f>'OddsRatio_working_3-way'!X65^(1/3)*SIN(('OddsRatio_working_3-way'!Y65+2*PI())/3)</f>
        <v>0.43810930889290745</v>
      </c>
      <c r="AE65" s="11">
        <f>'OddsRatio_working_3-way'!X65^(1/3)*SIN(('OddsRatio_working_3-way'!Y65+4*PI())/3)</f>
        <v>-0.48706935125035333</v>
      </c>
      <c r="AF65" s="11">
        <f>-'OddsRatio_working_3-way'!U65/(3*'OddsRatio_working_3-way'!X65^(1/3))*COS(('OddsRatio_working_3-way'!Y65)/3)</f>
        <v>0.53415214848220893</v>
      </c>
      <c r="AG65" s="11">
        <f>-'OddsRatio_working_3-way'!U65/(3*'OddsRatio_working_3-way'!X65^(1/3))*COS(('OddsRatio_working_3-way'!Y65+2*PI())/3)</f>
        <v>-0.3094767146930148</v>
      </c>
      <c r="AH65" s="11">
        <f>-'OddsRatio_working_3-way'!U65/(3*'OddsRatio_working_3-way'!X65^(1/3))*COS(('OddsRatio_working_3-way'!Y65+4*PI())/3)</f>
        <v>-0.22467543378919422</v>
      </c>
      <c r="AI65" s="11">
        <f>'OddsRatio_working_3-way'!U65/(3*'OddsRatio_working_3-way'!X65^(1/3))*SIN(('OddsRatio_working_3-way'!Y65)/3)</f>
        <v>-4.8960042357445874E-2</v>
      </c>
      <c r="AJ65" s="11">
        <f>'OddsRatio_working_3-way'!U65/(3*'OddsRatio_working_3-way'!X65^(1/3))*SIN(('OddsRatio_working_3-way'!Y65+2*PI())/3)</f>
        <v>-0.43810930889290745</v>
      </c>
      <c r="AK65" s="11">
        <f>'OddsRatio_working_3-way'!U65/(3*'OddsRatio_working_3-way'!X65^(1/3))*SIN(('OddsRatio_working_3-way'!Y65+4*PI())/3)</f>
        <v>0.48706935125035333</v>
      </c>
      <c r="AL65" s="11">
        <f>'OddsRatio_working_3-way'!Z65+'OddsRatio_working_3-way'!AF65</f>
        <v>1.0683042969644179</v>
      </c>
      <c r="AM65" s="11">
        <f>'OddsRatio_working_3-way'!AA65+'OddsRatio_working_3-way'!AG65</f>
        <v>-0.6189534293860296</v>
      </c>
      <c r="AN65" s="11">
        <f>'OddsRatio_working_3-way'!AB65+'OddsRatio_working_3-way'!AH65</f>
        <v>-0.44935086757838844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1.0683042969644179</v>
      </c>
      <c r="AS65" s="11">
        <f>IF(('OddsRatio_working_3-way'!X65=0),IF(Q65&gt;0,-Q65^(1/3),(-Q65)^(1/3)),'OddsRatio_working_3-way'!AM65-'OddsRatio_working_3-way'!R65/3)</f>
        <v>-0.6189534293860296</v>
      </c>
      <c r="AT65" s="11">
        <f>IF(('OddsRatio_working_3-way'!X65=0),IF(Q65&gt;0,-Q65^(1/3),(-Q65)^(1/3)),'OddsRatio_working_3-way'!AN65-'OddsRatio_working_3-way'!R65/3)</f>
        <v>-0.44935086757838844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2.39</v>
      </c>
      <c r="B66" s="4">
        <f>IF('True_Odds_Calculator_3-way'!B67="","",'True_Odds_Calculator_3-way'!B67)</f>
        <v>3.5</v>
      </c>
      <c r="C66" s="4">
        <f>IF('True_Odds_Calculator_3-way'!C67="","",'True_Odds_Calculator_3-way'!C67)</f>
        <v>2.94</v>
      </c>
      <c r="D66" s="9">
        <f t="shared" si="13"/>
        <v>0.40230915331524775</v>
      </c>
      <c r="E66" s="9">
        <f t="shared" si="14"/>
        <v>0.27232866980081705</v>
      </c>
      <c r="F66" s="9">
        <f t="shared" si="15"/>
        <v>0.32536217688393526</v>
      </c>
      <c r="G66" s="9">
        <f t="shared" si="16"/>
        <v>1.0688134021752562</v>
      </c>
      <c r="H66" s="9">
        <f t="shared" si="17"/>
        <v>2.4856506290236062</v>
      </c>
      <c r="I66" s="9">
        <f t="shared" si="18"/>
        <v>3.6720335054381401</v>
      </c>
      <c r="J66" s="9">
        <f t="shared" si="19"/>
        <v>3.0734980002199972</v>
      </c>
      <c r="K66" s="11">
        <f t="shared" si="20"/>
        <v>0.41841004184100417</v>
      </c>
      <c r="L66" s="11">
        <f t="shared" si="21"/>
        <v>0.2857142857142857</v>
      </c>
      <c r="M66" s="11">
        <f t="shared" si="22"/>
        <v>0.3401360544217687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-0.27412160321390955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0.23705836189825602</v>
      </c>
      <c r="Q66" s="11">
        <f>2*'OddsRatio_working_3-way'!K66*'OddsRatio_working_3-way'!L66*'OddsRatio_working_3-way'!M66</f>
        <v>8.1323623292712172E-2</v>
      </c>
      <c r="R66" s="11">
        <f t="shared" si="23"/>
        <v>0</v>
      </c>
      <c r="S66" s="11">
        <f t="shared" si="24"/>
        <v>-0.8647927019209376</v>
      </c>
      <c r="T66" s="11">
        <f t="shared" si="25"/>
        <v>-0.29666988059037308</v>
      </c>
      <c r="U66" s="11">
        <f>'OddsRatio_working_3-way'!S66-'OddsRatio_working_3-way'!R66^2/3</f>
        <v>-0.8647927019209376</v>
      </c>
      <c r="V66" s="11">
        <f>'OddsRatio_working_3-way'!S66*'OddsRatio_working_3-way'!R66/3-2*'OddsRatio_working_3-way'!R66^3/27-'OddsRatio_working_3-way'!T66</f>
        <v>0.29666988059037308</v>
      </c>
      <c r="W66" s="11">
        <f>'OddsRatio_working_3-way'!V66^2+4*'OddsRatio_working_3-way'!U66^3/27</f>
        <v>-7.8017107933224389E-3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0.15476977163098474</v>
      </c>
      <c r="Y66" s="11">
        <f>IF('OddsRatio_working_3-way'!W66&gt;=0,IF('OddsRatio_working_3-way'!V66+SQRT('OddsRatio_working_3-way'!W66)&gt;0,0,PI()),ACOS('OddsRatio_working_3-way'!V66/(2*'OddsRatio_working_3-way'!X66)))</f>
        <v>0.28937221473617414</v>
      </c>
      <c r="Z66" s="11">
        <f>'OddsRatio_working_3-way'!X66^(1/3)*COS('OddsRatio_working_3-way'!Y66/3)</f>
        <v>0.53440670108762822</v>
      </c>
      <c r="AA66" s="11">
        <f>'OddsRatio_working_3-way'!X66^(1/3)*COS(('OddsRatio_working_3-way'!Y66+2*PI())/3)</f>
        <v>-0.31198374641871923</v>
      </c>
      <c r="AB66" s="11">
        <f>'OddsRatio_working_3-way'!X66^(1/3)*COS(('OddsRatio_working_3-way'!Y66+4*PI())/3)</f>
        <v>-0.22242295466890891</v>
      </c>
      <c r="AC66" s="11">
        <f>'OddsRatio_working_3-way'!X66^(1/3)*SIN('OddsRatio_working_3-way'!Y66/3)</f>
        <v>5.1707947225589038E-2</v>
      </c>
      <c r="AD66" s="11">
        <f>'OddsRatio_working_3-way'!X66^(1/3)*SIN(('OddsRatio_working_3-way'!Y66+2*PI())/3)</f>
        <v>0.43695580548172858</v>
      </c>
      <c r="AE66" s="11">
        <f>'OddsRatio_working_3-way'!X66^(1/3)*SIN(('OddsRatio_working_3-way'!Y66+4*PI())/3)</f>
        <v>-0.4886637527073176</v>
      </c>
      <c r="AF66" s="11">
        <f>-'OddsRatio_working_3-way'!U66/(3*'OddsRatio_working_3-way'!X66^(1/3))*COS(('OddsRatio_working_3-way'!Y66)/3)</f>
        <v>0.534406701087628</v>
      </c>
      <c r="AG66" s="11">
        <f>-'OddsRatio_working_3-way'!U66/(3*'OddsRatio_working_3-way'!X66^(1/3))*COS(('OddsRatio_working_3-way'!Y66+2*PI())/3)</f>
        <v>-0.31198374641871912</v>
      </c>
      <c r="AH66" s="11">
        <f>-'OddsRatio_working_3-way'!U66/(3*'OddsRatio_working_3-way'!X66^(1/3))*COS(('OddsRatio_working_3-way'!Y66+4*PI())/3)</f>
        <v>-0.2224229546689088</v>
      </c>
      <c r="AI66" s="11">
        <f>'OddsRatio_working_3-way'!U66/(3*'OddsRatio_working_3-way'!X66^(1/3))*SIN(('OddsRatio_working_3-way'!Y66)/3)</f>
        <v>-5.170794722558901E-2</v>
      </c>
      <c r="AJ66" s="11">
        <f>'OddsRatio_working_3-way'!U66/(3*'OddsRatio_working_3-way'!X66^(1/3))*SIN(('OddsRatio_working_3-way'!Y66+2*PI())/3)</f>
        <v>-0.43695580548172841</v>
      </c>
      <c r="AK66" s="11">
        <f>'OddsRatio_working_3-way'!U66/(3*'OddsRatio_working_3-way'!X66^(1/3))*SIN(('OddsRatio_working_3-way'!Y66+4*PI())/3)</f>
        <v>0.48866375270731738</v>
      </c>
      <c r="AL66" s="11">
        <f>'OddsRatio_working_3-way'!Z66+'OddsRatio_working_3-way'!AF66</f>
        <v>1.0688134021752562</v>
      </c>
      <c r="AM66" s="11">
        <f>'OddsRatio_working_3-way'!AA66+'OddsRatio_working_3-way'!AG66</f>
        <v>-0.62396749283743835</v>
      </c>
      <c r="AN66" s="11">
        <f>'OddsRatio_working_3-way'!AB66+'OddsRatio_working_3-way'!AH66</f>
        <v>-0.4448459093378177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1.0688134021752562</v>
      </c>
      <c r="AS66" s="11">
        <f>IF(('OddsRatio_working_3-way'!X66=0),IF(Q66&gt;0,-Q66^(1/3),(-Q66)^(1/3)),'OddsRatio_working_3-way'!AM66-'OddsRatio_working_3-way'!R66/3)</f>
        <v>-0.62396749283743835</v>
      </c>
      <c r="AT66" s="11">
        <f>IF(('OddsRatio_working_3-way'!X66=0),IF(Q66&gt;0,-Q66^(1/3),(-Q66)^(1/3)),'OddsRatio_working_3-way'!AN66-'OddsRatio_working_3-way'!R66/3)</f>
        <v>-0.4448459093378177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2.52</v>
      </c>
      <c r="B67" s="4">
        <f>IF('True_Odds_Calculator_3-way'!B68="","",'True_Odds_Calculator_3-way'!B68)</f>
        <v>3</v>
      </c>
      <c r="C67" s="4">
        <f>IF('True_Odds_Calculator_3-way'!C68="","",'True_Odds_Calculator_3-way'!C68)</f>
        <v>3.17</v>
      </c>
      <c r="D67" s="9">
        <f t="shared" si="13"/>
        <v>0.38065930344648569</v>
      </c>
      <c r="E67" s="9">
        <f t="shared" si="14"/>
        <v>0.3183884794548496</v>
      </c>
      <c r="F67" s="9">
        <f t="shared" si="15"/>
        <v>0.30095221709866493</v>
      </c>
      <c r="G67" s="9">
        <f t="shared" si="16"/>
        <v>1.0704085802856587</v>
      </c>
      <c r="H67" s="9">
        <f t="shared" si="17"/>
        <v>2.6270210420342011</v>
      </c>
      <c r="I67" s="9">
        <f t="shared" si="18"/>
        <v>3.1408171605713173</v>
      </c>
      <c r="J67" s="9">
        <f t="shared" si="19"/>
        <v>3.3227866192198792</v>
      </c>
      <c r="K67" s="11">
        <f t="shared" si="20"/>
        <v>0.3968253968253968</v>
      </c>
      <c r="L67" s="11">
        <f t="shared" si="21"/>
        <v>0.33333333333333331</v>
      </c>
      <c r="M67" s="11">
        <f t="shared" si="22"/>
        <v>0.31545741324921134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-0.27526580207968243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0.2374276033582027</v>
      </c>
      <c r="Q67" s="11">
        <f>2*'OddsRatio_working_3-way'!K67*'OddsRatio_working_3-way'!L67*'OddsRatio_working_3-way'!M67</f>
        <v>8.3454342129420989E-2</v>
      </c>
      <c r="R67" s="11">
        <f t="shared" si="23"/>
        <v>0</v>
      </c>
      <c r="S67" s="11">
        <f t="shared" si="24"/>
        <v>-0.86253941304875015</v>
      </c>
      <c r="T67" s="11">
        <f t="shared" si="25"/>
        <v>-0.30317729808391919</v>
      </c>
      <c r="U67" s="11">
        <f>'OddsRatio_working_3-way'!S67-'OddsRatio_working_3-way'!R67^2/3</f>
        <v>-0.86253941304875015</v>
      </c>
      <c r="V67" s="11">
        <f>'OddsRatio_working_3-way'!S67*'OddsRatio_working_3-way'!R67/3-2*'OddsRatio_working_3-way'!R67^3/27-'OddsRatio_working_3-way'!T67</f>
        <v>0.30317729808391919</v>
      </c>
      <c r="W67" s="11">
        <f>'OddsRatio_working_3-way'!V67^2+4*'OddsRatio_working_3-way'!U67^3/27</f>
        <v>-3.1512449612520615E-3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0.15416526767945954</v>
      </c>
      <c r="Y67" s="11">
        <f>IF('OddsRatio_working_3-way'!W67&gt;=0,IF('OddsRatio_working_3-way'!V67+SQRT('OddsRatio_working_3-way'!W67)&gt;0,0,PI()),ACOS('OddsRatio_working_3-way'!V67/(2*'OddsRatio_working_3-way'!X67)))</f>
        <v>0.18308532593744142</v>
      </c>
      <c r="Z67" s="11">
        <f>'OddsRatio_working_3-way'!X67^(1/3)*COS('OddsRatio_working_3-way'!Y67/3)</f>
        <v>0.53520429014282933</v>
      </c>
      <c r="AA67" s="11">
        <f>'OddsRatio_working_3-way'!X67^(1/3)*COS(('OddsRatio_working_3-way'!Y67+2*PI())/3)</f>
        <v>-0.29592402921989913</v>
      </c>
      <c r="AB67" s="11">
        <f>'OddsRatio_working_3-way'!X67^(1/3)*COS(('OddsRatio_working_3-way'!Y67+4*PI())/3)</f>
        <v>-0.23928026092293056</v>
      </c>
      <c r="AC67" s="11">
        <f>'OddsRatio_working_3-way'!X67^(1/3)*SIN('OddsRatio_working_3-way'!Y67/3)</f>
        <v>3.2703294874169786E-2</v>
      </c>
      <c r="AD67" s="11">
        <f>'OddsRatio_working_3-way'!X67^(1/3)*SIN(('OddsRatio_working_3-way'!Y67+2*PI())/3)</f>
        <v>0.44714886404102272</v>
      </c>
      <c r="AE67" s="11">
        <f>'OddsRatio_working_3-way'!X67^(1/3)*SIN(('OddsRatio_working_3-way'!Y67+4*PI())/3)</f>
        <v>-0.47985215891519239</v>
      </c>
      <c r="AF67" s="11">
        <f>-'OddsRatio_working_3-way'!U67/(3*'OddsRatio_working_3-way'!X67^(1/3))*COS(('OddsRatio_working_3-way'!Y67)/3)</f>
        <v>0.53520429014282922</v>
      </c>
      <c r="AG67" s="11">
        <f>-'OddsRatio_working_3-way'!U67/(3*'OddsRatio_working_3-way'!X67^(1/3))*COS(('OddsRatio_working_3-way'!Y67+2*PI())/3)</f>
        <v>-0.29592402921989908</v>
      </c>
      <c r="AH67" s="11">
        <f>-'OddsRatio_working_3-way'!U67/(3*'OddsRatio_working_3-way'!X67^(1/3))*COS(('OddsRatio_working_3-way'!Y67+4*PI())/3)</f>
        <v>-0.2392802609229305</v>
      </c>
      <c r="AI67" s="11">
        <f>'OddsRatio_working_3-way'!U67/(3*'OddsRatio_working_3-way'!X67^(1/3))*SIN(('OddsRatio_working_3-way'!Y67)/3)</f>
        <v>-3.2703294874169779E-2</v>
      </c>
      <c r="AJ67" s="11">
        <f>'OddsRatio_working_3-way'!U67/(3*'OddsRatio_working_3-way'!X67^(1/3))*SIN(('OddsRatio_working_3-way'!Y67+2*PI())/3)</f>
        <v>-0.44714886404102266</v>
      </c>
      <c r="AK67" s="11">
        <f>'OddsRatio_working_3-way'!U67/(3*'OddsRatio_working_3-way'!X67^(1/3))*SIN(('OddsRatio_working_3-way'!Y67+4*PI())/3)</f>
        <v>0.47985215891519228</v>
      </c>
      <c r="AL67" s="11">
        <f>'OddsRatio_working_3-way'!Z67+'OddsRatio_working_3-way'!AF67</f>
        <v>1.0704085802856587</v>
      </c>
      <c r="AM67" s="11">
        <f>'OddsRatio_working_3-way'!AA67+'OddsRatio_working_3-way'!AG67</f>
        <v>-0.59184805843979826</v>
      </c>
      <c r="AN67" s="11">
        <f>'OddsRatio_working_3-way'!AB67+'OddsRatio_working_3-way'!AH67</f>
        <v>-0.47856052184586106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1.0704085802856587</v>
      </c>
      <c r="AS67" s="11">
        <f>IF(('OddsRatio_working_3-way'!X67=0),IF(Q67&gt;0,-Q67^(1/3),(-Q67)^(1/3)),'OddsRatio_working_3-way'!AM67-'OddsRatio_working_3-way'!R67/3)</f>
        <v>-0.59184805843979826</v>
      </c>
      <c r="AT67" s="11">
        <f>IF(('OddsRatio_working_3-way'!X67=0),IF(Q67&gt;0,-Q67^(1/3),(-Q67)^(1/3)),'OddsRatio_working_3-way'!AN67-'OddsRatio_working_3-way'!R67/3)</f>
        <v>-0.47856052184586106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2.4300000000000002</v>
      </c>
      <c r="B68" s="4">
        <f>IF('True_Odds_Calculator_3-way'!B69="","",'True_Odds_Calculator_3-way'!B69)</f>
        <v>3.27</v>
      </c>
      <c r="C68" s="4">
        <f>IF('True_Odds_Calculator_3-way'!C69="","",'True_Odds_Calculator_3-way'!C69)</f>
        <v>3.06</v>
      </c>
      <c r="D68" s="9">
        <f t="shared" ref="D68:D131" si="26">(K68/(AR68+K68-(AR68*K68)))</f>
        <v>0.39561397226843231</v>
      </c>
      <c r="E68" s="9">
        <f t="shared" ref="E68:E131" si="27">(L68/(AR68+L68-(AR68*L68)))</f>
        <v>0.29196086847605818</v>
      </c>
      <c r="F68" s="9">
        <f t="shared" ref="F68:F131" si="28">(M68/(AR68+M68-(AR68*M68)))</f>
        <v>0.31242515925550984</v>
      </c>
      <c r="G68" s="9">
        <f t="shared" ref="G68:G131" si="29">AR68</f>
        <v>1.0683332780609729</v>
      </c>
      <c r="H68" s="9">
        <f t="shared" ref="H68:H131" si="30">IF(A68="","",1/D68)</f>
        <v>2.5277165876271912</v>
      </c>
      <c r="I68" s="9">
        <f t="shared" ref="I68:I131" si="31">IF(B68="","",1/E68)</f>
        <v>3.4251165411984092</v>
      </c>
      <c r="J68" s="9">
        <f t="shared" ref="J68:J131" si="32">IF(C68="","",1/F68)</f>
        <v>3.2007665528056037</v>
      </c>
      <c r="K68" s="11">
        <f t="shared" ref="K68:K131" si="33">1/A68</f>
        <v>0.41152263374485593</v>
      </c>
      <c r="L68" s="11">
        <f t="shared" ref="L68:L131" si="34">1/B68</f>
        <v>0.3058103975535168</v>
      </c>
      <c r="M68" s="11">
        <f t="shared" ref="M68:M131" si="35">1/C68</f>
        <v>0.32679738562091504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-0.27501327777600948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0.2368901651346535</v>
      </c>
      <c r="Q68" s="11">
        <f>2*'OddsRatio_working_3-way'!K68*'OddsRatio_working_3-way'!L68*'OddsRatio_working_3-way'!M68</f>
        <v>8.2253529560643579E-2</v>
      </c>
      <c r="R68" s="11">
        <f t="shared" ref="R68:R131" si="36">O68/N68</f>
        <v>0</v>
      </c>
      <c r="S68" s="11">
        <f t="shared" ref="S68:S131" si="37">P68/N68</f>
        <v>-0.86137719258629331</v>
      </c>
      <c r="T68" s="11">
        <f t="shared" ref="T68:T131" si="38">Q68/N68</f>
        <v>-0.29908930298135183</v>
      </c>
      <c r="U68" s="11">
        <f>'OddsRatio_working_3-way'!S68-'OddsRatio_working_3-way'!R68^2/3</f>
        <v>-0.86137719258629331</v>
      </c>
      <c r="V68" s="11">
        <f>'OddsRatio_working_3-way'!S68*'OddsRatio_working_3-way'!R68/3-2*'OddsRatio_working_3-way'!R68^3/27-'OddsRatio_working_3-way'!T68</f>
        <v>0.29908930298135183</v>
      </c>
      <c r="W68" s="11">
        <f>'OddsRatio_working_3-way'!V68^2+4*'OddsRatio_working_3-way'!U68^3/27</f>
        <v>-5.2295311982529513E-3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0.15385377989841834</v>
      </c>
      <c r="Y68" s="11">
        <f>IF('OddsRatio_working_3-way'!W68&gt;=0,IF('OddsRatio_working_3-way'!V68+SQRT('OddsRatio_working_3-way'!W68)&gt;0,0,PI()),ACOS('OddsRatio_working_3-way'!V68/(2*'OddsRatio_working_3-way'!X68)))</f>
        <v>0.23723268119002761</v>
      </c>
      <c r="Z68" s="11">
        <f>'OddsRatio_working_3-way'!X68^(1/3)*COS('OddsRatio_working_3-way'!Y68/3)</f>
        <v>0.53416663903048656</v>
      </c>
      <c r="AA68" s="11">
        <f>'OddsRatio_working_3-way'!X68^(1/3)*COS(('OddsRatio_working_3-way'!Y68+2*PI())/3)</f>
        <v>-0.3037411898397554</v>
      </c>
      <c r="AB68" s="11">
        <f>'OddsRatio_working_3-way'!X68^(1/3)*COS(('OddsRatio_working_3-way'!Y68+4*PI())/3)</f>
        <v>-0.23042544919073107</v>
      </c>
      <c r="AC68" s="11">
        <f>'OddsRatio_working_3-way'!X68^(1/3)*SIN('OddsRatio_working_3-way'!Y68/3)</f>
        <v>4.232886259955098E-2</v>
      </c>
      <c r="AD68" s="11">
        <f>'OddsRatio_working_3-way'!X68^(1/3)*SIN(('OddsRatio_working_3-way'!Y68+2*PI())/3)</f>
        <v>0.44143744795477818</v>
      </c>
      <c r="AE68" s="11">
        <f>'OddsRatio_working_3-way'!X68^(1/3)*SIN(('OddsRatio_working_3-way'!Y68+4*PI())/3)</f>
        <v>-0.48376631055432912</v>
      </c>
      <c r="AF68" s="11">
        <f>-'OddsRatio_working_3-way'!U68/(3*'OddsRatio_working_3-way'!X68^(1/3))*COS(('OddsRatio_working_3-way'!Y68)/3)</f>
        <v>0.53416663903048645</v>
      </c>
      <c r="AG68" s="11">
        <f>-'OddsRatio_working_3-way'!U68/(3*'OddsRatio_working_3-way'!X68^(1/3))*COS(('OddsRatio_working_3-way'!Y68+2*PI())/3)</f>
        <v>-0.30374118983975534</v>
      </c>
      <c r="AH68" s="11">
        <f>-'OddsRatio_working_3-way'!U68/(3*'OddsRatio_working_3-way'!X68^(1/3))*COS(('OddsRatio_working_3-way'!Y68+4*PI())/3)</f>
        <v>-0.23042544919073102</v>
      </c>
      <c r="AI68" s="11">
        <f>'OddsRatio_working_3-way'!U68/(3*'OddsRatio_working_3-way'!X68^(1/3))*SIN(('OddsRatio_working_3-way'!Y68)/3)</f>
        <v>-4.2328862599550973E-2</v>
      </c>
      <c r="AJ68" s="11">
        <f>'OddsRatio_working_3-way'!U68/(3*'OddsRatio_working_3-way'!X68^(1/3))*SIN(('OddsRatio_working_3-way'!Y68+2*PI())/3)</f>
        <v>-0.44143744795477807</v>
      </c>
      <c r="AK68" s="11">
        <f>'OddsRatio_working_3-way'!U68/(3*'OddsRatio_working_3-way'!X68^(1/3))*SIN(('OddsRatio_working_3-way'!Y68+4*PI())/3)</f>
        <v>0.483766310554329</v>
      </c>
      <c r="AL68" s="11">
        <f>'OddsRatio_working_3-way'!Z68+'OddsRatio_working_3-way'!AF68</f>
        <v>1.0683332780609729</v>
      </c>
      <c r="AM68" s="11">
        <f>'OddsRatio_working_3-way'!AA68+'OddsRatio_working_3-way'!AG68</f>
        <v>-0.6074823796795108</v>
      </c>
      <c r="AN68" s="11">
        <f>'OddsRatio_working_3-way'!AB68+'OddsRatio_working_3-way'!AH68</f>
        <v>-0.46085089838146209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1.0683332780609729</v>
      </c>
      <c r="AS68" s="11">
        <f>IF(('OddsRatio_working_3-way'!X68=0),IF(Q68&gt;0,-Q68^(1/3),(-Q68)^(1/3)),'OddsRatio_working_3-way'!AM68-'OddsRatio_working_3-way'!R68/3)</f>
        <v>-0.6074823796795108</v>
      </c>
      <c r="AT68" s="11">
        <f>IF(('OddsRatio_working_3-way'!X68=0),IF(Q68&gt;0,-Q68^(1/3),(-Q68)^(1/3)),'OddsRatio_working_3-way'!AN68-'OddsRatio_working_3-way'!R68/3)</f>
        <v>-0.46085089838146209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3.59</v>
      </c>
      <c r="B69" s="4">
        <f>IF('True_Odds_Calculator_3-way'!B70="","",'True_Odds_Calculator_3-way'!B70)</f>
        <v>3.67</v>
      </c>
      <c r="C69" s="4">
        <f>IF('True_Odds_Calculator_3-way'!C70="","",'True_Odds_Calculator_3-way'!C70)</f>
        <v>1.98</v>
      </c>
      <c r="D69" s="9">
        <f t="shared" si="26"/>
        <v>0.26131928706634483</v>
      </c>
      <c r="E69" s="9">
        <f t="shared" si="27"/>
        <v>0.25548992853181962</v>
      </c>
      <c r="F69" s="9">
        <f t="shared" si="28"/>
        <v>0.4831907844018356</v>
      </c>
      <c r="G69" s="9">
        <f t="shared" si="29"/>
        <v>1.0914039743120214</v>
      </c>
      <c r="H69" s="9">
        <f t="shared" si="30"/>
        <v>3.826736293468135</v>
      </c>
      <c r="I69" s="9">
        <f t="shared" si="31"/>
        <v>3.9140486114130972</v>
      </c>
      <c r="J69" s="9">
        <f t="shared" si="32"/>
        <v>2.069575894825781</v>
      </c>
      <c r="K69" s="11">
        <f t="shared" si="33"/>
        <v>0.2785515320334262</v>
      </c>
      <c r="L69" s="11">
        <f t="shared" si="34"/>
        <v>0.27247956403269757</v>
      </c>
      <c r="M69" s="11">
        <f t="shared" si="35"/>
        <v>0.50505050505050508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-0.25978340094147712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0.23919873942264328</v>
      </c>
      <c r="Q69" s="11">
        <f>2*'OddsRatio_working_3-way'!K69*'OddsRatio_working_3-way'!L69*'OddsRatio_working_3-way'!M69</f>
        <v>7.6666262635462598E-2</v>
      </c>
      <c r="R69" s="11">
        <f t="shared" si="36"/>
        <v>0</v>
      </c>
      <c r="S69" s="11">
        <f t="shared" si="37"/>
        <v>-0.92076221404357139</v>
      </c>
      <c r="T69" s="11">
        <f t="shared" si="38"/>
        <v>-0.29511609424473445</v>
      </c>
      <c r="U69" s="11">
        <f>'OddsRatio_working_3-way'!S69-'OddsRatio_working_3-way'!R69^2/3</f>
        <v>-0.92076221404357139</v>
      </c>
      <c r="V69" s="11">
        <f>'OddsRatio_working_3-way'!S69*'OddsRatio_working_3-way'!R69/3-2*'OddsRatio_working_3-way'!R69^3/27-'OddsRatio_working_3-way'!T69</f>
        <v>0.29511609424473445</v>
      </c>
      <c r="W69" s="11">
        <f>'OddsRatio_working_3-way'!V69^2+4*'OddsRatio_working_3-way'!U69^3/27</f>
        <v>-2.8554641705902689E-2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0.17003540130526471</v>
      </c>
      <c r="Y69" s="11">
        <f>IF('OddsRatio_working_3-way'!W69&gt;=0,IF('OddsRatio_working_3-way'!V69+SQRT('OddsRatio_working_3-way'!W69)&gt;0,0,PI()),ACOS('OddsRatio_working_3-way'!V69/(2*'OddsRatio_working_3-way'!X69)))</f>
        <v>0.52002290661191308</v>
      </c>
      <c r="Z69" s="11">
        <f>'OddsRatio_working_3-way'!X69^(1/3)*COS('OddsRatio_working_3-way'!Y69/3)</f>
        <v>0.5457019871560107</v>
      </c>
      <c r="AA69" s="11">
        <f>'OddsRatio_working_3-way'!X69^(1/3)*COS(('OddsRatio_working_3-way'!Y69+2*PI())/3)</f>
        <v>-0.35560097497606175</v>
      </c>
      <c r="AB69" s="11">
        <f>'OddsRatio_working_3-way'!X69^(1/3)*COS(('OddsRatio_working_3-way'!Y69+4*PI())/3)</f>
        <v>-0.19010101217994885</v>
      </c>
      <c r="AC69" s="11">
        <f>'OddsRatio_working_3-way'!X69^(1/3)*SIN('OddsRatio_working_3-way'!Y69/3)</f>
        <v>9.5551448071208717E-2</v>
      </c>
      <c r="AD69" s="11">
        <f>'OddsRatio_working_3-way'!X69^(1/3)*SIN(('OddsRatio_working_3-way'!Y69+2*PI())/3)</f>
        <v>0.42481605973715036</v>
      </c>
      <c r="AE69" s="11">
        <f>'OddsRatio_working_3-way'!X69^(1/3)*SIN(('OddsRatio_working_3-way'!Y69+4*PI())/3)</f>
        <v>-0.52036750780835916</v>
      </c>
      <c r="AF69" s="11">
        <f>-'OddsRatio_working_3-way'!U69/(3*'OddsRatio_working_3-way'!X69^(1/3))*COS(('OddsRatio_working_3-way'!Y69)/3)</f>
        <v>0.54570198715601081</v>
      </c>
      <c r="AG69" s="11">
        <f>-'OddsRatio_working_3-way'!U69/(3*'OddsRatio_working_3-way'!X69^(1/3))*COS(('OddsRatio_working_3-way'!Y69+2*PI())/3)</f>
        <v>-0.3556009749760618</v>
      </c>
      <c r="AH69" s="11">
        <f>-'OddsRatio_working_3-way'!U69/(3*'OddsRatio_working_3-way'!X69^(1/3))*COS(('OddsRatio_working_3-way'!Y69+4*PI())/3)</f>
        <v>-0.19010101217994888</v>
      </c>
      <c r="AI69" s="11">
        <f>'OddsRatio_working_3-way'!U69/(3*'OddsRatio_working_3-way'!X69^(1/3))*SIN(('OddsRatio_working_3-way'!Y69)/3)</f>
        <v>-9.5551448071208731E-2</v>
      </c>
      <c r="AJ69" s="11">
        <f>'OddsRatio_working_3-way'!U69/(3*'OddsRatio_working_3-way'!X69^(1/3))*SIN(('OddsRatio_working_3-way'!Y69+2*PI())/3)</f>
        <v>-0.42481605973715042</v>
      </c>
      <c r="AK69" s="11">
        <f>'OddsRatio_working_3-way'!U69/(3*'OddsRatio_working_3-way'!X69^(1/3))*SIN(('OddsRatio_working_3-way'!Y69+4*PI())/3)</f>
        <v>0.52036750780835928</v>
      </c>
      <c r="AL69" s="11">
        <f>'OddsRatio_working_3-way'!Z69+'OddsRatio_working_3-way'!AF69</f>
        <v>1.0914039743120214</v>
      </c>
      <c r="AM69" s="11">
        <f>'OddsRatio_working_3-way'!AA69+'OddsRatio_working_3-way'!AG69</f>
        <v>-0.7112019499521236</v>
      </c>
      <c r="AN69" s="11">
        <f>'OddsRatio_working_3-way'!AB69+'OddsRatio_working_3-way'!AH69</f>
        <v>-0.38020202435989769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1.0914039743120214</v>
      </c>
      <c r="AS69" s="11">
        <f>IF(('OddsRatio_working_3-way'!X69=0),IF(Q69&gt;0,-Q69^(1/3),(-Q69)^(1/3)),'OddsRatio_working_3-way'!AM69-'OddsRatio_working_3-way'!R69/3)</f>
        <v>-0.7112019499521236</v>
      </c>
      <c r="AT69" s="11">
        <f>IF(('OddsRatio_working_3-way'!X69=0),IF(Q69&gt;0,-Q69^(1/3),(-Q69)^(1/3)),'OddsRatio_working_3-way'!AN69-'OddsRatio_working_3-way'!R69/3)</f>
        <v>-0.38020202435989769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4.28</v>
      </c>
      <c r="B70" s="4">
        <f>IF('True_Odds_Calculator_3-way'!B71="","",'True_Odds_Calculator_3-way'!B71)</f>
        <v>3.59</v>
      </c>
      <c r="C70" s="4">
        <f>IF('True_Odds_Calculator_3-way'!C71="","",'True_Odds_Calculator_3-way'!C71)</f>
        <v>1.87</v>
      </c>
      <c r="D70" s="9">
        <f t="shared" si="26"/>
        <v>0.2204073959622424</v>
      </c>
      <c r="E70" s="9">
        <f t="shared" si="27"/>
        <v>0.2636451044094989</v>
      </c>
      <c r="F70" s="9">
        <f t="shared" si="28"/>
        <v>0.5159474996282587</v>
      </c>
      <c r="G70" s="9">
        <f t="shared" si="29"/>
        <v>1.0783697657924673</v>
      </c>
      <c r="H70" s="9">
        <f t="shared" si="30"/>
        <v>4.5370528317992935</v>
      </c>
      <c r="I70" s="9">
        <f t="shared" si="31"/>
        <v>3.792977693402491</v>
      </c>
      <c r="J70" s="9">
        <f t="shared" si="32"/>
        <v>1.9381816962394471</v>
      </c>
      <c r="K70" s="11">
        <f t="shared" si="33"/>
        <v>0.23364485981308411</v>
      </c>
      <c r="L70" s="11">
        <f t="shared" si="34"/>
        <v>0.2785515320334262</v>
      </c>
      <c r="M70" s="11">
        <f t="shared" si="35"/>
        <v>0.53475935828876997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-0.25722491731088715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0.23457410738983614</v>
      </c>
      <c r="Q70" s="11">
        <f>2*'OddsRatio_working_3-way'!K70*'OddsRatio_working_3-way'!L70*'OddsRatio_working_3-way'!M70</f>
        <v>6.9606560056331188E-2</v>
      </c>
      <c r="R70" s="11">
        <f t="shared" si="36"/>
        <v>0</v>
      </c>
      <c r="S70" s="11">
        <f t="shared" si="37"/>
        <v>-0.91194161841764809</v>
      </c>
      <c r="T70" s="11">
        <f t="shared" si="38"/>
        <v>-0.27060582148891632</v>
      </c>
      <c r="U70" s="11">
        <f>'OddsRatio_working_3-way'!S70-'OddsRatio_working_3-way'!R70^2/3</f>
        <v>-0.91194161841764809</v>
      </c>
      <c r="V70" s="11">
        <f>'OddsRatio_working_3-way'!S70*'OddsRatio_working_3-way'!R70/3-2*'OddsRatio_working_3-way'!R70^3/27-'OddsRatio_working_3-way'!T70</f>
        <v>0.27060582148891632</v>
      </c>
      <c r="W70" s="11">
        <f>'OddsRatio_working_3-way'!V70^2+4*'OddsRatio_working_3-way'!U70^3/27</f>
        <v>-3.9128765188562592E-2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0.16759793839144757</v>
      </c>
      <c r="Y70" s="11">
        <f>IF('OddsRatio_working_3-way'!W70&gt;=0,IF('OddsRatio_working_3-way'!V70+SQRT('OddsRatio_working_3-way'!W70)&gt;0,0,PI()),ACOS('OddsRatio_working_3-way'!V70/(2*'OddsRatio_working_3-way'!X70)))</f>
        <v>0.63122273934831064</v>
      </c>
      <c r="Z70" s="11">
        <f>'OddsRatio_working_3-way'!X70^(1/3)*COS('OddsRatio_working_3-way'!Y70/3)</f>
        <v>0.53918488289623367</v>
      </c>
      <c r="AA70" s="11">
        <f>'OddsRatio_working_3-way'!X70^(1/3)*COS(('OddsRatio_working_3-way'!Y70+2*PI())/3)</f>
        <v>-0.36931782009639813</v>
      </c>
      <c r="AB70" s="11">
        <f>'OddsRatio_working_3-way'!X70^(1/3)*COS(('OddsRatio_working_3-way'!Y70+4*PI())/3)</f>
        <v>-0.16986706279983568</v>
      </c>
      <c r="AC70" s="11">
        <f>'OddsRatio_working_3-way'!X70^(1/3)*SIN('OddsRatio_working_3-way'!Y70/3)</f>
        <v>0.11515294841524522</v>
      </c>
      <c r="AD70" s="11">
        <f>'OddsRatio_working_3-way'!X70^(1/3)*SIN(('OddsRatio_working_3-way'!Y70+2*PI())/3)</f>
        <v>0.40937133171705353</v>
      </c>
      <c r="AE70" s="11">
        <f>'OddsRatio_working_3-way'!X70^(1/3)*SIN(('OddsRatio_working_3-way'!Y70+4*PI())/3)</f>
        <v>-0.52452428013229857</v>
      </c>
      <c r="AF70" s="11">
        <f>-'OddsRatio_working_3-way'!U70/(3*'OddsRatio_working_3-way'!X70^(1/3))*COS(('OddsRatio_working_3-way'!Y70)/3)</f>
        <v>0.53918488289623367</v>
      </c>
      <c r="AG70" s="11">
        <f>-'OddsRatio_working_3-way'!U70/(3*'OddsRatio_working_3-way'!X70^(1/3))*COS(('OddsRatio_working_3-way'!Y70+2*PI())/3)</f>
        <v>-0.36931782009639813</v>
      </c>
      <c r="AH70" s="11">
        <f>-'OddsRatio_working_3-way'!U70/(3*'OddsRatio_working_3-way'!X70^(1/3))*COS(('OddsRatio_working_3-way'!Y70+4*PI())/3)</f>
        <v>-0.16986706279983568</v>
      </c>
      <c r="AI70" s="11">
        <f>'OddsRatio_working_3-way'!U70/(3*'OddsRatio_working_3-way'!X70^(1/3))*SIN(('OddsRatio_working_3-way'!Y70)/3)</f>
        <v>-0.11515294841524522</v>
      </c>
      <c r="AJ70" s="11">
        <f>'OddsRatio_working_3-way'!U70/(3*'OddsRatio_working_3-way'!X70^(1/3))*SIN(('OddsRatio_working_3-way'!Y70+2*PI())/3)</f>
        <v>-0.40937133171705353</v>
      </c>
      <c r="AK70" s="11">
        <f>'OddsRatio_working_3-way'!U70/(3*'OddsRatio_working_3-way'!X70^(1/3))*SIN(('OddsRatio_working_3-way'!Y70+4*PI())/3)</f>
        <v>0.52452428013229857</v>
      </c>
      <c r="AL70" s="11">
        <f>'OddsRatio_working_3-way'!Z70+'OddsRatio_working_3-way'!AF70</f>
        <v>1.0783697657924673</v>
      </c>
      <c r="AM70" s="11">
        <f>'OddsRatio_working_3-way'!AA70+'OddsRatio_working_3-way'!AG70</f>
        <v>-0.73863564019279626</v>
      </c>
      <c r="AN70" s="11">
        <f>'OddsRatio_working_3-way'!AB70+'OddsRatio_working_3-way'!AH70</f>
        <v>-0.33973412559967137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1.0783697657924673</v>
      </c>
      <c r="AS70" s="11">
        <f>IF(('OddsRatio_working_3-way'!X70=0),IF(Q70&gt;0,-Q70^(1/3),(-Q70)^(1/3)),'OddsRatio_working_3-way'!AM70-'OddsRatio_working_3-way'!R70/3)</f>
        <v>-0.73863564019279626</v>
      </c>
      <c r="AT70" s="11">
        <f>IF(('OddsRatio_working_3-way'!X70=0),IF(Q70&gt;0,-Q70^(1/3),(-Q70)^(1/3)),'OddsRatio_working_3-way'!AN70-'OddsRatio_working_3-way'!R70/3)</f>
        <v>-0.33973412559967137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2.13</v>
      </c>
      <c r="B71" s="4">
        <f>IF('True_Odds_Calculator_3-way'!B72="","",'True_Odds_Calculator_3-way'!B72)</f>
        <v>3.41</v>
      </c>
      <c r="C71" s="4">
        <f>IF('True_Odds_Calculator_3-way'!C72="","",'True_Odds_Calculator_3-way'!C72)</f>
        <v>3.42</v>
      </c>
      <c r="D71" s="9">
        <f t="shared" si="26"/>
        <v>0.44858702731715389</v>
      </c>
      <c r="E71" s="9">
        <f t="shared" si="27"/>
        <v>0.27611992855812101</v>
      </c>
      <c r="F71" s="9">
        <f t="shared" si="28"/>
        <v>0.27529304412472499</v>
      </c>
      <c r="G71" s="9">
        <f t="shared" si="29"/>
        <v>1.0878069411383482</v>
      </c>
      <c r="H71" s="9">
        <f t="shared" si="30"/>
        <v>2.2292218434863336</v>
      </c>
      <c r="I71" s="9">
        <f t="shared" si="31"/>
        <v>3.6216147281434203</v>
      </c>
      <c r="J71" s="9">
        <f t="shared" si="32"/>
        <v>3.6324927975548027</v>
      </c>
      <c r="K71" s="11">
        <f t="shared" si="33"/>
        <v>0.46948356807511737</v>
      </c>
      <c r="L71" s="11">
        <f t="shared" si="34"/>
        <v>0.29325513196480935</v>
      </c>
      <c r="M71" s="11">
        <f t="shared" si="35"/>
        <v>0.29239766081871343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-0.26530825524106083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0.23993089346158525</v>
      </c>
      <c r="Q71" s="11">
        <f>2*'OddsRatio_working_3-way'!K71*'OddsRatio_working_3-way'!L71*'OddsRatio_working_3-way'!M71</f>
        <v>8.0513722638115834E-2</v>
      </c>
      <c r="R71" s="11">
        <f t="shared" si="36"/>
        <v>0</v>
      </c>
      <c r="S71" s="11">
        <f t="shared" si="37"/>
        <v>-0.90434763608686985</v>
      </c>
      <c r="T71" s="11">
        <f t="shared" si="38"/>
        <v>-0.30347236110297637</v>
      </c>
      <c r="U71" s="11">
        <f>'OddsRatio_working_3-way'!S71-'OddsRatio_working_3-way'!R71^2/3</f>
        <v>-0.90434763608686985</v>
      </c>
      <c r="V71" s="11">
        <f>'OddsRatio_working_3-way'!S71*'OddsRatio_working_3-way'!R71/3-2*'OddsRatio_working_3-way'!R71^3/27-'OddsRatio_working_3-way'!T71</f>
        <v>0.30347236110297637</v>
      </c>
      <c r="W71" s="11">
        <f>'OddsRatio_working_3-way'!V71^2+4*'OddsRatio_working_3-way'!U71^3/27</f>
        <v>-1.7477247988305702E-2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0.16550885319350819</v>
      </c>
      <c r="Y71" s="11">
        <f>IF('OddsRatio_working_3-way'!W71&gt;=0,IF('OddsRatio_working_3-way'!V71+SQRT('OddsRatio_working_3-way'!W71)&gt;0,0,PI()),ACOS('OddsRatio_working_3-way'!V71/(2*'OddsRatio_working_3-way'!X71)))</f>
        <v>0.41083945377533526</v>
      </c>
      <c r="Z71" s="11">
        <f>'OddsRatio_working_3-way'!X71^(1/3)*COS('OddsRatio_working_3-way'!Y71/3)</f>
        <v>0.5439034705691741</v>
      </c>
      <c r="AA71" s="11">
        <f>'OddsRatio_working_3-way'!X71^(1/3)*COS(('OddsRatio_working_3-way'!Y71+2*PI())/3)</f>
        <v>-0.33686452330684891</v>
      </c>
      <c r="AB71" s="11">
        <f>'OddsRatio_working_3-way'!X71^(1/3)*COS(('OddsRatio_working_3-way'!Y71+4*PI())/3)</f>
        <v>-0.20703894726232533</v>
      </c>
      <c r="AC71" s="11">
        <f>'OddsRatio_working_3-way'!X71^(1/3)*SIN('OddsRatio_working_3-way'!Y71/3)</f>
        <v>7.4954831277004197E-2</v>
      </c>
      <c r="AD71" s="11">
        <f>'OddsRatio_working_3-way'!X71^(1/3)*SIN(('OddsRatio_working_3-way'!Y71+2*PI())/3)</f>
        <v>0.43355680708092459</v>
      </c>
      <c r="AE71" s="11">
        <f>'OddsRatio_working_3-way'!X71^(1/3)*SIN(('OddsRatio_working_3-way'!Y71+4*PI())/3)</f>
        <v>-0.50851163835792856</v>
      </c>
      <c r="AF71" s="11">
        <f>-'OddsRatio_working_3-way'!U71/(3*'OddsRatio_working_3-way'!X71^(1/3))*COS(('OddsRatio_working_3-way'!Y71)/3)</f>
        <v>0.54390347056917399</v>
      </c>
      <c r="AG71" s="11">
        <f>-'OddsRatio_working_3-way'!U71/(3*'OddsRatio_working_3-way'!X71^(1/3))*COS(('OddsRatio_working_3-way'!Y71+2*PI())/3)</f>
        <v>-0.33686452330684885</v>
      </c>
      <c r="AH71" s="11">
        <f>-'OddsRatio_working_3-way'!U71/(3*'OddsRatio_working_3-way'!X71^(1/3))*COS(('OddsRatio_working_3-way'!Y71+4*PI())/3)</f>
        <v>-0.20703894726232527</v>
      </c>
      <c r="AI71" s="11">
        <f>'OddsRatio_working_3-way'!U71/(3*'OddsRatio_working_3-way'!X71^(1/3))*SIN(('OddsRatio_working_3-way'!Y71)/3)</f>
        <v>-7.4954831277004183E-2</v>
      </c>
      <c r="AJ71" s="11">
        <f>'OddsRatio_working_3-way'!U71/(3*'OddsRatio_working_3-way'!X71^(1/3))*SIN(('OddsRatio_working_3-way'!Y71+2*PI())/3)</f>
        <v>-0.43355680708092448</v>
      </c>
      <c r="AK71" s="11">
        <f>'OddsRatio_working_3-way'!U71/(3*'OddsRatio_working_3-way'!X71^(1/3))*SIN(('OddsRatio_working_3-way'!Y71+4*PI())/3)</f>
        <v>0.50851163835792845</v>
      </c>
      <c r="AL71" s="11">
        <f>'OddsRatio_working_3-way'!Z71+'OddsRatio_working_3-way'!AF71</f>
        <v>1.0878069411383482</v>
      </c>
      <c r="AM71" s="11">
        <f>'OddsRatio_working_3-way'!AA71+'OddsRatio_working_3-way'!AG71</f>
        <v>-0.67372904661369781</v>
      </c>
      <c r="AN71" s="11">
        <f>'OddsRatio_working_3-way'!AB71+'OddsRatio_working_3-way'!AH71</f>
        <v>-0.4140778945246506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1.0878069411383482</v>
      </c>
      <c r="AS71" s="11">
        <f>IF(('OddsRatio_working_3-way'!X71=0),IF(Q71&gt;0,-Q71^(1/3),(-Q71)^(1/3)),'OddsRatio_working_3-way'!AM71-'OddsRatio_working_3-way'!R71/3)</f>
        <v>-0.67372904661369781</v>
      </c>
      <c r="AT71" s="11">
        <f>IF(('OddsRatio_working_3-way'!X71=0),IF(Q71&gt;0,-Q71^(1/3),(-Q71)^(1/3)),'OddsRatio_working_3-way'!AN71-'OddsRatio_working_3-way'!R71/3)</f>
        <v>-0.4140778945246506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1.65</v>
      </c>
      <c r="B72" s="4">
        <f>IF('True_Odds_Calculator_3-way'!B73="","",'True_Odds_Calculator_3-way'!B73)</f>
        <v>3.92</v>
      </c>
      <c r="C72" s="4">
        <f>IF('True_Odds_Calculator_3-way'!C73="","",'True_Odds_Calculator_3-way'!C73)</f>
        <v>5.01</v>
      </c>
      <c r="D72" s="9">
        <f t="shared" si="26"/>
        <v>0.58083768466686869</v>
      </c>
      <c r="E72" s="9">
        <f t="shared" si="27"/>
        <v>0.23574452642441396</v>
      </c>
      <c r="F72" s="9">
        <f t="shared" si="28"/>
        <v>0.18341778890871729</v>
      </c>
      <c r="G72" s="9">
        <f t="shared" si="29"/>
        <v>1.1102328886982649</v>
      </c>
      <c r="H72" s="9">
        <f t="shared" si="30"/>
        <v>1.7216513776538724</v>
      </c>
      <c r="I72" s="9">
        <f t="shared" si="31"/>
        <v>4.2418800349989327</v>
      </c>
      <c r="J72" s="9">
        <f t="shared" si="32"/>
        <v>5.4520338836800413</v>
      </c>
      <c r="K72" s="11">
        <f t="shared" si="33"/>
        <v>0.60606060606060608</v>
      </c>
      <c r="L72" s="11">
        <f t="shared" si="34"/>
        <v>0.25510204081632654</v>
      </c>
      <c r="M72" s="11">
        <f t="shared" si="35"/>
        <v>0.19960079840319361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-0.23487286404309504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0.23391682929749652</v>
      </c>
      <c r="Q72" s="11">
        <f>2*'OddsRatio_working_3-way'!K72*'OddsRatio_working_3-way'!L72*'OddsRatio_working_3-way'!M72</f>
        <v>6.171948002572468E-2</v>
      </c>
      <c r="R72" s="11">
        <f t="shared" si="36"/>
        <v>0</v>
      </c>
      <c r="S72" s="11">
        <f t="shared" si="37"/>
        <v>-0.9959295649180524</v>
      </c>
      <c r="T72" s="11">
        <f t="shared" si="38"/>
        <v>-0.26277824931874738</v>
      </c>
      <c r="U72" s="11">
        <f>'OddsRatio_working_3-way'!S72-'OddsRatio_working_3-way'!R72^2/3</f>
        <v>-0.9959295649180524</v>
      </c>
      <c r="V72" s="11">
        <f>'OddsRatio_working_3-way'!S72*'OddsRatio_working_3-way'!R72/3-2*'OddsRatio_working_3-way'!R72^3/27-'OddsRatio_working_3-way'!T72</f>
        <v>0.26277824931874738</v>
      </c>
      <c r="W72" s="11">
        <f>'OddsRatio_working_3-way'!V72^2+4*'OddsRatio_working_3-way'!U72^3/27</f>
        <v>-7.7294011335146046E-2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0.19127625287145017</v>
      </c>
      <c r="Y72" s="11">
        <f>IF('OddsRatio_working_3-way'!W72&gt;=0,IF('OddsRatio_working_3-way'!V72+SQRT('OddsRatio_working_3-way'!W72)&gt;0,0,PI()),ACOS('OddsRatio_working_3-way'!V72/(2*'OddsRatio_working_3-way'!X72)))</f>
        <v>0.81357092494230299</v>
      </c>
      <c r="Z72" s="11">
        <f>'OddsRatio_working_3-way'!X72^(1/3)*COS('OddsRatio_working_3-way'!Y72/3)</f>
        <v>0.55511644434913243</v>
      </c>
      <c r="AA72" s="11">
        <f>'OddsRatio_working_3-way'!X72^(1/3)*COS(('OddsRatio_working_3-way'!Y72+2*PI())/3)</f>
        <v>-0.41122456475711594</v>
      </c>
      <c r="AB72" s="11">
        <f>'OddsRatio_working_3-way'!X72^(1/3)*COS(('OddsRatio_working_3-way'!Y72+4*PI())/3)</f>
        <v>-0.14389187959201657</v>
      </c>
      <c r="AC72" s="11">
        <f>'OddsRatio_working_3-way'!X72^(1/3)*SIN('OddsRatio_working_3-way'!Y72/3)</f>
        <v>0.15434459774325571</v>
      </c>
      <c r="AD72" s="11">
        <f>'OddsRatio_working_3-way'!X72^(1/3)*SIN(('OddsRatio_working_3-way'!Y72+2*PI())/3)</f>
        <v>0.40357264399321147</v>
      </c>
      <c r="AE72" s="11">
        <f>'OddsRatio_working_3-way'!X72^(1/3)*SIN(('OddsRatio_working_3-way'!Y72+4*PI())/3)</f>
        <v>-0.55791724173646706</v>
      </c>
      <c r="AF72" s="11">
        <f>-'OddsRatio_working_3-way'!U72/(3*'OddsRatio_working_3-way'!X72^(1/3))*COS(('OddsRatio_working_3-way'!Y72)/3)</f>
        <v>0.55511644434913243</v>
      </c>
      <c r="AG72" s="11">
        <f>-'OddsRatio_working_3-way'!U72/(3*'OddsRatio_working_3-way'!X72^(1/3))*COS(('OddsRatio_working_3-way'!Y72+2*PI())/3)</f>
        <v>-0.41122456475711594</v>
      </c>
      <c r="AH72" s="11">
        <f>-'OddsRatio_working_3-way'!U72/(3*'OddsRatio_working_3-way'!X72^(1/3))*COS(('OddsRatio_working_3-way'!Y72+4*PI())/3)</f>
        <v>-0.14389187959201657</v>
      </c>
      <c r="AI72" s="11">
        <f>'OddsRatio_working_3-way'!U72/(3*'OddsRatio_working_3-way'!X72^(1/3))*SIN(('OddsRatio_working_3-way'!Y72)/3)</f>
        <v>-0.15434459774325571</v>
      </c>
      <c r="AJ72" s="11">
        <f>'OddsRatio_working_3-way'!U72/(3*'OddsRatio_working_3-way'!X72^(1/3))*SIN(('OddsRatio_working_3-way'!Y72+2*PI())/3)</f>
        <v>-0.40357264399321147</v>
      </c>
      <c r="AK72" s="11">
        <f>'OddsRatio_working_3-way'!U72/(3*'OddsRatio_working_3-way'!X72^(1/3))*SIN(('OddsRatio_working_3-way'!Y72+4*PI())/3)</f>
        <v>0.55791724173646706</v>
      </c>
      <c r="AL72" s="11">
        <f>'OddsRatio_working_3-way'!Z72+'OddsRatio_working_3-way'!AF72</f>
        <v>1.1102328886982649</v>
      </c>
      <c r="AM72" s="11">
        <f>'OddsRatio_working_3-way'!AA72+'OddsRatio_working_3-way'!AG72</f>
        <v>-0.82244912951423188</v>
      </c>
      <c r="AN72" s="11">
        <f>'OddsRatio_working_3-way'!AB72+'OddsRatio_working_3-way'!AH72</f>
        <v>-0.28778375918403315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1.1102328886982649</v>
      </c>
      <c r="AS72" s="11">
        <f>IF(('OddsRatio_working_3-way'!X72=0),IF(Q72&gt;0,-Q72^(1/3),(-Q72)^(1/3)),'OddsRatio_working_3-way'!AM72-'OddsRatio_working_3-way'!R72/3)</f>
        <v>-0.82244912951423188</v>
      </c>
      <c r="AT72" s="11">
        <f>IF(('OddsRatio_working_3-way'!X72=0),IF(Q72&gt;0,-Q72^(1/3),(-Q72)^(1/3)),'OddsRatio_working_3-way'!AN72-'OddsRatio_working_3-way'!R72/3)</f>
        <v>-0.28778375918403315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2.11</v>
      </c>
      <c r="B73" s="4">
        <f>IF('True_Odds_Calculator_3-way'!B74="","",'True_Odds_Calculator_3-way'!B74)</f>
        <v>3.39</v>
      </c>
      <c r="C73" s="4">
        <f>IF('True_Odds_Calculator_3-way'!C74="","",'True_Odds_Calculator_3-way'!C74)</f>
        <v>3.48</v>
      </c>
      <c r="D73" s="9">
        <f t="shared" si="26"/>
        <v>0.45253576696385156</v>
      </c>
      <c r="E73" s="9">
        <f t="shared" si="27"/>
        <v>0.27740634054978197</v>
      </c>
      <c r="F73" s="9">
        <f t="shared" si="28"/>
        <v>0.27005789248636669</v>
      </c>
      <c r="G73" s="9">
        <f t="shared" si="29"/>
        <v>1.0898829590030714</v>
      </c>
      <c r="H73" s="9">
        <f t="shared" si="30"/>
        <v>2.2097700844934094</v>
      </c>
      <c r="I73" s="9">
        <f t="shared" si="31"/>
        <v>3.6048202720173403</v>
      </c>
      <c r="J73" s="9">
        <f t="shared" si="32"/>
        <v>3.7029097383276177</v>
      </c>
      <c r="K73" s="11">
        <f t="shared" si="33"/>
        <v>0.47393364928909953</v>
      </c>
      <c r="L73" s="11">
        <f t="shared" si="34"/>
        <v>0.29498525073746312</v>
      </c>
      <c r="M73" s="11">
        <f t="shared" si="35"/>
        <v>0.28735632183908044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-0.26430852015170125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0.24023693950673164</v>
      </c>
      <c r="Q73" s="11">
        <f>2*'OddsRatio_working_3-way'!K73*'OddsRatio_working_3-way'!L73*'OddsRatio_working_3-way'!M73</f>
        <v>8.0346802510612603E-2</v>
      </c>
      <c r="R73" s="11">
        <f t="shared" si="36"/>
        <v>0</v>
      </c>
      <c r="S73" s="11">
        <f t="shared" si="37"/>
        <v>-0.9089262024880862</v>
      </c>
      <c r="T73" s="11">
        <f t="shared" si="38"/>
        <v>-0.30398869648430982</v>
      </c>
      <c r="U73" s="11">
        <f>'OddsRatio_working_3-way'!S73-'OddsRatio_working_3-way'!R73^2/3</f>
        <v>-0.9089262024880862</v>
      </c>
      <c r="V73" s="11">
        <f>'OddsRatio_working_3-way'!S73*'OddsRatio_working_3-way'!R73/3-2*'OddsRatio_working_3-way'!R73^3/27-'OddsRatio_working_3-way'!T73</f>
        <v>0.30398869648430982</v>
      </c>
      <c r="W73" s="11">
        <f>'OddsRatio_working_3-way'!V73^2+4*'OddsRatio_working_3-way'!U73^3/27</f>
        <v>-1.8836281506838845E-2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0.16676735973885048</v>
      </c>
      <c r="Y73" s="11">
        <f>IF('OddsRatio_working_3-way'!W73&gt;=0,IF('OddsRatio_working_3-way'!V73+SQRT('OddsRatio_working_3-way'!W73)&gt;0,0,PI()),ACOS('OddsRatio_working_3-way'!V73/(2*'OddsRatio_working_3-way'!X73)))</f>
        <v>0.42408542509665303</v>
      </c>
      <c r="Z73" s="11">
        <f>'OddsRatio_working_3-way'!X73^(1/3)*COS('OddsRatio_working_3-way'!Y73/3)</f>
        <v>0.54494147950153582</v>
      </c>
      <c r="AA73" s="11">
        <f>'OddsRatio_working_3-way'!X73^(1/3)*COS(('OddsRatio_working_3-way'!Y73+2*PI())/3)</f>
        <v>-0.33963202741732096</v>
      </c>
      <c r="AB73" s="11">
        <f>'OddsRatio_working_3-way'!X73^(1/3)*COS(('OddsRatio_working_3-way'!Y73+4*PI())/3)</f>
        <v>-0.20530945208421494</v>
      </c>
      <c r="AC73" s="11">
        <f>'OddsRatio_working_3-way'!X73^(1/3)*SIN('OddsRatio_working_3-way'!Y73/3)</f>
        <v>7.7551175026812635E-2</v>
      </c>
      <c r="AD73" s="11">
        <f>'OddsRatio_working_3-way'!X73^(1/3)*SIN(('OddsRatio_working_3-way'!Y73+2*PI())/3)</f>
        <v>0.43315757731080062</v>
      </c>
      <c r="AE73" s="11">
        <f>'OddsRatio_working_3-way'!X73^(1/3)*SIN(('OddsRatio_working_3-way'!Y73+4*PI())/3)</f>
        <v>-0.51070875233761326</v>
      </c>
      <c r="AF73" s="11">
        <f>-'OddsRatio_working_3-way'!U73/(3*'OddsRatio_working_3-way'!X73^(1/3))*COS(('OddsRatio_working_3-way'!Y73)/3)</f>
        <v>0.54494147950153571</v>
      </c>
      <c r="AG73" s="11">
        <f>-'OddsRatio_working_3-way'!U73/(3*'OddsRatio_working_3-way'!X73^(1/3))*COS(('OddsRatio_working_3-way'!Y73+2*PI())/3)</f>
        <v>-0.3396320274173209</v>
      </c>
      <c r="AH73" s="11">
        <f>-'OddsRatio_working_3-way'!U73/(3*'OddsRatio_working_3-way'!X73^(1/3))*COS(('OddsRatio_working_3-way'!Y73+4*PI())/3)</f>
        <v>-0.20530945208421492</v>
      </c>
      <c r="AI73" s="11">
        <f>'OddsRatio_working_3-way'!U73/(3*'OddsRatio_working_3-way'!X73^(1/3))*SIN(('OddsRatio_working_3-way'!Y73)/3)</f>
        <v>-7.7551175026812622E-2</v>
      </c>
      <c r="AJ73" s="11">
        <f>'OddsRatio_working_3-way'!U73/(3*'OddsRatio_working_3-way'!X73^(1/3))*SIN(('OddsRatio_working_3-way'!Y73+2*PI())/3)</f>
        <v>-0.43315757731080057</v>
      </c>
      <c r="AK73" s="11">
        <f>'OddsRatio_working_3-way'!U73/(3*'OddsRatio_working_3-way'!X73^(1/3))*SIN(('OddsRatio_working_3-way'!Y73+4*PI())/3)</f>
        <v>0.51070875233761315</v>
      </c>
      <c r="AL73" s="11">
        <f>'OddsRatio_working_3-way'!Z73+'OddsRatio_working_3-way'!AF73</f>
        <v>1.0898829590030714</v>
      </c>
      <c r="AM73" s="11">
        <f>'OddsRatio_working_3-way'!AA73+'OddsRatio_working_3-way'!AG73</f>
        <v>-0.67926405483464181</v>
      </c>
      <c r="AN73" s="11">
        <f>'OddsRatio_working_3-way'!AB73+'OddsRatio_working_3-way'!AH73</f>
        <v>-0.41061890416842983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1.0898829590030714</v>
      </c>
      <c r="AS73" s="11">
        <f>IF(('OddsRatio_working_3-way'!X73=0),IF(Q73&gt;0,-Q73^(1/3),(-Q73)^(1/3)),'OddsRatio_working_3-way'!AM73-'OddsRatio_working_3-way'!R73/3)</f>
        <v>-0.67926405483464181</v>
      </c>
      <c r="AT73" s="11">
        <f>IF(('OddsRatio_working_3-way'!X73=0),IF(Q73&gt;0,-Q73^(1/3),(-Q73)^(1/3)),'OddsRatio_working_3-way'!AN73-'OddsRatio_working_3-way'!R73/3)</f>
        <v>-0.41061890416842983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1.54</v>
      </c>
      <c r="B74" s="4">
        <f>IF('True_Odds_Calculator_3-way'!B75="","",'True_Odds_Calculator_3-way'!B75)</f>
        <v>4.0199999999999996</v>
      </c>
      <c r="C74" s="4">
        <f>IF('True_Odds_Calculator_3-way'!C75="","",'True_Odds_Calculator_3-way'!C75)</f>
        <v>6.11</v>
      </c>
      <c r="D74" s="9">
        <f t="shared" si="26"/>
        <v>0.62310667983356238</v>
      </c>
      <c r="E74" s="9">
        <f t="shared" si="27"/>
        <v>0.22816752486616235</v>
      </c>
      <c r="F74" s="9">
        <f t="shared" si="28"/>
        <v>0.1487257953002756</v>
      </c>
      <c r="G74" s="9">
        <f t="shared" si="29"/>
        <v>1.1201141240970802</v>
      </c>
      <c r="H74" s="9">
        <f t="shared" si="30"/>
        <v>1.6048616270124232</v>
      </c>
      <c r="I74" s="9">
        <f t="shared" si="31"/>
        <v>4.3827446547731812</v>
      </c>
      <c r="J74" s="9">
        <f t="shared" si="32"/>
        <v>6.7237831741360798</v>
      </c>
      <c r="K74" s="11">
        <f t="shared" si="33"/>
        <v>0.64935064935064934</v>
      </c>
      <c r="L74" s="11">
        <f t="shared" si="34"/>
        <v>0.24875621890547267</v>
      </c>
      <c r="M74" s="11">
        <f t="shared" si="35"/>
        <v>0.16366612111292961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-0.2203096998270071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0.22920870809089289</v>
      </c>
      <c r="Q74" s="11">
        <f>2*'OddsRatio_working_3-way'!K74*'OddsRatio_working_3-way'!L74*'OddsRatio_working_3-way'!M74</f>
        <v>5.2873981105165606E-2</v>
      </c>
      <c r="R74" s="11">
        <f t="shared" si="36"/>
        <v>0</v>
      </c>
      <c r="S74" s="11">
        <f t="shared" si="37"/>
        <v>-1.0403931750207709</v>
      </c>
      <c r="T74" s="11">
        <f t="shared" si="38"/>
        <v>-0.23999842561032778</v>
      </c>
      <c r="U74" s="11">
        <f>'OddsRatio_working_3-way'!S74-'OddsRatio_working_3-way'!R74^2/3</f>
        <v>-1.0403931750207709</v>
      </c>
      <c r="V74" s="11">
        <f>'OddsRatio_working_3-way'!S74*'OddsRatio_working_3-way'!R74/3-2*'OddsRatio_working_3-way'!R74^3/27-'OddsRatio_working_3-way'!T74</f>
        <v>0.23999842561032778</v>
      </c>
      <c r="W74" s="11">
        <f>'OddsRatio_working_3-way'!V74^2+4*'OddsRatio_working_3-way'!U74^3/27</f>
        <v>-0.10923634928654313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0.20422756521952365</v>
      </c>
      <c r="Y74" s="11">
        <f>IF('OddsRatio_working_3-way'!W74&gt;=0,IF('OddsRatio_working_3-way'!V74+SQRT('OddsRatio_working_3-way'!W74)&gt;0,0,PI()),ACOS('OddsRatio_working_3-way'!V74/(2*'OddsRatio_working_3-way'!X74)))</f>
        <v>0.9427364403338041</v>
      </c>
      <c r="Z74" s="11">
        <f>'OddsRatio_working_3-way'!X74^(1/3)*COS('OddsRatio_working_3-way'!Y74/3)</f>
        <v>0.56005706204854022</v>
      </c>
      <c r="AA74" s="11">
        <f>'OddsRatio_working_3-way'!X74^(1/3)*COS(('OddsRatio_working_3-way'!Y74+2*PI())/3)</f>
        <v>-0.43766849801348562</v>
      </c>
      <c r="AB74" s="11">
        <f>'OddsRatio_working_3-way'!X74^(1/3)*COS(('OddsRatio_working_3-way'!Y74+4*PI())/3)</f>
        <v>-0.12238856403505498</v>
      </c>
      <c r="AC74" s="11">
        <f>'OddsRatio_working_3-way'!X74^(1/3)*SIN('OddsRatio_working_3-way'!Y74/3)</f>
        <v>0.18202695475253461</v>
      </c>
      <c r="AD74" s="11">
        <f>'OddsRatio_working_3-way'!X74^(1/3)*SIN(('OddsRatio_working_3-way'!Y74+2*PI())/3)</f>
        <v>0.39401016592664612</v>
      </c>
      <c r="AE74" s="11">
        <f>'OddsRatio_working_3-way'!X74^(1/3)*SIN(('OddsRatio_working_3-way'!Y74+4*PI())/3)</f>
        <v>-0.57603712067918067</v>
      </c>
      <c r="AF74" s="11">
        <f>-'OddsRatio_working_3-way'!U74/(3*'OddsRatio_working_3-way'!X74^(1/3))*COS(('OddsRatio_working_3-way'!Y74)/3)</f>
        <v>0.56005706204854011</v>
      </c>
      <c r="AG74" s="11">
        <f>-'OddsRatio_working_3-way'!U74/(3*'OddsRatio_working_3-way'!X74^(1/3))*COS(('OddsRatio_working_3-way'!Y74+2*PI())/3)</f>
        <v>-0.43766849801348556</v>
      </c>
      <c r="AH74" s="11">
        <f>-'OddsRatio_working_3-way'!U74/(3*'OddsRatio_working_3-way'!X74^(1/3))*COS(('OddsRatio_working_3-way'!Y74+4*PI())/3)</f>
        <v>-0.12238856403505495</v>
      </c>
      <c r="AI74" s="11">
        <f>'OddsRatio_working_3-way'!U74/(3*'OddsRatio_working_3-way'!X74^(1/3))*SIN(('OddsRatio_working_3-way'!Y74)/3)</f>
        <v>-0.18202695475253458</v>
      </c>
      <c r="AJ74" s="11">
        <f>'OddsRatio_working_3-way'!U74/(3*'OddsRatio_working_3-way'!X74^(1/3))*SIN(('OddsRatio_working_3-way'!Y74+2*PI())/3)</f>
        <v>-0.39401016592664606</v>
      </c>
      <c r="AK74" s="11">
        <f>'OddsRatio_working_3-way'!U74/(3*'OddsRatio_working_3-way'!X74^(1/3))*SIN(('OddsRatio_working_3-way'!Y74+4*PI())/3)</f>
        <v>0.57603712067918056</v>
      </c>
      <c r="AL74" s="11">
        <f>'OddsRatio_working_3-way'!Z74+'OddsRatio_working_3-way'!AF74</f>
        <v>1.1201141240970802</v>
      </c>
      <c r="AM74" s="11">
        <f>'OddsRatio_working_3-way'!AA74+'OddsRatio_working_3-way'!AG74</f>
        <v>-0.87533699602697124</v>
      </c>
      <c r="AN74" s="11">
        <f>'OddsRatio_working_3-way'!AB74+'OddsRatio_working_3-way'!AH74</f>
        <v>-0.24477712807010993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1.1201141240970802</v>
      </c>
      <c r="AS74" s="11">
        <f>IF(('OddsRatio_working_3-way'!X74=0),IF(Q74&gt;0,-Q74^(1/3),(-Q74)^(1/3)),'OddsRatio_working_3-way'!AM74-'OddsRatio_working_3-way'!R74/3)</f>
        <v>-0.87533699602697124</v>
      </c>
      <c r="AT74" s="11">
        <f>IF(('OddsRatio_working_3-way'!X74=0),IF(Q74&gt;0,-Q74^(1/3),(-Q74)^(1/3)),'OddsRatio_working_3-way'!AN74-'OddsRatio_working_3-way'!R74/3)</f>
        <v>-0.24477712807010993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2.5499999999999998</v>
      </c>
      <c r="B75" s="4">
        <f>IF('True_Odds_Calculator_3-way'!B76="","",'True_Odds_Calculator_3-way'!B76)</f>
        <v>3.22</v>
      </c>
      <c r="C75" s="4">
        <f>IF('True_Odds_Calculator_3-way'!C76="","",'True_Odds_Calculator_3-way'!C76)</f>
        <v>2.84</v>
      </c>
      <c r="D75" s="9">
        <f t="shared" si="26"/>
        <v>0.37289378862838607</v>
      </c>
      <c r="E75" s="9">
        <f t="shared" si="27"/>
        <v>0.29336959007913765</v>
      </c>
      <c r="F75" s="9">
        <f t="shared" si="28"/>
        <v>0.33373662129247661</v>
      </c>
      <c r="G75" s="9">
        <f t="shared" si="29"/>
        <v>1.0849863012896996</v>
      </c>
      <c r="H75" s="9">
        <f t="shared" si="30"/>
        <v>2.6817287669990337</v>
      </c>
      <c r="I75" s="9">
        <f t="shared" si="31"/>
        <v>3.4086695888631331</v>
      </c>
      <c r="J75" s="9">
        <f t="shared" si="32"/>
        <v>2.9963747943730468</v>
      </c>
      <c r="K75" s="11">
        <f t="shared" si="33"/>
        <v>0.39215686274509809</v>
      </c>
      <c r="L75" s="11">
        <f t="shared" si="34"/>
        <v>0.3105590062111801</v>
      </c>
      <c r="M75" s="11">
        <f t="shared" si="35"/>
        <v>0.35211267605633806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-0.27151142146999652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0.24057387805091421</v>
      </c>
      <c r="Q75" s="11">
        <f>2*'OddsRatio_working_3-way'!K75*'OddsRatio_working_3-way'!L75*'OddsRatio_working_3-way'!M75</f>
        <v>8.5766088431698473E-2</v>
      </c>
      <c r="R75" s="11">
        <f t="shared" si="36"/>
        <v>0</v>
      </c>
      <c r="S75" s="11">
        <f t="shared" si="37"/>
        <v>-0.88605435730260407</v>
      </c>
      <c r="T75" s="11">
        <f t="shared" si="38"/>
        <v>-0.31588390634673941</v>
      </c>
      <c r="U75" s="11">
        <f>'OddsRatio_working_3-way'!S75-'OddsRatio_working_3-way'!R75^2/3</f>
        <v>-0.88605435730260407</v>
      </c>
      <c r="V75" s="11">
        <f>'OddsRatio_working_3-way'!S75*'OddsRatio_working_3-way'!R75/3-2*'OddsRatio_working_3-way'!R75^3/27-'OddsRatio_working_3-way'!T75</f>
        <v>0.31588390634673941</v>
      </c>
      <c r="W75" s="11">
        <f>'OddsRatio_working_3-way'!V75^2+4*'OddsRatio_working_3-way'!U75^3/27</f>
        <v>-3.2743169184046017E-3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0.16051242880792771</v>
      </c>
      <c r="Y75" s="11">
        <f>IF('OddsRatio_working_3-way'!W75&gt;=0,IF('OddsRatio_working_3-way'!V75+SQRT('OddsRatio_working_3-way'!W75)&gt;0,0,PI()),ACOS('OddsRatio_working_3-way'!V75/(2*'OddsRatio_working_3-way'!X75)))</f>
        <v>0.17920440971928198</v>
      </c>
      <c r="Z75" s="11">
        <f>'OddsRatio_working_3-way'!X75^(1/3)*COS('OddsRatio_working_3-way'!Y75/3)</f>
        <v>0.54249315064484993</v>
      </c>
      <c r="AA75" s="11">
        <f>'OddsRatio_working_3-way'!X75^(1/3)*COS(('OddsRatio_working_3-way'!Y75+2*PI())/3)</f>
        <v>-0.29934418114959749</v>
      </c>
      <c r="AB75" s="11">
        <f>'OddsRatio_working_3-way'!X75^(1/3)*COS(('OddsRatio_working_3-way'!Y75+4*PI())/3)</f>
        <v>-0.24314896949525214</v>
      </c>
      <c r="AC75" s="11">
        <f>'OddsRatio_working_3-way'!X75^(1/3)*SIN('OddsRatio_working_3-way'!Y75/3)</f>
        <v>3.2444320575804229E-2</v>
      </c>
      <c r="AD75" s="11">
        <f>'OddsRatio_working_3-way'!X75^(1/3)*SIN(('OddsRatio_working_3-way'!Y75+2*PI())/3)</f>
        <v>0.45359068954959642</v>
      </c>
      <c r="AE75" s="11">
        <f>'OddsRatio_working_3-way'!X75^(1/3)*SIN(('OddsRatio_working_3-way'!Y75+4*PI())/3)</f>
        <v>-0.48603501012540068</v>
      </c>
      <c r="AF75" s="11">
        <f>-'OddsRatio_working_3-way'!U75/(3*'OddsRatio_working_3-way'!X75^(1/3))*COS(('OddsRatio_working_3-way'!Y75)/3)</f>
        <v>0.54249315064484982</v>
      </c>
      <c r="AG75" s="11">
        <f>-'OddsRatio_working_3-way'!U75/(3*'OddsRatio_working_3-way'!X75^(1/3))*COS(('OddsRatio_working_3-way'!Y75+2*PI())/3)</f>
        <v>-0.29934418114959743</v>
      </c>
      <c r="AH75" s="11">
        <f>-'OddsRatio_working_3-way'!U75/(3*'OddsRatio_working_3-way'!X75^(1/3))*COS(('OddsRatio_working_3-way'!Y75+4*PI())/3)</f>
        <v>-0.24314896949525208</v>
      </c>
      <c r="AI75" s="11">
        <f>'OddsRatio_working_3-way'!U75/(3*'OddsRatio_working_3-way'!X75^(1/3))*SIN(('OddsRatio_working_3-way'!Y75)/3)</f>
        <v>-3.2444320575804222E-2</v>
      </c>
      <c r="AJ75" s="11">
        <f>'OddsRatio_working_3-way'!U75/(3*'OddsRatio_working_3-way'!X75^(1/3))*SIN(('OddsRatio_working_3-way'!Y75+2*PI())/3)</f>
        <v>-0.45359068954959636</v>
      </c>
      <c r="AK75" s="11">
        <f>'OddsRatio_working_3-way'!U75/(3*'OddsRatio_working_3-way'!X75^(1/3))*SIN(('OddsRatio_working_3-way'!Y75+4*PI())/3)</f>
        <v>0.48603501012540062</v>
      </c>
      <c r="AL75" s="11">
        <f>'OddsRatio_working_3-way'!Z75+'OddsRatio_working_3-way'!AF75</f>
        <v>1.0849863012896996</v>
      </c>
      <c r="AM75" s="11">
        <f>'OddsRatio_working_3-way'!AA75+'OddsRatio_working_3-way'!AG75</f>
        <v>-0.59868836229919498</v>
      </c>
      <c r="AN75" s="11">
        <f>'OddsRatio_working_3-way'!AB75+'OddsRatio_working_3-way'!AH75</f>
        <v>-0.48629793899050422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1.0849863012896996</v>
      </c>
      <c r="AS75" s="11">
        <f>IF(('OddsRatio_working_3-way'!X75=0),IF(Q75&gt;0,-Q75^(1/3),(-Q75)^(1/3)),'OddsRatio_working_3-way'!AM75-'OddsRatio_working_3-way'!R75/3)</f>
        <v>-0.59868836229919498</v>
      </c>
      <c r="AT75" s="11">
        <f>IF(('OddsRatio_working_3-way'!X75=0),IF(Q75&gt;0,-Q75^(1/3),(-Q75)^(1/3)),'OddsRatio_working_3-way'!AN75-'OddsRatio_working_3-way'!R75/3)</f>
        <v>-0.48629793899050422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2.09</v>
      </c>
      <c r="B76" s="4">
        <f>IF('True_Odds_Calculator_3-way'!B77="","",'True_Odds_Calculator_3-way'!B77)</f>
        <v>3.4</v>
      </c>
      <c r="C76" s="4">
        <f>IF('True_Odds_Calculator_3-way'!C77="","",'True_Odds_Calculator_3-way'!C77)</f>
        <v>3.51</v>
      </c>
      <c r="D76" s="9">
        <f t="shared" si="26"/>
        <v>0.45654004481048033</v>
      </c>
      <c r="E76" s="9">
        <f t="shared" si="27"/>
        <v>0.27616386154216849</v>
      </c>
      <c r="F76" s="9">
        <f t="shared" si="28"/>
        <v>0.26729609364735113</v>
      </c>
      <c r="G76" s="9">
        <f t="shared" si="29"/>
        <v>1.0920994127902728</v>
      </c>
      <c r="H76" s="9">
        <f t="shared" si="30"/>
        <v>2.1903883599413971</v>
      </c>
      <c r="I76" s="9">
        <f t="shared" si="31"/>
        <v>3.6210385906966551</v>
      </c>
      <c r="J76" s="9">
        <f t="shared" si="32"/>
        <v>3.7411695261035844</v>
      </c>
      <c r="K76" s="11">
        <f t="shared" si="33"/>
        <v>0.47846889952153115</v>
      </c>
      <c r="L76" s="11">
        <f t="shared" si="34"/>
        <v>0.29411764705882354</v>
      </c>
      <c r="M76" s="11">
        <f t="shared" si="35"/>
        <v>0.28490028490028491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-0.26325652331844274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0.24055751609931178</v>
      </c>
      <c r="Q76" s="11">
        <f>2*'OddsRatio_working_3-way'!K76*'OddsRatio_working_3-way'!L76*'OddsRatio_working_3-way'!M76</f>
        <v>8.0185838699770598E-2</v>
      </c>
      <c r="R76" s="11">
        <f t="shared" si="36"/>
        <v>0</v>
      </c>
      <c r="S76" s="11">
        <f t="shared" si="37"/>
        <v>-0.91377608830732149</v>
      </c>
      <c r="T76" s="11">
        <f t="shared" si="38"/>
        <v>-0.30459202943577385</v>
      </c>
      <c r="U76" s="11">
        <f>'OddsRatio_working_3-way'!S76-'OddsRatio_working_3-way'!R76^2/3</f>
        <v>-0.91377608830732149</v>
      </c>
      <c r="V76" s="11">
        <f>'OddsRatio_working_3-way'!S76*'OddsRatio_working_3-way'!R76/3-2*'OddsRatio_working_3-way'!R76^3/27-'OddsRatio_working_3-way'!T76</f>
        <v>0.30459202943577385</v>
      </c>
      <c r="W76" s="11">
        <f>'OddsRatio_working_3-way'!V76^2+4*'OddsRatio_working_3-way'!U76^3/27</f>
        <v>-2.025938696207201E-2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0.16810390489060281</v>
      </c>
      <c r="Y76" s="11">
        <f>IF('OddsRatio_working_3-way'!W76&gt;=0,IF('OddsRatio_working_3-way'!V76+SQRT('OddsRatio_working_3-way'!W76)&gt;0,0,PI()),ACOS('OddsRatio_working_3-way'!V76/(2*'OddsRatio_working_3-way'!X76)))</f>
        <v>0.43714607708565034</v>
      </c>
      <c r="Z76" s="11">
        <f>'OddsRatio_working_3-way'!X76^(1/3)*COS('OddsRatio_working_3-way'!Y76/3)</f>
        <v>0.5460497063951365</v>
      </c>
      <c r="AA76" s="11">
        <f>'OddsRatio_working_3-way'!X76^(1/3)*COS(('OddsRatio_working_3-way'!Y76+2*PI())/3)</f>
        <v>-0.34242449790969426</v>
      </c>
      <c r="AB76" s="11">
        <f>'OddsRatio_working_3-way'!X76^(1/3)*COS(('OddsRatio_working_3-way'!Y76+4*PI())/3)</f>
        <v>-0.20362520848544235</v>
      </c>
      <c r="AC76" s="11">
        <f>'OddsRatio_working_3-way'!X76^(1/3)*SIN('OddsRatio_working_3-way'!Y76/3)</f>
        <v>8.0135807112420826E-2</v>
      </c>
      <c r="AD76" s="11">
        <f>'OddsRatio_working_3-way'!X76^(1/3)*SIN(('OddsRatio_working_3-way'!Y76+2*PI())/3)</f>
        <v>0.43282501391101191</v>
      </c>
      <c r="AE76" s="11">
        <f>'OddsRatio_working_3-way'!X76^(1/3)*SIN(('OddsRatio_working_3-way'!Y76+4*PI())/3)</f>
        <v>-0.51296082102343254</v>
      </c>
      <c r="AF76" s="11">
        <f>-'OddsRatio_working_3-way'!U76/(3*'OddsRatio_working_3-way'!X76^(1/3))*COS(('OddsRatio_working_3-way'!Y76)/3)</f>
        <v>0.54604970639513639</v>
      </c>
      <c r="AG76" s="11">
        <f>-'OddsRatio_working_3-way'!U76/(3*'OddsRatio_working_3-way'!X76^(1/3))*COS(('OddsRatio_working_3-way'!Y76+2*PI())/3)</f>
        <v>-0.3424244979096942</v>
      </c>
      <c r="AH76" s="11">
        <f>-'OddsRatio_working_3-way'!U76/(3*'OddsRatio_working_3-way'!X76^(1/3))*COS(('OddsRatio_working_3-way'!Y76+4*PI())/3)</f>
        <v>-0.20362520848544233</v>
      </c>
      <c r="AI76" s="11">
        <f>'OddsRatio_working_3-way'!U76/(3*'OddsRatio_working_3-way'!X76^(1/3))*SIN(('OddsRatio_working_3-way'!Y76)/3)</f>
        <v>-8.0135807112420812E-2</v>
      </c>
      <c r="AJ76" s="11">
        <f>'OddsRatio_working_3-way'!U76/(3*'OddsRatio_working_3-way'!X76^(1/3))*SIN(('OddsRatio_working_3-way'!Y76+2*PI())/3)</f>
        <v>-0.43282501391101186</v>
      </c>
      <c r="AK76" s="11">
        <f>'OddsRatio_working_3-way'!U76/(3*'OddsRatio_working_3-way'!X76^(1/3))*SIN(('OddsRatio_working_3-way'!Y76+4*PI())/3)</f>
        <v>0.51296082102343243</v>
      </c>
      <c r="AL76" s="11">
        <f>'OddsRatio_working_3-way'!Z76+'OddsRatio_working_3-way'!AF76</f>
        <v>1.0920994127902728</v>
      </c>
      <c r="AM76" s="11">
        <f>'OddsRatio_working_3-way'!AA76+'OddsRatio_working_3-way'!AG76</f>
        <v>-0.68484899581938841</v>
      </c>
      <c r="AN76" s="11">
        <f>'OddsRatio_working_3-way'!AB76+'OddsRatio_working_3-way'!AH76</f>
        <v>-0.40725041697088471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1.0920994127902728</v>
      </c>
      <c r="AS76" s="11">
        <f>IF(('OddsRatio_working_3-way'!X76=0),IF(Q76&gt;0,-Q76^(1/3),(-Q76)^(1/3)),'OddsRatio_working_3-way'!AM76-'OddsRatio_working_3-way'!R76/3)</f>
        <v>-0.68484899581938841</v>
      </c>
      <c r="AT76" s="11">
        <f>IF(('OddsRatio_working_3-way'!X76=0),IF(Q76&gt;0,-Q76^(1/3),(-Q76)^(1/3)),'OddsRatio_working_3-way'!AN76-'OddsRatio_working_3-way'!R76/3)</f>
        <v>-0.40725041697088471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1.85</v>
      </c>
      <c r="B77" s="4">
        <f>IF('True_Odds_Calculator_3-way'!B78="","",'True_Odds_Calculator_3-way'!B78)</f>
        <v>3.92</v>
      </c>
      <c r="C77" s="4">
        <f>IF('True_Odds_Calculator_3-way'!C78="","",'True_Odds_Calculator_3-way'!C78)</f>
        <v>3.82</v>
      </c>
      <c r="D77" s="9">
        <f t="shared" si="26"/>
        <v>0.51760886797444083</v>
      </c>
      <c r="E77" s="9">
        <f t="shared" si="27"/>
        <v>0.2380068825171178</v>
      </c>
      <c r="F77" s="9">
        <f t="shared" si="28"/>
        <v>0.24438424950844148</v>
      </c>
      <c r="G77" s="9">
        <f t="shared" si="29"/>
        <v>1.0964243736288195</v>
      </c>
      <c r="H77" s="9">
        <f t="shared" si="30"/>
        <v>1.9319607175844973</v>
      </c>
      <c r="I77" s="9">
        <f t="shared" si="31"/>
        <v>4.2015591709961519</v>
      </c>
      <c r="J77" s="9">
        <f t="shared" si="32"/>
        <v>4.09191673363327</v>
      </c>
      <c r="K77" s="11">
        <f t="shared" si="33"/>
        <v>0.54054054054054046</v>
      </c>
      <c r="L77" s="11">
        <f t="shared" si="34"/>
        <v>0.25510204081632654</v>
      </c>
      <c r="M77" s="11">
        <f t="shared" si="35"/>
        <v>0.26178010471204188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-0.25265606454836087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0.23788346525818474</v>
      </c>
      <c r="Q77" s="11">
        <f>2*'OddsRatio_working_3-way'!K77*'OddsRatio_working_3-way'!L77*'OddsRatio_working_3-way'!M77</f>
        <v>7.2195285359084913E-2</v>
      </c>
      <c r="R77" s="11">
        <f t="shared" si="36"/>
        <v>0</v>
      </c>
      <c r="S77" s="11">
        <f t="shared" si="37"/>
        <v>-0.94153079477200319</v>
      </c>
      <c r="T77" s="11">
        <f t="shared" si="38"/>
        <v>-0.28574530949074456</v>
      </c>
      <c r="U77" s="11">
        <f>'OddsRatio_working_3-way'!S77-'OddsRatio_working_3-way'!R77^2/3</f>
        <v>-0.94153079477200319</v>
      </c>
      <c r="V77" s="11">
        <f>'OddsRatio_working_3-way'!S77*'OddsRatio_working_3-way'!R77/3-2*'OddsRatio_working_3-way'!R77^3/27-'OddsRatio_working_3-way'!T77</f>
        <v>0.28574530949074456</v>
      </c>
      <c r="W77" s="11">
        <f>'OddsRatio_working_3-way'!V77^2+4*'OddsRatio_working_3-way'!U77^3/27</f>
        <v>-4.2001239225048267E-2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0.17582066226769941</v>
      </c>
      <c r="Y77" s="11">
        <f>IF('OddsRatio_working_3-way'!W77&gt;=0,IF('OddsRatio_working_3-way'!V77+SQRT('OddsRatio_working_3-way'!W77)&gt;0,0,PI()),ACOS('OddsRatio_working_3-way'!V77/(2*'OddsRatio_working_3-way'!X77)))</f>
        <v>0.6221892734102431</v>
      </c>
      <c r="Z77" s="11">
        <f>'OddsRatio_working_3-way'!X77^(1/3)*COS('OddsRatio_working_3-way'!Y77/3)</f>
        <v>0.54821218681440975</v>
      </c>
      <c r="AA77" s="11">
        <f>'OddsRatio_working_3-way'!X77^(1/3)*COS(('OddsRatio_working_3-way'!Y77+2*PI())/3)</f>
        <v>-0.37400728140876383</v>
      </c>
      <c r="AB77" s="11">
        <f>'OddsRatio_working_3-way'!X77^(1/3)*COS(('OddsRatio_working_3-way'!Y77+4*PI())/3)</f>
        <v>-0.17420490540564601</v>
      </c>
      <c r="AC77" s="11">
        <f>'OddsRatio_working_3-way'!X77^(1/3)*SIN('OddsRatio_working_3-way'!Y77/3)</f>
        <v>0.11535595557012689</v>
      </c>
      <c r="AD77" s="11">
        <f>'OddsRatio_working_3-way'!X77^(1/3)*SIN(('OddsRatio_working_3-way'!Y77+2*PI())/3)</f>
        <v>0.41708770266043588</v>
      </c>
      <c r="AE77" s="11">
        <f>'OddsRatio_working_3-way'!X77^(1/3)*SIN(('OddsRatio_working_3-way'!Y77+4*PI())/3)</f>
        <v>-0.53244365823056272</v>
      </c>
      <c r="AF77" s="11">
        <f>-'OddsRatio_working_3-way'!U77/(3*'OddsRatio_working_3-way'!X77^(1/3))*COS(('OddsRatio_working_3-way'!Y77)/3)</f>
        <v>0.54821218681440975</v>
      </c>
      <c r="AG77" s="11">
        <f>-'OddsRatio_working_3-way'!U77/(3*'OddsRatio_working_3-way'!X77^(1/3))*COS(('OddsRatio_working_3-way'!Y77+2*PI())/3)</f>
        <v>-0.37400728140876383</v>
      </c>
      <c r="AH77" s="11">
        <f>-'OddsRatio_working_3-way'!U77/(3*'OddsRatio_working_3-way'!X77^(1/3))*COS(('OddsRatio_working_3-way'!Y77+4*PI())/3)</f>
        <v>-0.17420490540564601</v>
      </c>
      <c r="AI77" s="11">
        <f>'OddsRatio_working_3-way'!U77/(3*'OddsRatio_working_3-way'!X77^(1/3))*SIN(('OddsRatio_working_3-way'!Y77)/3)</f>
        <v>-0.11535595557012689</v>
      </c>
      <c r="AJ77" s="11">
        <f>'OddsRatio_working_3-way'!U77/(3*'OddsRatio_working_3-way'!X77^(1/3))*SIN(('OddsRatio_working_3-way'!Y77+2*PI())/3)</f>
        <v>-0.41708770266043588</v>
      </c>
      <c r="AK77" s="11">
        <f>'OddsRatio_working_3-way'!U77/(3*'OddsRatio_working_3-way'!X77^(1/3))*SIN(('OddsRatio_working_3-way'!Y77+4*PI())/3)</f>
        <v>0.53244365823056272</v>
      </c>
      <c r="AL77" s="11">
        <f>'OddsRatio_working_3-way'!Z77+'OddsRatio_working_3-way'!AF77</f>
        <v>1.0964243736288195</v>
      </c>
      <c r="AM77" s="11">
        <f>'OddsRatio_working_3-way'!AA77+'OddsRatio_working_3-way'!AG77</f>
        <v>-0.74801456281752765</v>
      </c>
      <c r="AN77" s="11">
        <f>'OddsRatio_working_3-way'!AB77+'OddsRatio_working_3-way'!AH77</f>
        <v>-0.34840981081129202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1.0964243736288195</v>
      </c>
      <c r="AS77" s="11">
        <f>IF(('OddsRatio_working_3-way'!X77=0),IF(Q77&gt;0,-Q77^(1/3),(-Q77)^(1/3)),'OddsRatio_working_3-way'!AM77-'OddsRatio_working_3-way'!R77/3)</f>
        <v>-0.74801456281752765</v>
      </c>
      <c r="AT77" s="11">
        <f>IF(('OddsRatio_working_3-way'!X77=0),IF(Q77&gt;0,-Q77^(1/3),(-Q77)^(1/3)),'OddsRatio_working_3-way'!AN77-'OddsRatio_working_3-way'!R77/3)</f>
        <v>-0.34840981081129202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2.63</v>
      </c>
      <c r="B78" s="4">
        <f>IF('True_Odds_Calculator_3-way'!B79="","",'True_Odds_Calculator_3-way'!B79)</f>
        <v>3.4</v>
      </c>
      <c r="C78" s="4">
        <f>IF('True_Odds_Calculator_3-way'!C79="","",'True_Odds_Calculator_3-way'!C79)</f>
        <v>2.63</v>
      </c>
      <c r="D78" s="9">
        <f t="shared" si="26"/>
        <v>0.36124546703929361</v>
      </c>
      <c r="E78" s="9">
        <f t="shared" si="27"/>
        <v>0.27750906592141289</v>
      </c>
      <c r="F78" s="9">
        <f t="shared" si="28"/>
        <v>0.36124546703929361</v>
      </c>
      <c r="G78" s="9">
        <f t="shared" si="29"/>
        <v>1.0847857824027323</v>
      </c>
      <c r="H78" s="9">
        <f t="shared" si="30"/>
        <v>2.7682008253164527</v>
      </c>
      <c r="I78" s="9">
        <f t="shared" si="31"/>
        <v>3.6034858777665577</v>
      </c>
      <c r="J78" s="9">
        <f t="shared" si="32"/>
        <v>2.7682008253164527</v>
      </c>
      <c r="K78" s="11">
        <f t="shared" si="33"/>
        <v>0.38022813688212931</v>
      </c>
      <c r="L78" s="11">
        <f t="shared" si="34"/>
        <v>0.29411764705882354</v>
      </c>
      <c r="M78" s="11">
        <f t="shared" si="35"/>
        <v>0.38022813688212931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-0.27114152633830346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0.24067224946911792</v>
      </c>
      <c r="Q78" s="11">
        <f>2*'OddsRatio_working_3-way'!K78*'OddsRatio_working_3-way'!L78*'OddsRatio_working_3-way'!M78</f>
        <v>8.50431976922678E-2</v>
      </c>
      <c r="R78" s="11">
        <f t="shared" si="36"/>
        <v>0</v>
      </c>
      <c r="S78" s="11">
        <f t="shared" si="37"/>
        <v>-0.8876259299685102</v>
      </c>
      <c r="T78" s="11">
        <f t="shared" si="38"/>
        <v>-0.31364873850477387</v>
      </c>
      <c r="U78" s="11">
        <f>'OddsRatio_working_3-way'!S78-'OddsRatio_working_3-way'!R78^2/3</f>
        <v>-0.8876259299685102</v>
      </c>
      <c r="V78" s="11">
        <f>'OddsRatio_working_3-way'!S78*'OddsRatio_working_3-way'!R78/3-2*'OddsRatio_working_3-way'!R78^3/27-'OddsRatio_working_3-way'!T78</f>
        <v>0.31364873850477387</v>
      </c>
      <c r="W78" s="11">
        <f>'OddsRatio_working_3-way'!V78^2+4*'OddsRatio_working_3-way'!U78^3/27</f>
        <v>-5.2307699721640677E-3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0.1609396634905455</v>
      </c>
      <c r="Y78" s="11">
        <f>IF('OddsRatio_working_3-way'!W78&gt;=0,IF('OddsRatio_working_3-way'!V78+SQRT('OddsRatio_working_3-way'!W78)&gt;0,0,PI()),ACOS('OddsRatio_working_3-way'!V78/(2*'OddsRatio_working_3-way'!X78)))</f>
        <v>0.22662806610441311</v>
      </c>
      <c r="Z78" s="11">
        <f>'OddsRatio_working_3-way'!X78^(1/3)*COS('OddsRatio_working_3-way'!Y78/3)</f>
        <v>0.54239289120136613</v>
      </c>
      <c r="AA78" s="11">
        <f>'OddsRatio_working_3-way'!X78^(1/3)*COS(('OddsRatio_working_3-way'!Y78+2*PI())/3)</f>
        <v>-0.30674846625766927</v>
      </c>
      <c r="AB78" s="11">
        <f>'OddsRatio_working_3-way'!X78^(1/3)*COS(('OddsRatio_working_3-way'!Y78+4*PI())/3)</f>
        <v>-0.23564442494369703</v>
      </c>
      <c r="AC78" s="11">
        <f>'OddsRatio_working_3-way'!X78^(1/3)*SIN('OddsRatio_working_3-way'!Y78/3)</f>
        <v>4.1051937393092132E-2</v>
      </c>
      <c r="AD78" s="11">
        <f>'OddsRatio_working_3-way'!X78^(1/3)*SIN(('OddsRatio_working_3-way'!Y78+2*PI())/3)</f>
        <v>0.44920005391592616</v>
      </c>
      <c r="AE78" s="11">
        <f>'OddsRatio_working_3-way'!X78^(1/3)*SIN(('OddsRatio_working_3-way'!Y78+4*PI())/3)</f>
        <v>-0.49025199130901831</v>
      </c>
      <c r="AF78" s="11">
        <f>-'OddsRatio_working_3-way'!U78/(3*'OddsRatio_working_3-way'!X78^(1/3))*COS(('OddsRatio_working_3-way'!Y78)/3)</f>
        <v>0.54239289120136613</v>
      </c>
      <c r="AG78" s="11">
        <f>-'OddsRatio_working_3-way'!U78/(3*'OddsRatio_working_3-way'!X78^(1/3))*COS(('OddsRatio_working_3-way'!Y78+2*PI())/3)</f>
        <v>-0.30674846625766927</v>
      </c>
      <c r="AH78" s="11">
        <f>-'OddsRatio_working_3-way'!U78/(3*'OddsRatio_working_3-way'!X78^(1/3))*COS(('OddsRatio_working_3-way'!Y78+4*PI())/3)</f>
        <v>-0.23564442494369703</v>
      </c>
      <c r="AI78" s="11">
        <f>'OddsRatio_working_3-way'!U78/(3*'OddsRatio_working_3-way'!X78^(1/3))*SIN(('OddsRatio_working_3-way'!Y78)/3)</f>
        <v>-4.1051937393092132E-2</v>
      </c>
      <c r="AJ78" s="11">
        <f>'OddsRatio_working_3-way'!U78/(3*'OddsRatio_working_3-way'!X78^(1/3))*SIN(('OddsRatio_working_3-way'!Y78+2*PI())/3)</f>
        <v>-0.44920005391592616</v>
      </c>
      <c r="AK78" s="11">
        <f>'OddsRatio_working_3-way'!U78/(3*'OddsRatio_working_3-way'!X78^(1/3))*SIN(('OddsRatio_working_3-way'!Y78+4*PI())/3)</f>
        <v>0.49025199130901831</v>
      </c>
      <c r="AL78" s="11">
        <f>'OddsRatio_working_3-way'!Z78+'OddsRatio_working_3-way'!AF78</f>
        <v>1.0847857824027323</v>
      </c>
      <c r="AM78" s="11">
        <f>'OddsRatio_working_3-way'!AA78+'OddsRatio_working_3-way'!AG78</f>
        <v>-0.61349693251533854</v>
      </c>
      <c r="AN78" s="11">
        <f>'OddsRatio_working_3-way'!AB78+'OddsRatio_working_3-way'!AH78</f>
        <v>-0.47128884988739406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1.0847857824027323</v>
      </c>
      <c r="AS78" s="11">
        <f>IF(('OddsRatio_working_3-way'!X78=0),IF(Q78&gt;0,-Q78^(1/3),(-Q78)^(1/3)),'OddsRatio_working_3-way'!AM78-'OddsRatio_working_3-way'!R78/3)</f>
        <v>-0.61349693251533854</v>
      </c>
      <c r="AT78" s="11">
        <f>IF(('OddsRatio_working_3-way'!X78=0),IF(Q78&gt;0,-Q78^(1/3),(-Q78)^(1/3)),'OddsRatio_working_3-way'!AN78-'OddsRatio_working_3-way'!R78/3)</f>
        <v>-0.47128884988739406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3.19</v>
      </c>
      <c r="B79" s="4">
        <f>IF('True_Odds_Calculator_3-way'!B80="","",'True_Odds_Calculator_3-way'!B80)</f>
        <v>3.53</v>
      </c>
      <c r="C79" s="4">
        <f>IF('True_Odds_Calculator_3-way'!C80="","",'True_Odds_Calculator_3-way'!C80)</f>
        <v>2.1800000000000002</v>
      </c>
      <c r="D79" s="9">
        <f t="shared" si="26"/>
        <v>0.29563348604574485</v>
      </c>
      <c r="E79" s="9">
        <f t="shared" si="27"/>
        <v>0.26649163798400255</v>
      </c>
      <c r="F79" s="9">
        <f t="shared" si="28"/>
        <v>0.43787487597025249</v>
      </c>
      <c r="G79" s="9">
        <f t="shared" si="29"/>
        <v>1.0879300226998785</v>
      </c>
      <c r="H79" s="9">
        <f t="shared" si="30"/>
        <v>3.3825667497127339</v>
      </c>
      <c r="I79" s="9">
        <f t="shared" si="31"/>
        <v>3.7524629574306938</v>
      </c>
      <c r="J79" s="9">
        <f t="shared" si="32"/>
        <v>2.2837574267858569</v>
      </c>
      <c r="K79" s="11">
        <f t="shared" si="33"/>
        <v>0.31347962382445144</v>
      </c>
      <c r="L79" s="11">
        <f t="shared" si="34"/>
        <v>0.28328611898016998</v>
      </c>
      <c r="M79" s="11">
        <f t="shared" si="35"/>
        <v>0.4587155963302752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-0.26633286522266331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0.24034225388729155</v>
      </c>
      <c r="Q79" s="11">
        <f>2*'OddsRatio_working_3-way'!K79*'OddsRatio_working_3-way'!L79*'OddsRatio_working_3-way'!M79</f>
        <v>8.1471950470268326E-2</v>
      </c>
      <c r="R79" s="11">
        <f t="shared" si="36"/>
        <v>0</v>
      </c>
      <c r="S79" s="11">
        <f t="shared" si="37"/>
        <v>-0.90241305250239123</v>
      </c>
      <c r="T79" s="11">
        <f t="shared" si="38"/>
        <v>-0.30590272966182758</v>
      </c>
      <c r="U79" s="11">
        <f>'OddsRatio_working_3-way'!S79-'OddsRatio_working_3-way'!R79^2/3</f>
        <v>-0.90241305250239123</v>
      </c>
      <c r="V79" s="11">
        <f>'OddsRatio_working_3-way'!S79*'OddsRatio_working_3-way'!R79/3-2*'OddsRatio_working_3-way'!R79^3/27-'OddsRatio_working_3-way'!T79</f>
        <v>0.30590272966182758</v>
      </c>
      <c r="W79" s="11">
        <f>'OddsRatio_working_3-way'!V79^2+4*'OddsRatio_working_3-way'!U79^3/27</f>
        <v>-1.529455009685185E-2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0.16497805165491636</v>
      </c>
      <c r="Y79" s="11">
        <f>IF('OddsRatio_working_3-way'!W79&gt;=0,IF('OddsRatio_working_3-way'!V79+SQRT('OddsRatio_working_3-way'!W79)&gt;0,0,PI()),ACOS('OddsRatio_working_3-way'!V79/(2*'OddsRatio_working_3-way'!X79)))</f>
        <v>0.38419277358190018</v>
      </c>
      <c r="Z79" s="11">
        <f>'OddsRatio_working_3-way'!X79^(1/3)*COS('OddsRatio_working_3-way'!Y79/3)</f>
        <v>0.54396501134993924</v>
      </c>
      <c r="AA79" s="11">
        <f>'OddsRatio_working_3-way'!X79^(1/3)*COS(('OddsRatio_working_3-way'!Y79+2*PI())/3)</f>
        <v>-0.33264396745997099</v>
      </c>
      <c r="AB79" s="11">
        <f>'OddsRatio_working_3-way'!X79^(1/3)*COS(('OddsRatio_working_3-way'!Y79+4*PI())/3)</f>
        <v>-0.21132104388996834</v>
      </c>
      <c r="AC79" s="11">
        <f>'OddsRatio_working_3-way'!X79^(1/3)*SIN('OddsRatio_working_3-way'!Y79/3)</f>
        <v>7.0045822582013584E-2</v>
      </c>
      <c r="AD79" s="11">
        <f>'OddsRatio_working_3-way'!X79^(1/3)*SIN(('OddsRatio_working_3-way'!Y79+2*PI())/3)</f>
        <v>0.43606460730793106</v>
      </c>
      <c r="AE79" s="11">
        <f>'OddsRatio_working_3-way'!X79^(1/3)*SIN(('OddsRatio_working_3-way'!Y79+4*PI())/3)</f>
        <v>-0.50611042988994459</v>
      </c>
      <c r="AF79" s="11">
        <f>-'OddsRatio_working_3-way'!U79/(3*'OddsRatio_working_3-way'!X79^(1/3))*COS(('OddsRatio_working_3-way'!Y79)/3)</f>
        <v>0.54396501134993924</v>
      </c>
      <c r="AG79" s="11">
        <f>-'OddsRatio_working_3-way'!U79/(3*'OddsRatio_working_3-way'!X79^(1/3))*COS(('OddsRatio_working_3-way'!Y79+2*PI())/3)</f>
        <v>-0.33264396745997099</v>
      </c>
      <c r="AH79" s="11">
        <f>-'OddsRatio_working_3-way'!U79/(3*'OddsRatio_working_3-way'!X79^(1/3))*COS(('OddsRatio_working_3-way'!Y79+4*PI())/3)</f>
        <v>-0.21132104388996834</v>
      </c>
      <c r="AI79" s="11">
        <f>'OddsRatio_working_3-way'!U79/(3*'OddsRatio_working_3-way'!X79^(1/3))*SIN(('OddsRatio_working_3-way'!Y79)/3)</f>
        <v>-7.0045822582013584E-2</v>
      </c>
      <c r="AJ79" s="11">
        <f>'OddsRatio_working_3-way'!U79/(3*'OddsRatio_working_3-way'!X79^(1/3))*SIN(('OddsRatio_working_3-way'!Y79+2*PI())/3)</f>
        <v>-0.43606460730793106</v>
      </c>
      <c r="AK79" s="11">
        <f>'OddsRatio_working_3-way'!U79/(3*'OddsRatio_working_3-way'!X79^(1/3))*SIN(('OddsRatio_working_3-way'!Y79+4*PI())/3)</f>
        <v>0.50611042988994459</v>
      </c>
      <c r="AL79" s="11">
        <f>'OddsRatio_working_3-way'!Z79+'OddsRatio_working_3-way'!AF79</f>
        <v>1.0879300226998785</v>
      </c>
      <c r="AM79" s="11">
        <f>'OddsRatio_working_3-way'!AA79+'OddsRatio_working_3-way'!AG79</f>
        <v>-0.66528793491994198</v>
      </c>
      <c r="AN79" s="11">
        <f>'OddsRatio_working_3-way'!AB79+'OddsRatio_working_3-way'!AH79</f>
        <v>-0.42264208777993667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1.0879300226998785</v>
      </c>
      <c r="AS79" s="11">
        <f>IF(('OddsRatio_working_3-way'!X79=0),IF(Q79&gt;0,-Q79^(1/3),(-Q79)^(1/3)),'OddsRatio_working_3-way'!AM79-'OddsRatio_working_3-way'!R79/3)</f>
        <v>-0.66528793491994198</v>
      </c>
      <c r="AT79" s="11">
        <f>IF(('OddsRatio_working_3-way'!X79=0),IF(Q79&gt;0,-Q79^(1/3),(-Q79)^(1/3)),'OddsRatio_working_3-way'!AN79-'OddsRatio_working_3-way'!R79/3)</f>
        <v>-0.42264208777993667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2.2799999999999998</v>
      </c>
      <c r="B80" s="4">
        <f>IF('True_Odds_Calculator_3-way'!B81="","",'True_Odds_Calculator_3-way'!B81)</f>
        <v>3.47</v>
      </c>
      <c r="C80" s="4">
        <f>IF('True_Odds_Calculator_3-way'!C81="","",'True_Odds_Calculator_3-way'!C81)</f>
        <v>3.38</v>
      </c>
      <c r="D80" s="9">
        <f t="shared" si="26"/>
        <v>0.43011983416815575</v>
      </c>
      <c r="E80" s="9">
        <f t="shared" si="27"/>
        <v>0.28115890402025484</v>
      </c>
      <c r="F80" s="9">
        <f t="shared" si="28"/>
        <v>0.28872126181158958</v>
      </c>
      <c r="G80" s="9">
        <f t="shared" si="29"/>
        <v>1.035104276037802</v>
      </c>
      <c r="H80" s="9">
        <f t="shared" si="30"/>
        <v>2.3249334733283864</v>
      </c>
      <c r="I80" s="9">
        <f t="shared" si="31"/>
        <v>3.5567075618133703</v>
      </c>
      <c r="J80" s="9">
        <f t="shared" si="32"/>
        <v>3.4635481769699683</v>
      </c>
      <c r="K80" s="11">
        <f t="shared" si="33"/>
        <v>0.43859649122807021</v>
      </c>
      <c r="L80" s="11">
        <f t="shared" si="34"/>
        <v>0.28818443804034583</v>
      </c>
      <c r="M80" s="11">
        <f t="shared" si="35"/>
        <v>0.29585798816568049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-0.28138624104041976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0.22923422158041626</v>
      </c>
      <c r="Q80" s="11">
        <f>2*'OddsRatio_working_3-way'!K80*'OddsRatio_working_3-way'!L80*'OddsRatio_working_3-way'!M80</f>
        <v>7.4790936894099935E-2</v>
      </c>
      <c r="R80" s="11">
        <f t="shared" si="36"/>
        <v>0</v>
      </c>
      <c r="S80" s="11">
        <f t="shared" si="37"/>
        <v>-0.81466037832136884</v>
      </c>
      <c r="T80" s="11">
        <f t="shared" si="38"/>
        <v>-0.26579457694008779</v>
      </c>
      <c r="U80" s="11">
        <f>'OddsRatio_working_3-way'!S80-'OddsRatio_working_3-way'!R80^2/3</f>
        <v>-0.81466037832136884</v>
      </c>
      <c r="V80" s="11">
        <f>'OddsRatio_working_3-way'!S80*'OddsRatio_working_3-way'!R80/3-2*'OddsRatio_working_3-way'!R80^3/27-'OddsRatio_working_3-way'!T80</f>
        <v>0.26579457694008779</v>
      </c>
      <c r="W80" s="11">
        <f>'OddsRatio_working_3-way'!V80^2+4*'OddsRatio_working_3-way'!U80^3/27</f>
        <v>-9.4520430686047124E-3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0.14150865715510569</v>
      </c>
      <c r="Y80" s="11">
        <f>IF('OddsRatio_working_3-way'!W80&gt;=0,IF('OddsRatio_working_3-way'!V80+SQRT('OddsRatio_working_3-way'!W80)&gt;0,0,PI()),ACOS('OddsRatio_working_3-way'!V80/(2*'OddsRatio_working_3-way'!X80)))</f>
        <v>0.35066058748267559</v>
      </c>
      <c r="Z80" s="11">
        <f>'OddsRatio_working_3-way'!X80^(1/3)*COS('OddsRatio_working_3-way'!Y80/3)</f>
        <v>0.5175521380189011</v>
      </c>
      <c r="AA80" s="11">
        <f>'OddsRatio_working_3-way'!X80^(1/3)*COS(('OddsRatio_working_3-way'!Y80+2*PI())/3)</f>
        <v>-0.31140622105550225</v>
      </c>
      <c r="AB80" s="11">
        <f>'OddsRatio_working_3-way'!X80^(1/3)*COS(('OddsRatio_working_3-way'!Y80+4*PI())/3)</f>
        <v>-0.20614591696339887</v>
      </c>
      <c r="AC80" s="11">
        <f>'OddsRatio_working_3-way'!X80^(1/3)*SIN('OddsRatio_working_3-way'!Y80/3)</f>
        <v>6.0772064902557842E-2</v>
      </c>
      <c r="AD80" s="11">
        <f>'OddsRatio_working_3-way'!X80^(1/3)*SIN(('OddsRatio_working_3-way'!Y80+2*PI())/3)</f>
        <v>0.41782726685603938</v>
      </c>
      <c r="AE80" s="11">
        <f>'OddsRatio_working_3-way'!X80^(1/3)*SIN(('OddsRatio_working_3-way'!Y80+4*PI())/3)</f>
        <v>-0.4785993317585972</v>
      </c>
      <c r="AF80" s="11">
        <f>-'OddsRatio_working_3-way'!U80/(3*'OddsRatio_working_3-way'!X80^(1/3))*COS(('OddsRatio_working_3-way'!Y80)/3)</f>
        <v>0.51755213801890099</v>
      </c>
      <c r="AG80" s="11">
        <f>-'OddsRatio_working_3-way'!U80/(3*'OddsRatio_working_3-way'!X80^(1/3))*COS(('OddsRatio_working_3-way'!Y80+2*PI())/3)</f>
        <v>-0.3114062210555022</v>
      </c>
      <c r="AH80" s="11">
        <f>-'OddsRatio_working_3-way'!U80/(3*'OddsRatio_working_3-way'!X80^(1/3))*COS(('OddsRatio_working_3-way'!Y80+4*PI())/3)</f>
        <v>-0.20614591696339885</v>
      </c>
      <c r="AI80" s="11">
        <f>'OddsRatio_working_3-way'!U80/(3*'OddsRatio_working_3-way'!X80^(1/3))*SIN(('OddsRatio_working_3-way'!Y80)/3)</f>
        <v>-6.0772064902557835E-2</v>
      </c>
      <c r="AJ80" s="11">
        <f>'OddsRatio_working_3-way'!U80/(3*'OddsRatio_working_3-way'!X80^(1/3))*SIN(('OddsRatio_working_3-way'!Y80+2*PI())/3)</f>
        <v>-0.41782726685603927</v>
      </c>
      <c r="AK80" s="11">
        <f>'OddsRatio_working_3-way'!U80/(3*'OddsRatio_working_3-way'!X80^(1/3))*SIN(('OddsRatio_working_3-way'!Y80+4*PI())/3)</f>
        <v>0.47859933175859709</v>
      </c>
      <c r="AL80" s="11">
        <f>'OddsRatio_working_3-way'!Z80+'OddsRatio_working_3-way'!AF80</f>
        <v>1.035104276037802</v>
      </c>
      <c r="AM80" s="11">
        <f>'OddsRatio_working_3-way'!AA80+'OddsRatio_working_3-way'!AG80</f>
        <v>-0.62281244211100439</v>
      </c>
      <c r="AN80" s="11">
        <f>'OddsRatio_working_3-way'!AB80+'OddsRatio_working_3-way'!AH80</f>
        <v>-0.41229183392679769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1.035104276037802</v>
      </c>
      <c r="AS80" s="11">
        <f>IF(('OddsRatio_working_3-way'!X80=0),IF(Q80&gt;0,-Q80^(1/3),(-Q80)^(1/3)),'OddsRatio_working_3-way'!AM80-'OddsRatio_working_3-way'!R80/3)</f>
        <v>-0.62281244211100439</v>
      </c>
      <c r="AT80" s="11">
        <f>IF(('OddsRatio_working_3-way'!X80=0),IF(Q80&gt;0,-Q80^(1/3),(-Q80)^(1/3)),'OddsRatio_working_3-way'!AN80-'OddsRatio_working_3-way'!R80/3)</f>
        <v>-0.41229183392679769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1.55</v>
      </c>
      <c r="B81" s="4">
        <f>IF('True_Odds_Calculator_3-way'!B82="","",'True_Odds_Calculator_3-way'!B82)</f>
        <v>4.3600000000000003</v>
      </c>
      <c r="C81" s="4">
        <f>IF('True_Odds_Calculator_3-way'!C82="","",'True_Odds_Calculator_3-way'!C82)</f>
        <v>6.61</v>
      </c>
      <c r="D81" s="9">
        <f t="shared" si="26"/>
        <v>0.63396282326722653</v>
      </c>
      <c r="E81" s="9">
        <f t="shared" si="27"/>
        <v>0.22088394878402554</v>
      </c>
      <c r="F81" s="9">
        <f t="shared" si="28"/>
        <v>0.14515322794874816</v>
      </c>
      <c r="G81" s="9">
        <f t="shared" si="29"/>
        <v>1.0497810204141964</v>
      </c>
      <c r="H81" s="9">
        <f t="shared" si="30"/>
        <v>1.5773795612278076</v>
      </c>
      <c r="I81" s="9">
        <f t="shared" si="31"/>
        <v>4.5272642285917</v>
      </c>
      <c r="J81" s="9">
        <f t="shared" si="32"/>
        <v>6.8892715245236422</v>
      </c>
      <c r="K81" s="11">
        <f t="shared" si="33"/>
        <v>0.64516129032258063</v>
      </c>
      <c r="L81" s="11">
        <f t="shared" si="34"/>
        <v>0.2293577981651376</v>
      </c>
      <c r="M81" s="11">
        <f t="shared" si="35"/>
        <v>0.15128593040847199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-0.23208398943550523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0.21311661105188712</v>
      </c>
      <c r="Q81" s="11">
        <f>2*'OddsRatio_working_3-way'!K81*'OddsRatio_working_3-way'!L81*'OddsRatio_working_3-way'!M81</f>
        <v>4.4772397279808224E-2</v>
      </c>
      <c r="R81" s="11">
        <f t="shared" si="36"/>
        <v>0</v>
      </c>
      <c r="S81" s="11">
        <f t="shared" si="37"/>
        <v>-0.91827364554637214</v>
      </c>
      <c r="T81" s="11">
        <f t="shared" si="38"/>
        <v>-0.19291463141730511</v>
      </c>
      <c r="U81" s="11">
        <f>'OddsRatio_working_3-way'!S81-'OddsRatio_working_3-way'!R81^2/3</f>
        <v>-0.91827364554637214</v>
      </c>
      <c r="V81" s="11">
        <f>'OddsRatio_working_3-way'!S81*'OddsRatio_working_3-way'!R81/3-2*'OddsRatio_working_3-way'!R81^3/27-'OddsRatio_working_3-way'!T81</f>
        <v>0.19291463141730511</v>
      </c>
      <c r="W81" s="11">
        <f>'OddsRatio_working_3-way'!V81^2+4*'OddsRatio_working_3-way'!U81^3/27</f>
        <v>-7.7496931837490554E-2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0.16934652849436066</v>
      </c>
      <c r="Y81" s="11">
        <f>IF('OddsRatio_working_3-way'!W81&gt;=0,IF('OddsRatio_working_3-way'!V81+SQRT('OddsRatio_working_3-way'!W81)&gt;0,0,PI()),ACOS('OddsRatio_working_3-way'!V81/(2*'OddsRatio_working_3-way'!X81)))</f>
        <v>0.96479494120517384</v>
      </c>
      <c r="Z81" s="11">
        <f>'OddsRatio_working_3-way'!X81^(1/3)*COS('OddsRatio_working_3-way'!Y81/3)</f>
        <v>0.5248905102070982</v>
      </c>
      <c r="AA81" s="11">
        <f>'OddsRatio_working_3-way'!X81^(1/3)*COS(('OddsRatio_working_3-way'!Y81+2*PI())/3)</f>
        <v>-0.41389120456239786</v>
      </c>
      <c r="AB81" s="11">
        <f>'OddsRatio_working_3-way'!X81^(1/3)*COS(('OddsRatio_working_3-way'!Y81+4*PI())/3)</f>
        <v>-0.11099930564470047</v>
      </c>
      <c r="AC81" s="11">
        <f>'OddsRatio_working_3-way'!X81^(1/3)*SIN('OddsRatio_working_3-way'!Y81/3)</f>
        <v>0.17487471937548957</v>
      </c>
      <c r="AD81" s="11">
        <f>'OddsRatio_working_3-way'!X81^(1/3)*SIN(('OddsRatio_working_3-way'!Y81+2*PI())/3)</f>
        <v>0.36713115635697746</v>
      </c>
      <c r="AE81" s="11">
        <f>'OddsRatio_working_3-way'!X81^(1/3)*SIN(('OddsRatio_working_3-way'!Y81+4*PI())/3)</f>
        <v>-0.54200587573246706</v>
      </c>
      <c r="AF81" s="11">
        <f>-'OddsRatio_working_3-way'!U81/(3*'OddsRatio_working_3-way'!X81^(1/3))*COS(('OddsRatio_working_3-way'!Y81)/3)</f>
        <v>0.52489051020709809</v>
      </c>
      <c r="AG81" s="11">
        <f>-'OddsRatio_working_3-way'!U81/(3*'OddsRatio_working_3-way'!X81^(1/3))*COS(('OddsRatio_working_3-way'!Y81+2*PI())/3)</f>
        <v>-0.41389120456239775</v>
      </c>
      <c r="AH81" s="11">
        <f>-'OddsRatio_working_3-way'!U81/(3*'OddsRatio_working_3-way'!X81^(1/3))*COS(('OddsRatio_working_3-way'!Y81+4*PI())/3)</f>
        <v>-0.11099930564470044</v>
      </c>
      <c r="AI81" s="11">
        <f>'OddsRatio_working_3-way'!U81/(3*'OddsRatio_working_3-way'!X81^(1/3))*SIN(('OddsRatio_working_3-way'!Y81)/3)</f>
        <v>-0.17487471937548951</v>
      </c>
      <c r="AJ81" s="11">
        <f>'OddsRatio_working_3-way'!U81/(3*'OddsRatio_working_3-way'!X81^(1/3))*SIN(('OddsRatio_working_3-way'!Y81+2*PI())/3)</f>
        <v>-0.36713115635697741</v>
      </c>
      <c r="AK81" s="11">
        <f>'OddsRatio_working_3-way'!U81/(3*'OddsRatio_working_3-way'!X81^(1/3))*SIN(('OddsRatio_working_3-way'!Y81+4*PI())/3)</f>
        <v>0.54200587573246695</v>
      </c>
      <c r="AL81" s="11">
        <f>'OddsRatio_working_3-way'!Z81+'OddsRatio_working_3-way'!AF81</f>
        <v>1.0497810204141964</v>
      </c>
      <c r="AM81" s="11">
        <f>'OddsRatio_working_3-way'!AA81+'OddsRatio_working_3-way'!AG81</f>
        <v>-0.82778240912479562</v>
      </c>
      <c r="AN81" s="11">
        <f>'OddsRatio_working_3-way'!AB81+'OddsRatio_working_3-way'!AH81</f>
        <v>-0.2219986112894009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1.0497810204141964</v>
      </c>
      <c r="AS81" s="11">
        <f>IF(('OddsRatio_working_3-way'!X81=0),IF(Q81&gt;0,-Q81^(1/3),(-Q81)^(1/3)),'OddsRatio_working_3-way'!AM81-'OddsRatio_working_3-way'!R81/3)</f>
        <v>-0.82778240912479562</v>
      </c>
      <c r="AT81" s="11">
        <f>IF(('OddsRatio_working_3-way'!X81=0),IF(Q81&gt;0,-Q81^(1/3),(-Q81)^(1/3)),'OddsRatio_working_3-way'!AN81-'OddsRatio_working_3-way'!R81/3)</f>
        <v>-0.2219986112894009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3.23</v>
      </c>
      <c r="B82" s="4">
        <f>IF('True_Odds_Calculator_3-way'!B83="","",'True_Odds_Calculator_3-way'!B83)</f>
        <v>3.1</v>
      </c>
      <c r="C82" s="4">
        <f>IF('True_Odds_Calculator_3-way'!C83="","",'True_Odds_Calculator_3-way'!C83)</f>
        <v>2.4300000000000002</v>
      </c>
      <c r="D82" s="9">
        <f t="shared" si="26"/>
        <v>0.29578431250637871</v>
      </c>
      <c r="E82" s="9">
        <f t="shared" si="27"/>
        <v>0.30844696492325657</v>
      </c>
      <c r="F82" s="9">
        <f t="shared" si="28"/>
        <v>0.39576872257036494</v>
      </c>
      <c r="G82" s="9">
        <f t="shared" si="29"/>
        <v>1.0676421120437936</v>
      </c>
      <c r="H82" s="9">
        <f t="shared" si="30"/>
        <v>3.3808419098576588</v>
      </c>
      <c r="I82" s="9">
        <f t="shared" si="31"/>
        <v>3.2420484352919665</v>
      </c>
      <c r="J82" s="9">
        <f t="shared" si="32"/>
        <v>2.5267282202226249</v>
      </c>
      <c r="K82" s="11">
        <f t="shared" si="33"/>
        <v>0.30959752321981426</v>
      </c>
      <c r="L82" s="11">
        <f t="shared" si="34"/>
        <v>0.32258064516129031</v>
      </c>
      <c r="M82" s="11">
        <f t="shared" si="35"/>
        <v>0.41152263374485593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-0.27522615661368621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0.23672928896138723</v>
      </c>
      <c r="Q82" s="11">
        <f>2*'OddsRatio_working_3-way'!K82*'OddsRatio_working_3-way'!L82*'OddsRatio_working_3-way'!M82</f>
        <v>8.2197669778259458E-2</v>
      </c>
      <c r="R82" s="11">
        <f t="shared" si="36"/>
        <v>0</v>
      </c>
      <c r="S82" s="11">
        <f t="shared" si="37"/>
        <v>-0.86012642066453704</v>
      </c>
      <c r="T82" s="11">
        <f t="shared" si="38"/>
        <v>-0.2986550071751865</v>
      </c>
      <c r="U82" s="11">
        <f>'OddsRatio_working_3-way'!S82-'OddsRatio_working_3-way'!R82^2/3</f>
        <v>-0.86012642066453704</v>
      </c>
      <c r="V82" s="11">
        <f>'OddsRatio_working_3-way'!S82*'OddsRatio_working_3-way'!R82/3-2*'OddsRatio_working_3-way'!R82^3/27-'OddsRatio_working_3-way'!T82</f>
        <v>0.2986550071751865</v>
      </c>
      <c r="W82" s="11">
        <f>'OddsRatio_working_3-way'!V82^2+4*'OddsRatio_working_3-way'!U82^3/27</f>
        <v>-5.0772671938605629E-3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0.15351879404870211</v>
      </c>
      <c r="Y82" s="11">
        <f>IF('OddsRatio_working_3-way'!W82&gt;=0,IF('OddsRatio_working_3-way'!V82+SQRT('OddsRatio_working_3-way'!W82)&gt;0,0,PI()),ACOS('OddsRatio_working_3-way'!V82/(2*'OddsRatio_working_3-way'!X82)))</f>
        <v>0.23420769445410605</v>
      </c>
      <c r="Z82" s="11">
        <f>'OddsRatio_working_3-way'!X82^(1/3)*COS('OddsRatio_working_3-way'!Y82/3)</f>
        <v>0.53382105602189689</v>
      </c>
      <c r="AA82" s="11">
        <f>'OddsRatio_working_3-way'!X82^(1/3)*COS(('OddsRatio_working_3-way'!Y82+2*PI())/3)</f>
        <v>-0.30307563933228143</v>
      </c>
      <c r="AB82" s="11">
        <f>'OddsRatio_working_3-way'!X82^(1/3)*COS(('OddsRatio_working_3-way'!Y82+4*PI())/3)</f>
        <v>-0.23074541668961543</v>
      </c>
      <c r="AC82" s="11">
        <f>'OddsRatio_working_3-way'!X82^(1/3)*SIN('OddsRatio_working_3-way'!Y82/3)</f>
        <v>4.1759873513288713E-2</v>
      </c>
      <c r="AD82" s="11">
        <f>'OddsRatio_working_3-way'!X82^(1/3)*SIN(('OddsRatio_working_3-way'!Y82+2*PI())/3)</f>
        <v>0.44142265883335435</v>
      </c>
      <c r="AE82" s="11">
        <f>'OddsRatio_working_3-way'!X82^(1/3)*SIN(('OddsRatio_working_3-way'!Y82+4*PI())/3)</f>
        <v>-0.48318253234664316</v>
      </c>
      <c r="AF82" s="11">
        <f>-'OddsRatio_working_3-way'!U82/(3*'OddsRatio_working_3-way'!X82^(1/3))*COS(('OddsRatio_working_3-way'!Y82)/3)</f>
        <v>0.53382105602189678</v>
      </c>
      <c r="AG82" s="11">
        <f>-'OddsRatio_working_3-way'!U82/(3*'OddsRatio_working_3-way'!X82^(1/3))*COS(('OddsRatio_working_3-way'!Y82+2*PI())/3)</f>
        <v>-0.30307563933228132</v>
      </c>
      <c r="AH82" s="11">
        <f>-'OddsRatio_working_3-way'!U82/(3*'OddsRatio_working_3-way'!X82^(1/3))*COS(('OddsRatio_working_3-way'!Y82+4*PI())/3)</f>
        <v>-0.23074541668961537</v>
      </c>
      <c r="AI82" s="11">
        <f>'OddsRatio_working_3-way'!U82/(3*'OddsRatio_working_3-way'!X82^(1/3))*SIN(('OddsRatio_working_3-way'!Y82)/3)</f>
        <v>-4.1759873513288706E-2</v>
      </c>
      <c r="AJ82" s="11">
        <f>'OddsRatio_working_3-way'!U82/(3*'OddsRatio_working_3-way'!X82^(1/3))*SIN(('OddsRatio_working_3-way'!Y82+2*PI())/3)</f>
        <v>-0.4414226588333543</v>
      </c>
      <c r="AK82" s="11">
        <f>'OddsRatio_working_3-way'!U82/(3*'OddsRatio_working_3-way'!X82^(1/3))*SIN(('OddsRatio_working_3-way'!Y82+4*PI())/3)</f>
        <v>0.48318253234664305</v>
      </c>
      <c r="AL82" s="11">
        <f>'OddsRatio_working_3-way'!Z82+'OddsRatio_working_3-way'!AF82</f>
        <v>1.0676421120437936</v>
      </c>
      <c r="AM82" s="11">
        <f>'OddsRatio_working_3-way'!AA82+'OddsRatio_working_3-way'!AG82</f>
        <v>-0.60615127866456275</v>
      </c>
      <c r="AN82" s="11">
        <f>'OddsRatio_working_3-way'!AB82+'OddsRatio_working_3-way'!AH82</f>
        <v>-0.4614908333792308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1.0676421120437936</v>
      </c>
      <c r="AS82" s="11">
        <f>IF(('OddsRatio_working_3-way'!X82=0),IF(Q82&gt;0,-Q82^(1/3),(-Q82)^(1/3)),'OddsRatio_working_3-way'!AM82-'OddsRatio_working_3-way'!R82/3)</f>
        <v>-0.60615127866456275</v>
      </c>
      <c r="AT82" s="11">
        <f>IF(('OddsRatio_working_3-way'!X82=0),IF(Q82&gt;0,-Q82^(1/3),(-Q82)^(1/3)),'OddsRatio_working_3-way'!AN82-'OddsRatio_working_3-way'!R82/3)</f>
        <v>-0.4614908333792308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1.83</v>
      </c>
      <c r="B83" s="4">
        <f>IF('True_Odds_Calculator_3-way'!B84="","",'True_Odds_Calculator_3-way'!B84)</f>
        <v>3.41</v>
      </c>
      <c r="C83" s="4">
        <f>IF('True_Odds_Calculator_3-way'!C84="","",'True_Odds_Calculator_3-way'!C84)</f>
        <v>4.8</v>
      </c>
      <c r="D83" s="9">
        <f t="shared" si="26"/>
        <v>0.52698585705199708</v>
      </c>
      <c r="E83" s="9">
        <f t="shared" si="27"/>
        <v>0.27729726305548369</v>
      </c>
      <c r="F83" s="9">
        <f t="shared" si="28"/>
        <v>0.19571687989251907</v>
      </c>
      <c r="G83" s="9">
        <f t="shared" si="29"/>
        <v>1.0814266647623658</v>
      </c>
      <c r="H83" s="9">
        <f t="shared" si="30"/>
        <v>1.897584131752764</v>
      </c>
      <c r="I83" s="9">
        <f t="shared" si="31"/>
        <v>3.6062382620773024</v>
      </c>
      <c r="J83" s="9">
        <f t="shared" si="32"/>
        <v>5.1094213260969896</v>
      </c>
      <c r="K83" s="11">
        <f t="shared" si="33"/>
        <v>0.54644808743169393</v>
      </c>
      <c r="L83" s="11">
        <f t="shared" si="34"/>
        <v>0.29325513196480935</v>
      </c>
      <c r="M83" s="11">
        <f t="shared" si="35"/>
        <v>0.20833333333333334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-0.25376517688786326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0.23503143545449204</v>
      </c>
      <c r="Q83" s="11">
        <f>2*'OddsRatio_working_3-way'!K83*'OddsRatio_working_3-way'!L83*'OddsRatio_working_3-way'!M83</f>
        <v>6.6770294163207955E-2</v>
      </c>
      <c r="R83" s="11">
        <f t="shared" si="36"/>
        <v>0</v>
      </c>
      <c r="S83" s="11">
        <f t="shared" si="37"/>
        <v>-0.92617686294424273</v>
      </c>
      <c r="T83" s="11">
        <f t="shared" si="38"/>
        <v>-0.26311842697279619</v>
      </c>
      <c r="U83" s="11">
        <f>'OddsRatio_working_3-way'!S83-'OddsRatio_working_3-way'!R83^2/3</f>
        <v>-0.92617686294424273</v>
      </c>
      <c r="V83" s="11">
        <f>'OddsRatio_working_3-way'!S83*'OddsRatio_working_3-way'!R83/3-2*'OddsRatio_working_3-way'!R83^3/27-'OddsRatio_working_3-way'!T83</f>
        <v>0.26311842697279619</v>
      </c>
      <c r="W83" s="11">
        <f>'OddsRatio_working_3-way'!V83^2+4*'OddsRatio_working_3-way'!U83^3/27</f>
        <v>-4.8469112660353419E-2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0.17153747351015761</v>
      </c>
      <c r="Y83" s="11">
        <f>IF('OddsRatio_working_3-way'!W83&gt;=0,IF('OddsRatio_working_3-way'!V83+SQRT('OddsRatio_working_3-way'!W83)&gt;0,0,PI()),ACOS('OddsRatio_working_3-way'!V83/(2*'OddsRatio_working_3-way'!X83)))</f>
        <v>0.69673490835728491</v>
      </c>
      <c r="Z83" s="11">
        <f>'OddsRatio_working_3-way'!X83^(1/3)*COS('OddsRatio_working_3-way'!Y83/3)</f>
        <v>0.54071333238118291</v>
      </c>
      <c r="AA83" s="11">
        <f>'OddsRatio_working_3-way'!X83^(1/3)*COS(('OddsRatio_working_3-way'!Y83+2*PI())/3)</f>
        <v>-0.38110879878851478</v>
      </c>
      <c r="AB83" s="11">
        <f>'OddsRatio_working_3-way'!X83^(1/3)*COS(('OddsRatio_working_3-way'!Y83+4*PI())/3)</f>
        <v>-0.1596045335926678</v>
      </c>
      <c r="AC83" s="11">
        <f>'OddsRatio_working_3-way'!X83^(1/3)*SIN('OddsRatio_working_3-way'!Y83/3)</f>
        <v>0.12788554713747247</v>
      </c>
      <c r="AD83" s="11">
        <f>'OddsRatio_working_3-way'!X83^(1/3)*SIN(('OddsRatio_working_3-way'!Y83+2*PI())/3)</f>
        <v>0.4043287084383072</v>
      </c>
      <c r="AE83" s="11">
        <f>'OddsRatio_working_3-way'!X83^(1/3)*SIN(('OddsRatio_working_3-way'!Y83+4*PI())/3)</f>
        <v>-0.53221425557577962</v>
      </c>
      <c r="AF83" s="11">
        <f>-'OddsRatio_working_3-way'!U83/(3*'OddsRatio_working_3-way'!X83^(1/3))*COS(('OddsRatio_working_3-way'!Y83)/3)</f>
        <v>0.54071333238118291</v>
      </c>
      <c r="AG83" s="11">
        <f>-'OddsRatio_working_3-way'!U83/(3*'OddsRatio_working_3-way'!X83^(1/3))*COS(('OddsRatio_working_3-way'!Y83+2*PI())/3)</f>
        <v>-0.38110879878851478</v>
      </c>
      <c r="AH83" s="11">
        <f>-'OddsRatio_working_3-way'!U83/(3*'OddsRatio_working_3-way'!X83^(1/3))*COS(('OddsRatio_working_3-way'!Y83+4*PI())/3)</f>
        <v>-0.1596045335926678</v>
      </c>
      <c r="AI83" s="11">
        <f>'OddsRatio_working_3-way'!U83/(3*'OddsRatio_working_3-way'!X83^(1/3))*SIN(('OddsRatio_working_3-way'!Y83)/3)</f>
        <v>-0.12788554713747247</v>
      </c>
      <c r="AJ83" s="11">
        <f>'OddsRatio_working_3-way'!U83/(3*'OddsRatio_working_3-way'!X83^(1/3))*SIN(('OddsRatio_working_3-way'!Y83+2*PI())/3)</f>
        <v>-0.4043287084383072</v>
      </c>
      <c r="AK83" s="11">
        <f>'OddsRatio_working_3-way'!U83/(3*'OddsRatio_working_3-way'!X83^(1/3))*SIN(('OddsRatio_working_3-way'!Y83+4*PI())/3)</f>
        <v>0.53221425557577962</v>
      </c>
      <c r="AL83" s="11">
        <f>'OddsRatio_working_3-way'!Z83+'OddsRatio_working_3-way'!AF83</f>
        <v>1.0814266647623658</v>
      </c>
      <c r="AM83" s="11">
        <f>'OddsRatio_working_3-way'!AA83+'OddsRatio_working_3-way'!AG83</f>
        <v>-0.76221759757702956</v>
      </c>
      <c r="AN83" s="11">
        <f>'OddsRatio_working_3-way'!AB83+'OddsRatio_working_3-way'!AH83</f>
        <v>-0.31920906718533559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1.0814266647623658</v>
      </c>
      <c r="AS83" s="11">
        <f>IF(('OddsRatio_working_3-way'!X83=0),IF(Q83&gt;0,-Q83^(1/3),(-Q83)^(1/3)),'OddsRatio_working_3-way'!AM83-'OddsRatio_working_3-way'!R83/3)</f>
        <v>-0.76221759757702956</v>
      </c>
      <c r="AT83" s="11">
        <f>IF(('OddsRatio_working_3-way'!X83=0),IF(Q83&gt;0,-Q83^(1/3),(-Q83)^(1/3)),'OddsRatio_working_3-way'!AN83-'OddsRatio_working_3-way'!R83/3)</f>
        <v>-0.31920906718533559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2.3199999999999998</v>
      </c>
      <c r="B84" s="4">
        <f>IF('True_Odds_Calculator_3-way'!B85="","",'True_Odds_Calculator_3-way'!B85)</f>
        <v>2.98</v>
      </c>
      <c r="C84" s="4">
        <f>IF('True_Odds_Calculator_3-way'!C85="","",'True_Odds_Calculator_3-way'!C85)</f>
        <v>3.59</v>
      </c>
      <c r="D84" s="9">
        <f t="shared" si="26"/>
        <v>0.41439822406840027</v>
      </c>
      <c r="E84" s="9">
        <f t="shared" si="27"/>
        <v>0.32054296057952814</v>
      </c>
      <c r="F84" s="9">
        <f t="shared" si="28"/>
        <v>0.2650588153520716</v>
      </c>
      <c r="G84" s="9">
        <f t="shared" si="29"/>
        <v>1.0705589051121613</v>
      </c>
      <c r="H84" s="9">
        <f t="shared" si="30"/>
        <v>2.4131377547480528</v>
      </c>
      <c r="I84" s="9">
        <f t="shared" si="31"/>
        <v>3.119706632122079</v>
      </c>
      <c r="J84" s="9">
        <f t="shared" si="32"/>
        <v>3.7727475642404977</v>
      </c>
      <c r="K84" s="11">
        <f t="shared" si="33"/>
        <v>0.43103448275862072</v>
      </c>
      <c r="L84" s="11">
        <f t="shared" si="34"/>
        <v>0.33557046979865773</v>
      </c>
      <c r="M84" s="11">
        <f t="shared" si="35"/>
        <v>0.2785515320334262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-0.27273456894778947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0.23731030485953492</v>
      </c>
      <c r="Q84" s="11">
        <f>2*'OddsRatio_working_3-way'!K84*'OddsRatio_working_3-way'!L84*'OddsRatio_working_3-way'!M84</f>
        <v>8.0580748678959216E-2</v>
      </c>
      <c r="R84" s="11">
        <f t="shared" si="36"/>
        <v>0</v>
      </c>
      <c r="S84" s="11">
        <f t="shared" si="37"/>
        <v>-0.87011450647814303</v>
      </c>
      <c r="T84" s="11">
        <f t="shared" si="38"/>
        <v>-0.2954548409093864</v>
      </c>
      <c r="U84" s="11">
        <f>'OddsRatio_working_3-way'!S84-'OddsRatio_working_3-way'!R84^2/3</f>
        <v>-0.87011450647814303</v>
      </c>
      <c r="V84" s="11">
        <f>'OddsRatio_working_3-way'!S84*'OddsRatio_working_3-way'!R84/3-2*'OddsRatio_working_3-way'!R84^3/27-'OddsRatio_working_3-way'!T84</f>
        <v>0.2954548409093864</v>
      </c>
      <c r="W84" s="11">
        <f>'OddsRatio_working_3-way'!V84^2+4*'OddsRatio_working_3-way'!U84^3/27</f>
        <v>-1.0300962032549224E-2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0.15620061223418752</v>
      </c>
      <c r="Y84" s="11">
        <f>IF('OddsRatio_working_3-way'!W84&gt;=0,IF('OddsRatio_working_3-way'!V84+SQRT('OddsRatio_working_3-way'!W84)&gt;0,0,PI()),ACOS('OddsRatio_working_3-way'!V84/(2*'OddsRatio_working_3-way'!X84)))</f>
        <v>0.33088736525057105</v>
      </c>
      <c r="Z84" s="11">
        <f>'OddsRatio_working_3-way'!X84^(1/3)*COS('OddsRatio_working_3-way'!Y84/3)</f>
        <v>0.53527945255608067</v>
      </c>
      <c r="AA84" s="11">
        <f>'OddsRatio_working_3-way'!X84^(1/3)*COS(('OddsRatio_working_3-way'!Y84+2*PI())/3)</f>
        <v>-0.31897740613389941</v>
      </c>
      <c r="AB84" s="11">
        <f>'OddsRatio_working_3-way'!X84^(1/3)*COS(('OddsRatio_working_3-way'!Y84+4*PI())/3)</f>
        <v>-0.21630204642218095</v>
      </c>
      <c r="AC84" s="11">
        <f>'OddsRatio_working_3-way'!X84^(1/3)*SIN('OddsRatio_working_3-way'!Y84/3)</f>
        <v>5.9279646568702299E-2</v>
      </c>
      <c r="AD84" s="11">
        <f>'OddsRatio_working_3-way'!X84^(1/3)*SIN(('OddsRatio_working_3-way'!Y84+2*PI())/3)</f>
        <v>0.433925780753042</v>
      </c>
      <c r="AE84" s="11">
        <f>'OddsRatio_working_3-way'!X84^(1/3)*SIN(('OddsRatio_working_3-way'!Y84+4*PI())/3)</f>
        <v>-0.49320542732174427</v>
      </c>
      <c r="AF84" s="11">
        <f>-'OddsRatio_working_3-way'!U84/(3*'OddsRatio_working_3-way'!X84^(1/3))*COS(('OddsRatio_working_3-way'!Y84)/3)</f>
        <v>0.53527945255608067</v>
      </c>
      <c r="AG84" s="11">
        <f>-'OddsRatio_working_3-way'!U84/(3*'OddsRatio_working_3-way'!X84^(1/3))*COS(('OddsRatio_working_3-way'!Y84+2*PI())/3)</f>
        <v>-0.31897740613389941</v>
      </c>
      <c r="AH84" s="11">
        <f>-'OddsRatio_working_3-way'!U84/(3*'OddsRatio_working_3-way'!X84^(1/3))*COS(('OddsRatio_working_3-way'!Y84+4*PI())/3)</f>
        <v>-0.21630204642218095</v>
      </c>
      <c r="AI84" s="11">
        <f>'OddsRatio_working_3-way'!U84/(3*'OddsRatio_working_3-way'!X84^(1/3))*SIN(('OddsRatio_working_3-way'!Y84)/3)</f>
        <v>-5.9279646568702299E-2</v>
      </c>
      <c r="AJ84" s="11">
        <f>'OddsRatio_working_3-way'!U84/(3*'OddsRatio_working_3-way'!X84^(1/3))*SIN(('OddsRatio_working_3-way'!Y84+2*PI())/3)</f>
        <v>-0.433925780753042</v>
      </c>
      <c r="AK84" s="11">
        <f>'OddsRatio_working_3-way'!U84/(3*'OddsRatio_working_3-way'!X84^(1/3))*SIN(('OddsRatio_working_3-way'!Y84+4*PI())/3)</f>
        <v>0.49320542732174427</v>
      </c>
      <c r="AL84" s="11">
        <f>'OddsRatio_working_3-way'!Z84+'OddsRatio_working_3-way'!AF84</f>
        <v>1.0705589051121613</v>
      </c>
      <c r="AM84" s="11">
        <f>'OddsRatio_working_3-way'!AA84+'OddsRatio_working_3-way'!AG84</f>
        <v>-0.63795481226779882</v>
      </c>
      <c r="AN84" s="11">
        <f>'OddsRatio_working_3-way'!AB84+'OddsRatio_working_3-way'!AH84</f>
        <v>-0.43260409284436191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1.0705589051121613</v>
      </c>
      <c r="AS84" s="11">
        <f>IF(('OddsRatio_working_3-way'!X84=0),IF(Q84&gt;0,-Q84^(1/3),(-Q84)^(1/3)),'OddsRatio_working_3-way'!AM84-'OddsRatio_working_3-way'!R84/3)</f>
        <v>-0.63795481226779882</v>
      </c>
      <c r="AT84" s="11">
        <f>IF(('OddsRatio_working_3-way'!X84=0),IF(Q84&gt;0,-Q84^(1/3),(-Q84)^(1/3)),'OddsRatio_working_3-way'!AN84-'OddsRatio_working_3-way'!R84/3)</f>
        <v>-0.43260409284436191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3.42</v>
      </c>
      <c r="B85" s="4">
        <f>IF('True_Odds_Calculator_3-way'!B86="","",'True_Odds_Calculator_3-way'!B86)</f>
        <v>2.74</v>
      </c>
      <c r="C85" s="4">
        <f>IF('True_Odds_Calculator_3-way'!C86="","",'True_Odds_Calculator_3-way'!C86)</f>
        <v>2.59</v>
      </c>
      <c r="D85" s="9">
        <f t="shared" si="26"/>
        <v>0.27913882234435167</v>
      </c>
      <c r="E85" s="9">
        <f t="shared" si="27"/>
        <v>0.35004192649583771</v>
      </c>
      <c r="F85" s="9">
        <f t="shared" si="28"/>
        <v>0.37081925115981068</v>
      </c>
      <c r="G85" s="9">
        <f t="shared" si="29"/>
        <v>1.0671268051885301</v>
      </c>
      <c r="H85" s="9">
        <f t="shared" si="30"/>
        <v>3.5824468685562429</v>
      </c>
      <c r="I85" s="9">
        <f t="shared" si="31"/>
        <v>2.8568006410280424</v>
      </c>
      <c r="J85" s="9">
        <f t="shared" si="32"/>
        <v>2.6967316202497629</v>
      </c>
      <c r="K85" s="11">
        <f t="shared" si="33"/>
        <v>0.29239766081871343</v>
      </c>
      <c r="L85" s="11">
        <f t="shared" si="34"/>
        <v>0.36496350364963503</v>
      </c>
      <c r="M85" s="11">
        <f t="shared" si="35"/>
        <v>0.38610038610038611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-0.27585782368725131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0.23691437444798952</v>
      </c>
      <c r="Q85" s="11">
        <f>2*'OddsRatio_working_3-way'!K85*'OddsRatio_working_3-way'!L85*'OddsRatio_working_3-way'!M85</f>
        <v>8.2404999807996357E-2</v>
      </c>
      <c r="R85" s="11">
        <f t="shared" si="36"/>
        <v>0</v>
      </c>
      <c r="S85" s="11">
        <f t="shared" si="37"/>
        <v>-0.85882782399018265</v>
      </c>
      <c r="T85" s="11">
        <f t="shared" si="38"/>
        <v>-0.29872272138788963</v>
      </c>
      <c r="U85" s="11">
        <f>'OddsRatio_working_3-way'!S85-'OddsRatio_working_3-way'!R85^2/3</f>
        <v>-0.85882782399018265</v>
      </c>
      <c r="V85" s="11">
        <f>'OddsRatio_working_3-way'!S85*'OddsRatio_working_3-way'!R85/3-2*'OddsRatio_working_3-way'!R85^3/27-'OddsRatio_working_3-way'!T85</f>
        <v>0.29872272138788963</v>
      </c>
      <c r="W85" s="11">
        <f>'OddsRatio_working_3-way'!V85^2+4*'OddsRatio_working_3-way'!U85^3/27</f>
        <v>-4.6104718999575994E-3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0.15317125723625855</v>
      </c>
      <c r="Y85" s="11">
        <f>IF('OddsRatio_working_3-way'!W85&gt;=0,IF('OddsRatio_working_3-way'!V85+SQRT('OddsRatio_working_3-way'!W85)&gt;0,0,PI()),ACOS('OddsRatio_working_3-way'!V85/(2*'OddsRatio_working_3-way'!X85)))</f>
        <v>0.22350502098917424</v>
      </c>
      <c r="Z85" s="11">
        <f>'OddsRatio_working_3-way'!X85^(1/3)*COS('OddsRatio_working_3-way'!Y85/3)</f>
        <v>0.53356340259426505</v>
      </c>
      <c r="AA85" s="11">
        <f>'OddsRatio_working_3-way'!X85^(1/3)*COS(('OddsRatio_working_3-way'!Y85+2*PI())/3)</f>
        <v>-0.30127122951322083</v>
      </c>
      <c r="AB85" s="11">
        <f>'OddsRatio_working_3-way'!X85^(1/3)*COS(('OddsRatio_working_3-way'!Y85+4*PI())/3)</f>
        <v>-0.23229217308104438</v>
      </c>
      <c r="AC85" s="11">
        <f>'OddsRatio_working_3-way'!X85^(1/3)*SIN('OddsRatio_working_3-way'!Y85/3)</f>
        <v>3.98250767995635E-2</v>
      </c>
      <c r="AD85" s="11">
        <f>'OddsRatio_working_3-way'!X85^(1/3)*SIN(('OddsRatio_working_3-way'!Y85+2*PI())/3)</f>
        <v>0.44216692277651565</v>
      </c>
      <c r="AE85" s="11">
        <f>'OddsRatio_working_3-way'!X85^(1/3)*SIN(('OddsRatio_working_3-way'!Y85+4*PI())/3)</f>
        <v>-0.48199199957607913</v>
      </c>
      <c r="AF85" s="11">
        <f>-'OddsRatio_working_3-way'!U85/(3*'OddsRatio_working_3-way'!X85^(1/3))*COS(('OddsRatio_working_3-way'!Y85)/3)</f>
        <v>0.53356340259426493</v>
      </c>
      <c r="AG85" s="11">
        <f>-'OddsRatio_working_3-way'!U85/(3*'OddsRatio_working_3-way'!X85^(1/3))*COS(('OddsRatio_working_3-way'!Y85+2*PI())/3)</f>
        <v>-0.30127122951322077</v>
      </c>
      <c r="AH85" s="11">
        <f>-'OddsRatio_working_3-way'!U85/(3*'OddsRatio_working_3-way'!X85^(1/3))*COS(('OddsRatio_working_3-way'!Y85+4*PI())/3)</f>
        <v>-0.23229217308104433</v>
      </c>
      <c r="AI85" s="11">
        <f>'OddsRatio_working_3-way'!U85/(3*'OddsRatio_working_3-way'!X85^(1/3))*SIN(('OddsRatio_working_3-way'!Y85)/3)</f>
        <v>-3.9825076799563493E-2</v>
      </c>
      <c r="AJ85" s="11">
        <f>'OddsRatio_working_3-way'!U85/(3*'OddsRatio_working_3-way'!X85^(1/3))*SIN(('OddsRatio_working_3-way'!Y85+2*PI())/3)</f>
        <v>-0.44216692277651554</v>
      </c>
      <c r="AK85" s="11">
        <f>'OddsRatio_working_3-way'!U85/(3*'OddsRatio_working_3-way'!X85^(1/3))*SIN(('OddsRatio_working_3-way'!Y85+4*PI())/3)</f>
        <v>0.48199199957607902</v>
      </c>
      <c r="AL85" s="11">
        <f>'OddsRatio_working_3-way'!Z85+'OddsRatio_working_3-way'!AF85</f>
        <v>1.0671268051885301</v>
      </c>
      <c r="AM85" s="11">
        <f>'OddsRatio_working_3-way'!AA85+'OddsRatio_working_3-way'!AG85</f>
        <v>-0.60254245902644166</v>
      </c>
      <c r="AN85" s="11">
        <f>'OddsRatio_working_3-way'!AB85+'OddsRatio_working_3-way'!AH85</f>
        <v>-0.46458434616208871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1.0671268051885301</v>
      </c>
      <c r="AS85" s="11">
        <f>IF(('OddsRatio_working_3-way'!X85=0),IF(Q85&gt;0,-Q85^(1/3),(-Q85)^(1/3)),'OddsRatio_working_3-way'!AM85-'OddsRatio_working_3-way'!R85/3)</f>
        <v>-0.60254245902644166</v>
      </c>
      <c r="AT85" s="11">
        <f>IF(('OddsRatio_working_3-way'!X85=0),IF(Q85&gt;0,-Q85^(1/3),(-Q85)^(1/3)),'OddsRatio_working_3-way'!AN85-'OddsRatio_working_3-way'!R85/3)</f>
        <v>-0.46458434616208871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2.4300000000000002</v>
      </c>
      <c r="B86" s="4">
        <f>IF('True_Odds_Calculator_3-way'!B87="","",'True_Odds_Calculator_3-way'!B87)</f>
        <v>3</v>
      </c>
      <c r="C86" s="4">
        <f>IF('True_Odds_Calculator_3-way'!C87="","",'True_Odds_Calculator_3-way'!C87)</f>
        <v>3.34</v>
      </c>
      <c r="D86" s="9">
        <f t="shared" si="26"/>
        <v>0.39556102801051546</v>
      </c>
      <c r="E86" s="9">
        <f t="shared" si="27"/>
        <v>0.31876170131200554</v>
      </c>
      <c r="F86" s="9">
        <f t="shared" si="28"/>
        <v>0.28567727067747911</v>
      </c>
      <c r="G86" s="9">
        <f t="shared" si="29"/>
        <v>1.0685698687829426</v>
      </c>
      <c r="H86" s="9">
        <f t="shared" si="30"/>
        <v>2.5280549123596079</v>
      </c>
      <c r="I86" s="9">
        <f t="shared" si="31"/>
        <v>3.1371397375658847</v>
      </c>
      <c r="J86" s="9">
        <f t="shared" si="32"/>
        <v>3.5004534929520852</v>
      </c>
      <c r="K86" s="11">
        <f t="shared" si="33"/>
        <v>0.41152263374485593</v>
      </c>
      <c r="L86" s="11">
        <f t="shared" si="34"/>
        <v>0.33333333333333331</v>
      </c>
      <c r="M86" s="11">
        <f t="shared" si="35"/>
        <v>0.29940119760479045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-0.27485769202336074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0.23697461044988211</v>
      </c>
      <c r="Q86" s="11">
        <f>2*'OddsRatio_working_3-way'!K86*'OddsRatio_working_3-way'!L86*'OddsRatio_working_3-way'!M86</f>
        <v>8.2140246256458271E-2</v>
      </c>
      <c r="R86" s="11">
        <f t="shared" si="36"/>
        <v>0</v>
      </c>
      <c r="S86" s="11">
        <f t="shared" si="37"/>
        <v>-0.86217201601816962</v>
      </c>
      <c r="T86" s="11">
        <f t="shared" si="38"/>
        <v>-0.29884645269260646</v>
      </c>
      <c r="U86" s="11">
        <f>'OddsRatio_working_3-way'!S86-'OddsRatio_working_3-way'!R86^2/3</f>
        <v>-0.86217201601816962</v>
      </c>
      <c r="V86" s="11">
        <f>'OddsRatio_working_3-way'!S86*'OddsRatio_working_3-way'!R86/3-2*'OddsRatio_working_3-way'!R86^3/27-'OddsRatio_working_3-way'!T86</f>
        <v>0.29884645269260646</v>
      </c>
      <c r="W86" s="11">
        <f>'OddsRatio_working_3-way'!V86^2+4*'OddsRatio_working_3-way'!U86^3/27</f>
        <v>-5.6370867403314345E-3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0.15406677856313289</v>
      </c>
      <c r="Y86" s="11">
        <f>IF('OddsRatio_working_3-way'!W86&gt;=0,IF('OddsRatio_working_3-way'!V86+SQRT('OddsRatio_working_3-way'!W86)&gt;0,0,PI()),ACOS('OddsRatio_working_3-way'!V86/(2*'OddsRatio_working_3-way'!X86)))</f>
        <v>0.24614019469126935</v>
      </c>
      <c r="Z86" s="11">
        <f>'OddsRatio_working_3-way'!X86^(1/3)*COS('OddsRatio_working_3-way'!Y86/3)</f>
        <v>0.53428493439147129</v>
      </c>
      <c r="AA86" s="11">
        <f>'OddsRatio_working_3-way'!X86^(1/3)*COS(('OddsRatio_working_3-way'!Y86+2*PI())/3)</f>
        <v>-0.30519126042585504</v>
      </c>
      <c r="AB86" s="11">
        <f>'OddsRatio_working_3-way'!X86^(1/3)*COS(('OddsRatio_working_3-way'!Y86+4*PI())/3)</f>
        <v>-0.22909367396561614</v>
      </c>
      <c r="AC86" s="11">
        <f>'OddsRatio_working_3-way'!X86^(1/3)*SIN('OddsRatio_working_3-way'!Y86/3)</f>
        <v>4.393496202749967E-2</v>
      </c>
      <c r="AD86" s="11">
        <f>'OddsRatio_working_3-way'!X86^(1/3)*SIN(('OddsRatio_working_3-way'!Y86+2*PI())/3)</f>
        <v>0.44073684502856636</v>
      </c>
      <c r="AE86" s="11">
        <f>'OddsRatio_working_3-way'!X86^(1/3)*SIN(('OddsRatio_working_3-way'!Y86+4*PI())/3)</f>
        <v>-0.48467180705606611</v>
      </c>
      <c r="AF86" s="11">
        <f>-'OddsRatio_working_3-way'!U86/(3*'OddsRatio_working_3-way'!X86^(1/3))*COS(('OddsRatio_working_3-way'!Y86)/3)</f>
        <v>0.53428493439147118</v>
      </c>
      <c r="AG86" s="11">
        <f>-'OddsRatio_working_3-way'!U86/(3*'OddsRatio_working_3-way'!X86^(1/3))*COS(('OddsRatio_working_3-way'!Y86+2*PI())/3)</f>
        <v>-0.30519126042585498</v>
      </c>
      <c r="AH86" s="11">
        <f>-'OddsRatio_working_3-way'!U86/(3*'OddsRatio_working_3-way'!X86^(1/3))*COS(('OddsRatio_working_3-way'!Y86+4*PI())/3)</f>
        <v>-0.22909367396561608</v>
      </c>
      <c r="AI86" s="11">
        <f>'OddsRatio_working_3-way'!U86/(3*'OddsRatio_working_3-way'!X86^(1/3))*SIN(('OddsRatio_working_3-way'!Y86)/3)</f>
        <v>-4.3934962027499663E-2</v>
      </c>
      <c r="AJ86" s="11">
        <f>'OddsRatio_working_3-way'!U86/(3*'OddsRatio_working_3-way'!X86^(1/3))*SIN(('OddsRatio_working_3-way'!Y86+2*PI())/3)</f>
        <v>-0.44073684502856625</v>
      </c>
      <c r="AK86" s="11">
        <f>'OddsRatio_working_3-way'!U86/(3*'OddsRatio_working_3-way'!X86^(1/3))*SIN(('OddsRatio_working_3-way'!Y86+4*PI())/3)</f>
        <v>0.48467180705606605</v>
      </c>
      <c r="AL86" s="11">
        <f>'OddsRatio_working_3-way'!Z86+'OddsRatio_working_3-way'!AF86</f>
        <v>1.0685698687829426</v>
      </c>
      <c r="AM86" s="11">
        <f>'OddsRatio_working_3-way'!AA86+'OddsRatio_working_3-way'!AG86</f>
        <v>-0.61038252085170996</v>
      </c>
      <c r="AN86" s="11">
        <f>'OddsRatio_working_3-way'!AB86+'OddsRatio_working_3-way'!AH86</f>
        <v>-0.45818734793123223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1.0685698687829426</v>
      </c>
      <c r="AS86" s="11">
        <f>IF(('OddsRatio_working_3-way'!X86=0),IF(Q86&gt;0,-Q86^(1/3),(-Q86)^(1/3)),'OddsRatio_working_3-way'!AM86-'OddsRatio_working_3-way'!R86/3)</f>
        <v>-0.61038252085170996</v>
      </c>
      <c r="AT86" s="11">
        <f>IF(('OddsRatio_working_3-way'!X86=0),IF(Q86&gt;0,-Q86^(1/3),(-Q86)^(1/3)),'OddsRatio_working_3-way'!AN86-'OddsRatio_working_3-way'!R86/3)</f>
        <v>-0.45818734793123223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2.64</v>
      </c>
      <c r="B87" s="4">
        <f>IF('True_Odds_Calculator_3-way'!B88="","",'True_Odds_Calculator_3-way'!B88)</f>
        <v>2.96</v>
      </c>
      <c r="C87" s="4">
        <f>IF('True_Odds_Calculator_3-way'!C88="","",'True_Odds_Calculator_3-way'!C88)</f>
        <v>3.05</v>
      </c>
      <c r="D87" s="9">
        <f t="shared" si="26"/>
        <v>0.36334663654909888</v>
      </c>
      <c r="E87" s="9">
        <f t="shared" si="27"/>
        <v>0.32319742178984717</v>
      </c>
      <c r="F87" s="9">
        <f t="shared" si="28"/>
        <v>0.31345594166105417</v>
      </c>
      <c r="G87" s="9">
        <f t="shared" si="29"/>
        <v>1.0684102489123579</v>
      </c>
      <c r="H87" s="9">
        <f t="shared" si="30"/>
        <v>2.7521928082162677</v>
      </c>
      <c r="I87" s="9">
        <f t="shared" si="31"/>
        <v>3.0940840878682212</v>
      </c>
      <c r="J87" s="9">
        <f t="shared" si="32"/>
        <v>3.1902410102703329</v>
      </c>
      <c r="K87" s="11">
        <f t="shared" si="33"/>
        <v>0.37878787878787878</v>
      </c>
      <c r="L87" s="11">
        <f t="shared" si="34"/>
        <v>0.33783783783783783</v>
      </c>
      <c r="M87" s="11">
        <f t="shared" si="35"/>
        <v>0.32786885245901642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-0.27647655106671509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0.23705710181120015</v>
      </c>
      <c r="Q87" s="11">
        <f>2*'OddsRatio_working_3-way'!K87*'OddsRatio_working_3-way'!L87*'OddsRatio_working_3-way'!M87</f>
        <v>8.3914018340247851E-2</v>
      </c>
      <c r="R87" s="11">
        <f t="shared" si="36"/>
        <v>0</v>
      </c>
      <c r="S87" s="11">
        <f t="shared" si="37"/>
        <v>-0.85742208840704603</v>
      </c>
      <c r="T87" s="11">
        <f t="shared" si="38"/>
        <v>-0.30351224368391011</v>
      </c>
      <c r="U87" s="11">
        <f>'OddsRatio_working_3-way'!S87-'OddsRatio_working_3-way'!R87^2/3</f>
        <v>-0.85742208840704603</v>
      </c>
      <c r="V87" s="11">
        <f>'OddsRatio_working_3-way'!S87*'OddsRatio_working_3-way'!R87/3-2*'OddsRatio_working_3-way'!R87^3/27-'OddsRatio_working_3-way'!T87</f>
        <v>0.30351224368391011</v>
      </c>
      <c r="W87" s="11">
        <f>'OddsRatio_working_3-way'!V87^2+4*'OddsRatio_working_3-way'!U87^3/27</f>
        <v>-1.2659858371319443E-3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0.15279534343622286</v>
      </c>
      <c r="Y87" s="11">
        <f>IF('OddsRatio_working_3-way'!W87&gt;=0,IF('OddsRatio_working_3-way'!V87+SQRT('OddsRatio_working_3-way'!W87)&gt;0,0,PI()),ACOS('OddsRatio_working_3-way'!V87/(2*'OddsRatio_working_3-way'!X87)))</f>
        <v>0.11669721128282351</v>
      </c>
      <c r="Z87" s="11">
        <f>'OddsRatio_working_3-way'!X87^(1/3)*COS('OddsRatio_working_3-way'!Y87/3)</f>
        <v>0.53420512445617896</v>
      </c>
      <c r="AA87" s="11">
        <f>'OddsRatio_working_3-way'!X87^(1/3)*COS(('OddsRatio_working_3-way'!Y87+2*PI())/3)</f>
        <v>-0.28510772413600388</v>
      </c>
      <c r="AB87" s="11">
        <f>'OddsRatio_working_3-way'!X87^(1/3)*COS(('OddsRatio_working_3-way'!Y87+4*PI())/3)</f>
        <v>-0.24909740032017538</v>
      </c>
      <c r="AC87" s="11">
        <f>'OddsRatio_working_3-way'!X87^(1/3)*SIN('OddsRatio_working_3-way'!Y87/3)</f>
        <v>2.0790570148674414E-2</v>
      </c>
      <c r="AD87" s="11">
        <f>'OddsRatio_working_3-way'!X87^(1/3)*SIN(('OddsRatio_working_3-way'!Y87+2*PI())/3)</f>
        <v>0.45223992353654152</v>
      </c>
      <c r="AE87" s="11">
        <f>'OddsRatio_working_3-way'!X87^(1/3)*SIN(('OddsRatio_working_3-way'!Y87+4*PI())/3)</f>
        <v>-0.47303049368521571</v>
      </c>
      <c r="AF87" s="11">
        <f>-'OddsRatio_working_3-way'!U87/(3*'OddsRatio_working_3-way'!X87^(1/3))*COS(('OddsRatio_working_3-way'!Y87)/3)</f>
        <v>0.53420512445617907</v>
      </c>
      <c r="AG87" s="11">
        <f>-'OddsRatio_working_3-way'!U87/(3*'OddsRatio_working_3-way'!X87^(1/3))*COS(('OddsRatio_working_3-way'!Y87+2*PI())/3)</f>
        <v>-0.28510772413600394</v>
      </c>
      <c r="AH87" s="11">
        <f>-'OddsRatio_working_3-way'!U87/(3*'OddsRatio_working_3-way'!X87^(1/3))*COS(('OddsRatio_working_3-way'!Y87+4*PI())/3)</f>
        <v>-0.24909740032017544</v>
      </c>
      <c r="AI87" s="11">
        <f>'OddsRatio_working_3-way'!U87/(3*'OddsRatio_working_3-way'!X87^(1/3))*SIN(('OddsRatio_working_3-way'!Y87)/3)</f>
        <v>-2.0790570148674418E-2</v>
      </c>
      <c r="AJ87" s="11">
        <f>'OddsRatio_working_3-way'!U87/(3*'OddsRatio_working_3-way'!X87^(1/3))*SIN(('OddsRatio_working_3-way'!Y87+2*PI())/3)</f>
        <v>-0.45223992353654158</v>
      </c>
      <c r="AK87" s="11">
        <f>'OddsRatio_working_3-way'!U87/(3*'OddsRatio_working_3-way'!X87^(1/3))*SIN(('OddsRatio_working_3-way'!Y87+4*PI())/3)</f>
        <v>0.47303049368521582</v>
      </c>
      <c r="AL87" s="11">
        <f>'OddsRatio_working_3-way'!Z87+'OddsRatio_working_3-way'!AF87</f>
        <v>1.0684102489123579</v>
      </c>
      <c r="AM87" s="11">
        <f>'OddsRatio_working_3-way'!AA87+'OddsRatio_working_3-way'!AG87</f>
        <v>-0.57021544827200787</v>
      </c>
      <c r="AN87" s="11">
        <f>'OddsRatio_working_3-way'!AB87+'OddsRatio_working_3-way'!AH87</f>
        <v>-0.49819480064035082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1.0684102489123579</v>
      </c>
      <c r="AS87" s="11">
        <f>IF(('OddsRatio_working_3-way'!X87=0),IF(Q87&gt;0,-Q87^(1/3),(-Q87)^(1/3)),'OddsRatio_working_3-way'!AM87-'OddsRatio_working_3-way'!R87/3)</f>
        <v>-0.57021544827200787</v>
      </c>
      <c r="AT87" s="11">
        <f>IF(('OddsRatio_working_3-way'!X87=0),IF(Q87&gt;0,-Q87^(1/3),(-Q87)^(1/3)),'OddsRatio_working_3-way'!AN87-'OddsRatio_working_3-way'!R87/3)</f>
        <v>-0.49819480064035082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2.41</v>
      </c>
      <c r="B88" s="4">
        <f>IF('True_Odds_Calculator_3-way'!B89="","",'True_Odds_Calculator_3-way'!B89)</f>
        <v>2.97</v>
      </c>
      <c r="C88" s="4">
        <f>IF('True_Odds_Calculator_3-way'!C89="","",'True_Odds_Calculator_3-way'!C89)</f>
        <v>3.42</v>
      </c>
      <c r="D88" s="9">
        <f t="shared" si="26"/>
        <v>0.39898692595369833</v>
      </c>
      <c r="E88" s="9">
        <f t="shared" si="27"/>
        <v>0.32210127756343054</v>
      </c>
      <c r="F88" s="9">
        <f t="shared" si="28"/>
        <v>0.27891179648287112</v>
      </c>
      <c r="G88" s="9">
        <f t="shared" si="29"/>
        <v>1.068331765774456</v>
      </c>
      <c r="H88" s="9">
        <f t="shared" si="30"/>
        <v>2.5063477897419828</v>
      </c>
      <c r="I88" s="9">
        <f t="shared" si="31"/>
        <v>3.1046135785756785</v>
      </c>
      <c r="J88" s="9">
        <f t="shared" si="32"/>
        <v>3.5853628731741836</v>
      </c>
      <c r="K88" s="11">
        <f t="shared" si="33"/>
        <v>0.41493775933609955</v>
      </c>
      <c r="L88" s="11">
        <f t="shared" si="34"/>
        <v>0.33670033670033667</v>
      </c>
      <c r="M88" s="11">
        <f t="shared" si="35"/>
        <v>0.29239766081871343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-0.27460036290202983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0.23693455058867197</v>
      </c>
      <c r="Q88" s="11">
        <f>2*'OddsRatio_working_3-way'!K88*'OddsRatio_working_3-way'!L88*'OddsRatio_working_3-way'!M88</f>
        <v>8.1701569168507585E-2</v>
      </c>
      <c r="R88" s="11">
        <f t="shared" si="36"/>
        <v>0</v>
      </c>
      <c r="S88" s="11">
        <f t="shared" si="37"/>
        <v>-0.86283407670951973</v>
      </c>
      <c r="T88" s="11">
        <f t="shared" si="38"/>
        <v>-0.29752899196879995</v>
      </c>
      <c r="U88" s="11">
        <f>'OddsRatio_working_3-way'!S88-'OddsRatio_working_3-way'!R88^2/3</f>
        <v>-0.86283407670951973</v>
      </c>
      <c r="V88" s="11">
        <f>'OddsRatio_working_3-way'!S88*'OddsRatio_working_3-way'!R88/3-2*'OddsRatio_working_3-way'!R88^3/27-'OddsRatio_working_3-way'!T88</f>
        <v>0.29752899196879995</v>
      </c>
      <c r="W88" s="11">
        <f>'OddsRatio_working_3-way'!V88^2+4*'OddsRatio_working_3-way'!U88^3/27</f>
        <v>-6.6416833384168317E-3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0.15424427412418512</v>
      </c>
      <c r="Y88" s="11">
        <f>IF('OddsRatio_working_3-way'!W88&gt;=0,IF('OddsRatio_working_3-way'!V88+SQRT('OddsRatio_working_3-way'!W88)&gt;0,0,PI()),ACOS('OddsRatio_working_3-way'!V88/(2*'OddsRatio_working_3-way'!X88)))</f>
        <v>0.26735368148272087</v>
      </c>
      <c r="Z88" s="11">
        <f>'OddsRatio_working_3-way'!X88^(1/3)*COS('OddsRatio_working_3-way'!Y88/3)</f>
        <v>0.53416588288722811</v>
      </c>
      <c r="AA88" s="11">
        <f>'OddsRatio_working_3-way'!X88^(1/3)*COS(('OddsRatio_working_3-way'!Y88+2*PI())/3)</f>
        <v>-0.30841847515083831</v>
      </c>
      <c r="AB88" s="11">
        <f>'OddsRatio_working_3-way'!X88^(1/3)*COS(('OddsRatio_working_3-way'!Y88+4*PI())/3)</f>
        <v>-0.22574740773638988</v>
      </c>
      <c r="AC88" s="11">
        <f>'OddsRatio_working_3-way'!X88^(1/3)*SIN('OddsRatio_working_3-way'!Y88/3)</f>
        <v>4.7730163025925684E-2</v>
      </c>
      <c r="AD88" s="11">
        <f>'OddsRatio_working_3-way'!X88^(1/3)*SIN(('OddsRatio_working_3-way'!Y88+2*PI())/3)</f>
        <v>0.4387361429023201</v>
      </c>
      <c r="AE88" s="11">
        <f>'OddsRatio_working_3-way'!X88^(1/3)*SIN(('OddsRatio_working_3-way'!Y88+4*PI())/3)</f>
        <v>-0.48646630592824558</v>
      </c>
      <c r="AF88" s="11">
        <f>-'OddsRatio_working_3-way'!U88/(3*'OddsRatio_working_3-way'!X88^(1/3))*COS(('OddsRatio_working_3-way'!Y88)/3)</f>
        <v>0.53416588288722799</v>
      </c>
      <c r="AG88" s="11">
        <f>-'OddsRatio_working_3-way'!U88/(3*'OddsRatio_working_3-way'!X88^(1/3))*COS(('OddsRatio_working_3-way'!Y88+2*PI())/3)</f>
        <v>-0.30841847515083826</v>
      </c>
      <c r="AH88" s="11">
        <f>-'OddsRatio_working_3-way'!U88/(3*'OddsRatio_working_3-way'!X88^(1/3))*COS(('OddsRatio_working_3-way'!Y88+4*PI())/3)</f>
        <v>-0.22574740773638985</v>
      </c>
      <c r="AI88" s="11">
        <f>'OddsRatio_working_3-way'!U88/(3*'OddsRatio_working_3-way'!X88^(1/3))*SIN(('OddsRatio_working_3-way'!Y88)/3)</f>
        <v>-4.7730163025925677E-2</v>
      </c>
      <c r="AJ88" s="11">
        <f>'OddsRatio_working_3-way'!U88/(3*'OddsRatio_working_3-way'!X88^(1/3))*SIN(('OddsRatio_working_3-way'!Y88+2*PI())/3)</f>
        <v>-0.43873614290231999</v>
      </c>
      <c r="AK88" s="11">
        <f>'OddsRatio_working_3-way'!U88/(3*'OddsRatio_working_3-way'!X88^(1/3))*SIN(('OddsRatio_working_3-way'!Y88+4*PI())/3)</f>
        <v>0.48646630592824547</v>
      </c>
      <c r="AL88" s="11">
        <f>'OddsRatio_working_3-way'!Z88+'OddsRatio_working_3-way'!AF88</f>
        <v>1.068331765774456</v>
      </c>
      <c r="AM88" s="11">
        <f>'OddsRatio_working_3-way'!AA88+'OddsRatio_working_3-way'!AG88</f>
        <v>-0.61683695030167662</v>
      </c>
      <c r="AN88" s="11">
        <f>'OddsRatio_working_3-way'!AB88+'OddsRatio_working_3-way'!AH88</f>
        <v>-0.4514948154727797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1.068331765774456</v>
      </c>
      <c r="AS88" s="11">
        <f>IF(('OddsRatio_working_3-way'!X88=0),IF(Q88&gt;0,-Q88^(1/3),(-Q88)^(1/3)),'OddsRatio_working_3-way'!AM88-'OddsRatio_working_3-way'!R88/3)</f>
        <v>-0.61683695030167662</v>
      </c>
      <c r="AT88" s="11">
        <f>IF(('OddsRatio_working_3-way'!X88=0),IF(Q88&gt;0,-Q88^(1/3),(-Q88)^(1/3)),'OddsRatio_working_3-way'!AN88-'OddsRatio_working_3-way'!R88/3)</f>
        <v>-0.4514948154727797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2.85</v>
      </c>
      <c r="B89" s="4">
        <f>IF('True_Odds_Calculator_3-way'!B90="","",'True_Odds_Calculator_3-way'!B90)</f>
        <v>2.88</v>
      </c>
      <c r="C89" s="4">
        <f>IF('True_Odds_Calculator_3-way'!C90="","",'True_Odds_Calculator_3-way'!C90)</f>
        <v>2.89</v>
      </c>
      <c r="D89" s="9">
        <f t="shared" si="26"/>
        <v>0.33611211607007774</v>
      </c>
      <c r="E89" s="9">
        <f t="shared" si="27"/>
        <v>0.3325321581648446</v>
      </c>
      <c r="F89" s="9">
        <f t="shared" si="28"/>
        <v>0.33135572576507788</v>
      </c>
      <c r="G89" s="9">
        <f t="shared" si="29"/>
        <v>1.0676744409980616</v>
      </c>
      <c r="H89" s="9">
        <f t="shared" si="30"/>
        <v>2.9751977158464138</v>
      </c>
      <c r="I89" s="9">
        <f t="shared" si="31"/>
        <v>3.0072279490763556</v>
      </c>
      <c r="J89" s="9">
        <f t="shared" si="32"/>
        <v>3.0179046934863365</v>
      </c>
      <c r="K89" s="11">
        <f t="shared" si="33"/>
        <v>0.35087719298245612</v>
      </c>
      <c r="L89" s="11">
        <f t="shared" si="34"/>
        <v>0.34722222222222221</v>
      </c>
      <c r="M89" s="11">
        <f t="shared" si="35"/>
        <v>0.34602076124567471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-0.2771125478055001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0.23691967327006483</v>
      </c>
      <c r="Q89" s="11">
        <f>2*'OddsRatio_working_3-way'!K89*'OddsRatio_working_3-way'!L89*'OddsRatio_working_3-way'!M89</f>
        <v>8.4313050985788174E-2</v>
      </c>
      <c r="R89" s="11">
        <f t="shared" si="36"/>
        <v>0</v>
      </c>
      <c r="S89" s="11">
        <f t="shared" si="37"/>
        <v>-0.85495830176681187</v>
      </c>
      <c r="T89" s="11">
        <f t="shared" si="38"/>
        <v>-0.30425562340455931</v>
      </c>
      <c r="U89" s="11">
        <f>'OddsRatio_working_3-way'!S89-'OddsRatio_working_3-way'!R89^2/3</f>
        <v>-0.85495830176681187</v>
      </c>
      <c r="V89" s="11">
        <f>'OddsRatio_working_3-way'!S89*'OddsRatio_working_3-way'!R89/3-2*'OddsRatio_working_3-way'!R89^3/27-'OddsRatio_working_3-way'!T89</f>
        <v>0.30425562340455931</v>
      </c>
      <c r="W89" s="11">
        <f>'OddsRatio_working_3-way'!V89^2+4*'OddsRatio_working_3-way'!U89^3/27</f>
        <v>-1.1468531451619413E-5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0.15213723484468605</v>
      </c>
      <c r="Y89" s="11">
        <f>IF('OddsRatio_working_3-way'!W89&gt;=0,IF('OddsRatio_working_3-way'!V89+SQRT('OddsRatio_working_3-way'!W89)&gt;0,0,PI()),ACOS('OddsRatio_working_3-way'!V89/(2*'OddsRatio_working_3-way'!X89)))</f>
        <v>1.1130056204268213E-2</v>
      </c>
      <c r="Z89" s="11">
        <f>'OddsRatio_working_3-way'!X89^(1/3)*COS('OddsRatio_working_3-way'!Y89/3)</f>
        <v>0.53383722049903082</v>
      </c>
      <c r="AA89" s="11">
        <f>'OddsRatio_working_3-way'!X89^(1/3)*COS(('OddsRatio_working_3-way'!Y89+2*PI())/3)</f>
        <v>-0.26863382134580077</v>
      </c>
      <c r="AB89" s="11">
        <f>'OddsRatio_working_3-way'!X89^(1/3)*COS(('OddsRatio_working_3-way'!Y89+4*PI())/3)</f>
        <v>-0.26520339915323038</v>
      </c>
      <c r="AC89" s="11">
        <f>'OddsRatio_working_3-way'!X89^(1/3)*SIN('OddsRatio_working_3-way'!Y89/3)</f>
        <v>1.9805551763147915E-3</v>
      </c>
      <c r="AD89" s="11">
        <f>'OddsRatio_working_3-way'!X89^(1/3)*SIN(('OddsRatio_working_3-way'!Y89+2*PI())/3)</f>
        <v>0.46132631684967823</v>
      </c>
      <c r="AE89" s="11">
        <f>'OddsRatio_working_3-way'!X89^(1/3)*SIN(('OddsRatio_working_3-way'!Y89+4*PI())/3)</f>
        <v>-0.4633068720259928</v>
      </c>
      <c r="AF89" s="11">
        <f>-'OddsRatio_working_3-way'!U89/(3*'OddsRatio_working_3-way'!X89^(1/3))*COS(('OddsRatio_working_3-way'!Y89)/3)</f>
        <v>0.53383722049903082</v>
      </c>
      <c r="AG89" s="11">
        <f>-'OddsRatio_working_3-way'!U89/(3*'OddsRatio_working_3-way'!X89^(1/3))*COS(('OddsRatio_working_3-way'!Y89+2*PI())/3)</f>
        <v>-0.26863382134580077</v>
      </c>
      <c r="AH89" s="11">
        <f>-'OddsRatio_working_3-way'!U89/(3*'OddsRatio_working_3-way'!X89^(1/3))*COS(('OddsRatio_working_3-way'!Y89+4*PI())/3)</f>
        <v>-0.26520339915323038</v>
      </c>
      <c r="AI89" s="11">
        <f>'OddsRatio_working_3-way'!U89/(3*'OddsRatio_working_3-way'!X89^(1/3))*SIN(('OddsRatio_working_3-way'!Y89)/3)</f>
        <v>-1.9805551763147915E-3</v>
      </c>
      <c r="AJ89" s="11">
        <f>'OddsRatio_working_3-way'!U89/(3*'OddsRatio_working_3-way'!X89^(1/3))*SIN(('OddsRatio_working_3-way'!Y89+2*PI())/3)</f>
        <v>-0.46132631684967823</v>
      </c>
      <c r="AK89" s="11">
        <f>'OddsRatio_working_3-way'!U89/(3*'OddsRatio_working_3-way'!X89^(1/3))*SIN(('OddsRatio_working_3-way'!Y89+4*PI())/3)</f>
        <v>0.4633068720259928</v>
      </c>
      <c r="AL89" s="11">
        <f>'OddsRatio_working_3-way'!Z89+'OddsRatio_working_3-way'!AF89</f>
        <v>1.0676744409980616</v>
      </c>
      <c r="AM89" s="11">
        <f>'OddsRatio_working_3-way'!AA89+'OddsRatio_working_3-way'!AG89</f>
        <v>-0.53726764269160154</v>
      </c>
      <c r="AN89" s="11">
        <f>'OddsRatio_working_3-way'!AB89+'OddsRatio_working_3-way'!AH89</f>
        <v>-0.53040679830646076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1.0676744409980616</v>
      </c>
      <c r="AS89" s="11">
        <f>IF(('OddsRatio_working_3-way'!X89=0),IF(Q89&gt;0,-Q89^(1/3),(-Q89)^(1/3)),'OddsRatio_working_3-way'!AM89-'OddsRatio_working_3-way'!R89/3)</f>
        <v>-0.53726764269160154</v>
      </c>
      <c r="AT89" s="11">
        <f>IF(('OddsRatio_working_3-way'!X89=0),IF(Q89&gt;0,-Q89^(1/3),(-Q89)^(1/3)),'OddsRatio_working_3-way'!AN89-'OddsRatio_working_3-way'!R89/3)</f>
        <v>-0.53040679830646076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1.68</v>
      </c>
      <c r="B90" s="4">
        <f>IF('True_Odds_Calculator_3-way'!B91="","",'True_Odds_Calculator_3-way'!B91)</f>
        <v>3.55</v>
      </c>
      <c r="C90" s="4">
        <f>IF('True_Odds_Calculator_3-way'!C91="","",'True_Odds_Calculator_3-way'!C91)</f>
        <v>5.88</v>
      </c>
      <c r="D90" s="9">
        <f t="shared" si="26"/>
        <v>0.57553301586592653</v>
      </c>
      <c r="E90" s="9">
        <f t="shared" si="27"/>
        <v>0.26555493468493269</v>
      </c>
      <c r="F90" s="9">
        <f t="shared" si="28"/>
        <v>0.15891204944914084</v>
      </c>
      <c r="G90" s="9">
        <f t="shared" si="29"/>
        <v>1.0845879140385533</v>
      </c>
      <c r="H90" s="9">
        <f t="shared" si="30"/>
        <v>1.7375197815462169</v>
      </c>
      <c r="I90" s="9">
        <f t="shared" si="31"/>
        <v>3.7656991807983111</v>
      </c>
      <c r="J90" s="9">
        <f t="shared" si="32"/>
        <v>6.2927890205081392</v>
      </c>
      <c r="K90" s="11">
        <f t="shared" si="33"/>
        <v>0.59523809523809523</v>
      </c>
      <c r="L90" s="11">
        <f t="shared" si="34"/>
        <v>0.28169014084507044</v>
      </c>
      <c r="M90" s="11">
        <f t="shared" si="35"/>
        <v>0.17006802721088435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-0.24129812890951163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0.23126286061037427</v>
      </c>
      <c r="Q90" s="11">
        <f>2*'OddsRatio_working_3-way'!K90*'OddsRatio_working_3-way'!L90*'OddsRatio_working_3-way'!M90</f>
        <v>5.7031531593187239E-2</v>
      </c>
      <c r="R90" s="11">
        <f t="shared" si="36"/>
        <v>0</v>
      </c>
      <c r="S90" s="11">
        <f t="shared" si="37"/>
        <v>-0.95841132981640043</v>
      </c>
      <c r="T90" s="11">
        <f t="shared" si="38"/>
        <v>-0.23635297899294708</v>
      </c>
      <c r="U90" s="11">
        <f>'OddsRatio_working_3-way'!S90-'OddsRatio_working_3-way'!R90^2/3</f>
        <v>-0.95841132981640043</v>
      </c>
      <c r="V90" s="11">
        <f>'OddsRatio_working_3-way'!S90*'OddsRatio_working_3-way'!R90/3-2*'OddsRatio_working_3-way'!R90^3/27-'OddsRatio_working_3-way'!T90</f>
        <v>0.23635297899294708</v>
      </c>
      <c r="W90" s="11">
        <f>'OddsRatio_working_3-way'!V90^2+4*'OddsRatio_working_3-way'!U90^3/27</f>
        <v>-7.4559626272401702E-2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0.18057017815190454</v>
      </c>
      <c r="Y90" s="11">
        <f>IF('OddsRatio_working_3-way'!W90&gt;=0,IF('OddsRatio_working_3-way'!V90+SQRT('OddsRatio_working_3-way'!W90)&gt;0,0,PI()),ACOS('OddsRatio_working_3-way'!V90/(2*'OddsRatio_working_3-way'!X90)))</f>
        <v>0.85732423457098805</v>
      </c>
      <c r="Z90" s="11">
        <f>'OddsRatio_working_3-way'!X90^(1/3)*COS('OddsRatio_working_3-way'!Y90/3)</f>
        <v>0.54229395701927674</v>
      </c>
      <c r="AA90" s="11">
        <f>'OddsRatio_working_3-way'!X90^(1/3)*COS(('OddsRatio_working_3-way'!Y90+2*PI())/3)</f>
        <v>-0.40913531348539361</v>
      </c>
      <c r="AB90" s="11">
        <f>'OddsRatio_working_3-way'!X90^(1/3)*COS(('OddsRatio_working_3-way'!Y90+4*PI())/3)</f>
        <v>-0.13315864353388307</v>
      </c>
      <c r="AC90" s="11">
        <f>'OddsRatio_working_3-way'!X90^(1/3)*SIN('OddsRatio_working_3-way'!Y90/3)</f>
        <v>0.15933520468656112</v>
      </c>
      <c r="AD90" s="11">
        <f>'OddsRatio_working_3-way'!X90^(1/3)*SIN(('OddsRatio_working_3-way'!Y90+2*PI())/3)</f>
        <v>0.38997274075419969</v>
      </c>
      <c r="AE90" s="11">
        <f>'OddsRatio_working_3-way'!X90^(1/3)*SIN(('OddsRatio_working_3-way'!Y90+4*PI())/3)</f>
        <v>-0.54930794544076067</v>
      </c>
      <c r="AF90" s="11">
        <f>-'OddsRatio_working_3-way'!U90/(3*'OddsRatio_working_3-way'!X90^(1/3))*COS(('OddsRatio_working_3-way'!Y90)/3)</f>
        <v>0.54229395701927663</v>
      </c>
      <c r="AG90" s="11">
        <f>-'OddsRatio_working_3-way'!U90/(3*'OddsRatio_working_3-way'!X90^(1/3))*COS(('OddsRatio_working_3-way'!Y90+2*PI())/3)</f>
        <v>-0.4091353134853935</v>
      </c>
      <c r="AH90" s="11">
        <f>-'OddsRatio_working_3-way'!U90/(3*'OddsRatio_working_3-way'!X90^(1/3))*COS(('OddsRatio_working_3-way'!Y90+4*PI())/3)</f>
        <v>-0.13315864353388304</v>
      </c>
      <c r="AI90" s="11">
        <f>'OddsRatio_working_3-way'!U90/(3*'OddsRatio_working_3-way'!X90^(1/3))*SIN(('OddsRatio_working_3-way'!Y90)/3)</f>
        <v>-0.15933520468656109</v>
      </c>
      <c r="AJ90" s="11">
        <f>'OddsRatio_working_3-way'!U90/(3*'OddsRatio_working_3-way'!X90^(1/3))*SIN(('OddsRatio_working_3-way'!Y90+2*PI())/3)</f>
        <v>-0.38997274075419963</v>
      </c>
      <c r="AK90" s="11">
        <f>'OddsRatio_working_3-way'!U90/(3*'OddsRatio_working_3-way'!X90^(1/3))*SIN(('OddsRatio_working_3-way'!Y90+4*PI())/3)</f>
        <v>0.54930794544076056</v>
      </c>
      <c r="AL90" s="11">
        <f>'OddsRatio_working_3-way'!Z90+'OddsRatio_working_3-way'!AF90</f>
        <v>1.0845879140385533</v>
      </c>
      <c r="AM90" s="11">
        <f>'OddsRatio_working_3-way'!AA90+'OddsRatio_working_3-way'!AG90</f>
        <v>-0.81827062697078712</v>
      </c>
      <c r="AN90" s="11">
        <f>'OddsRatio_working_3-way'!AB90+'OddsRatio_working_3-way'!AH90</f>
        <v>-0.26631728706776614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1.0845879140385533</v>
      </c>
      <c r="AS90" s="11">
        <f>IF(('OddsRatio_working_3-way'!X90=0),IF(Q90&gt;0,-Q90^(1/3),(-Q90)^(1/3)),'OddsRatio_working_3-way'!AM90-'OddsRatio_working_3-way'!R90/3)</f>
        <v>-0.81827062697078712</v>
      </c>
      <c r="AT90" s="11">
        <f>IF(('OddsRatio_working_3-way'!X90=0),IF(Q90&gt;0,-Q90^(1/3),(-Q90)^(1/3)),'OddsRatio_working_3-way'!AN90-'OddsRatio_working_3-way'!R90/3)</f>
        <v>-0.26631728706776614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1.78</v>
      </c>
      <c r="B91" s="4">
        <f>IF('True_Odds_Calculator_3-way'!B92="","",'True_Odds_Calculator_3-way'!B92)</f>
        <v>3.52</v>
      </c>
      <c r="C91" s="4">
        <f>IF('True_Odds_Calculator_3-way'!C92="","",'True_Odds_Calculator_3-way'!C92)</f>
        <v>4.71</v>
      </c>
      <c r="D91" s="9">
        <f t="shared" si="26"/>
        <v>0.53815687580707627</v>
      </c>
      <c r="E91" s="9">
        <f t="shared" si="27"/>
        <v>0.26506725062577707</v>
      </c>
      <c r="F91" s="9">
        <f t="shared" si="28"/>
        <v>0.19677587356714657</v>
      </c>
      <c r="G91" s="9">
        <f t="shared" si="29"/>
        <v>1.1002490093434605</v>
      </c>
      <c r="H91" s="9">
        <f t="shared" si="30"/>
        <v>1.8581942272878991</v>
      </c>
      <c r="I91" s="9">
        <f t="shared" si="31"/>
        <v>3.7726275035455199</v>
      </c>
      <c r="J91" s="9">
        <f t="shared" si="32"/>
        <v>5.081923824664238</v>
      </c>
      <c r="K91" s="11">
        <f t="shared" si="33"/>
        <v>0.5617977528089888</v>
      </c>
      <c r="L91" s="11">
        <f t="shared" si="34"/>
        <v>0.28409090909090912</v>
      </c>
      <c r="M91" s="11">
        <f t="shared" si="35"/>
        <v>0.21231422505307856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-0.24710724579220966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0.23753873812916254</v>
      </c>
      <c r="Q91" s="11">
        <f>2*'OddsRatio_working_3-way'!K91*'OddsRatio_working_3-way'!L91*'OddsRatio_working_3-way'!M91</f>
        <v>6.777139461602355E-2</v>
      </c>
      <c r="R91" s="11">
        <f t="shared" si="36"/>
        <v>0</v>
      </c>
      <c r="S91" s="11">
        <f t="shared" si="37"/>
        <v>-0.96127791545581309</v>
      </c>
      <c r="T91" s="11">
        <f t="shared" si="38"/>
        <v>-0.27425903436685112</v>
      </c>
      <c r="U91" s="11">
        <f>'OddsRatio_working_3-way'!S91-'OddsRatio_working_3-way'!R91^2/3</f>
        <v>-0.96127791545581309</v>
      </c>
      <c r="V91" s="11">
        <f>'OddsRatio_working_3-way'!S91*'OddsRatio_working_3-way'!R91/3-2*'OddsRatio_working_3-way'!R91^3/27-'OddsRatio_working_3-way'!T91</f>
        <v>0.27425903436685112</v>
      </c>
      <c r="W91" s="11">
        <f>'OddsRatio_working_3-way'!V91^2+4*'OddsRatio_working_3-way'!U91^3/27</f>
        <v>-5.6378113323679716E-2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0.18138090531772999</v>
      </c>
      <c r="Y91" s="11">
        <f>IF('OddsRatio_working_3-way'!W91&gt;=0,IF('OddsRatio_working_3-way'!V91+SQRT('OddsRatio_working_3-way'!W91)&gt;0,0,PI()),ACOS('OddsRatio_working_3-way'!V91/(2*'OddsRatio_working_3-way'!X91)))</f>
        <v>0.71356906487789451</v>
      </c>
      <c r="Z91" s="11">
        <f>'OddsRatio_working_3-way'!X91^(1/3)*COS('OddsRatio_working_3-way'!Y91/3)</f>
        <v>0.55012450467173024</v>
      </c>
      <c r="AA91" s="11">
        <f>'OddsRatio_working_3-way'!X91^(1/3)*COS(('OddsRatio_working_3-way'!Y91+2*PI())/3)</f>
        <v>-0.39056874948522874</v>
      </c>
      <c r="AB91" s="11">
        <f>'OddsRatio_working_3-way'!X91^(1/3)*COS(('OddsRatio_working_3-way'!Y91+4*PI())/3)</f>
        <v>-0.15955575518650161</v>
      </c>
      <c r="AC91" s="11">
        <f>'OddsRatio_working_3-way'!X91^(1/3)*SIN('OddsRatio_working_3-way'!Y91/3)</f>
        <v>0.13337541444467174</v>
      </c>
      <c r="AD91" s="11">
        <f>'OddsRatio_working_3-way'!X91^(1/3)*SIN(('OddsRatio_working_3-way'!Y91+2*PI())/3)</f>
        <v>0.40973408906771369</v>
      </c>
      <c r="AE91" s="11">
        <f>'OddsRatio_working_3-way'!X91^(1/3)*SIN(('OddsRatio_working_3-way'!Y91+4*PI())/3)</f>
        <v>-0.54310950351238529</v>
      </c>
      <c r="AF91" s="11">
        <f>-'OddsRatio_working_3-way'!U91/(3*'OddsRatio_working_3-way'!X91^(1/3))*COS(('OddsRatio_working_3-way'!Y91)/3)</f>
        <v>0.55012450467173013</v>
      </c>
      <c r="AG91" s="11">
        <f>-'OddsRatio_working_3-way'!U91/(3*'OddsRatio_working_3-way'!X91^(1/3))*COS(('OddsRatio_working_3-way'!Y91+2*PI())/3)</f>
        <v>-0.39056874948522868</v>
      </c>
      <c r="AH91" s="11">
        <f>-'OddsRatio_working_3-way'!U91/(3*'OddsRatio_working_3-way'!X91^(1/3))*COS(('OddsRatio_working_3-way'!Y91+4*PI())/3)</f>
        <v>-0.15955575518650159</v>
      </c>
      <c r="AI91" s="11">
        <f>'OddsRatio_working_3-way'!U91/(3*'OddsRatio_working_3-way'!X91^(1/3))*SIN(('OddsRatio_working_3-way'!Y91)/3)</f>
        <v>-0.13337541444467171</v>
      </c>
      <c r="AJ91" s="11">
        <f>'OddsRatio_working_3-way'!U91/(3*'OddsRatio_working_3-way'!X91^(1/3))*SIN(('OddsRatio_working_3-way'!Y91+2*PI())/3)</f>
        <v>-0.40973408906771358</v>
      </c>
      <c r="AK91" s="11">
        <f>'OddsRatio_working_3-way'!U91/(3*'OddsRatio_working_3-way'!X91^(1/3))*SIN(('OddsRatio_working_3-way'!Y91+4*PI())/3)</f>
        <v>0.54310950351238518</v>
      </c>
      <c r="AL91" s="11">
        <f>'OddsRatio_working_3-way'!Z91+'OddsRatio_working_3-way'!AF91</f>
        <v>1.1002490093434605</v>
      </c>
      <c r="AM91" s="11">
        <f>'OddsRatio_working_3-way'!AA91+'OddsRatio_working_3-way'!AG91</f>
        <v>-0.78113749897045737</v>
      </c>
      <c r="AN91" s="11">
        <f>'OddsRatio_working_3-way'!AB91+'OddsRatio_working_3-way'!AH91</f>
        <v>-0.31911151037300323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1.1002490093434605</v>
      </c>
      <c r="AS91" s="11">
        <f>IF(('OddsRatio_working_3-way'!X91=0),IF(Q91&gt;0,-Q91^(1/3),(-Q91)^(1/3)),'OddsRatio_working_3-way'!AM91-'OddsRatio_working_3-way'!R91/3)</f>
        <v>-0.78113749897045737</v>
      </c>
      <c r="AT91" s="11">
        <f>IF(('OddsRatio_working_3-way'!X91=0),IF(Q91&gt;0,-Q91^(1/3),(-Q91)^(1/3)),'OddsRatio_working_3-way'!AN91-'OddsRatio_working_3-way'!R91/3)</f>
        <v>-0.31911151037300323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2.96</v>
      </c>
      <c r="B92" s="4">
        <f>IF('True_Odds_Calculator_3-way'!B93="","",'True_Odds_Calculator_3-way'!B93)</f>
        <v>2.9</v>
      </c>
      <c r="C92" s="4">
        <f>IF('True_Odds_Calculator_3-way'!C93="","",'True_Odds_Calculator_3-way'!C93)</f>
        <v>2.69</v>
      </c>
      <c r="D92" s="9">
        <f t="shared" si="26"/>
        <v>0.32004036083963205</v>
      </c>
      <c r="E92" s="9">
        <f t="shared" si="27"/>
        <v>0.32684364096740942</v>
      </c>
      <c r="F92" s="9">
        <f t="shared" si="28"/>
        <v>0.35311599819295864</v>
      </c>
      <c r="G92" s="9">
        <f t="shared" si="29"/>
        <v>1.0839826024909458</v>
      </c>
      <c r="H92" s="9">
        <f t="shared" si="30"/>
        <v>3.1246059008822535</v>
      </c>
      <c r="I92" s="9">
        <f t="shared" si="31"/>
        <v>3.0595669447327967</v>
      </c>
      <c r="J92" s="9">
        <f t="shared" si="32"/>
        <v>2.8319305982096981</v>
      </c>
      <c r="K92" s="11">
        <f t="shared" si="33"/>
        <v>0.33783783783783783</v>
      </c>
      <c r="L92" s="11">
        <f t="shared" si="34"/>
        <v>0.34482758620689657</v>
      </c>
      <c r="M92" s="11">
        <f t="shared" si="35"/>
        <v>0.37174721189591081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-0.27255514712251028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0.24035380079476987</v>
      </c>
      <c r="Q92" s="11">
        <f>2*'OddsRatio_working_3-way'!K92*'OddsRatio_working_3-way'!L92*'OddsRatio_working_3-way'!M92</f>
        <v>8.6613982268385556E-2</v>
      </c>
      <c r="R92" s="11">
        <f t="shared" si="36"/>
        <v>0</v>
      </c>
      <c r="S92" s="11">
        <f t="shared" si="37"/>
        <v>-0.88185383153572849</v>
      </c>
      <c r="T92" s="11">
        <f t="shared" si="38"/>
        <v>-0.3177851645173797</v>
      </c>
      <c r="U92" s="11">
        <f>'OddsRatio_working_3-way'!S92-'OddsRatio_working_3-way'!R92^2/3</f>
        <v>-0.88185383153572849</v>
      </c>
      <c r="V92" s="11">
        <f>'OddsRatio_working_3-way'!S92*'OddsRatio_working_3-way'!R92/3-2*'OddsRatio_working_3-way'!R92^3/27-'OddsRatio_working_3-way'!T92</f>
        <v>0.3177851645173797</v>
      </c>
      <c r="W92" s="11">
        <f>'OddsRatio_working_3-way'!V92^2+4*'OddsRatio_working_3-way'!U92^3/27</f>
        <v>-6.1079671785439771E-4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0.1593723686098005</v>
      </c>
      <c r="Y92" s="11">
        <f>IF('OddsRatio_working_3-way'!W92&gt;=0,IF('OddsRatio_working_3-way'!V92+SQRT('OddsRatio_working_3-way'!W92)&gt;0,0,PI()),ACOS('OddsRatio_working_3-way'!V92/(2*'OddsRatio_working_3-way'!X92)))</f>
        <v>7.7614245789709546E-2</v>
      </c>
      <c r="Z92" s="11">
        <f>'OddsRatio_working_3-way'!X92^(1/3)*COS('OddsRatio_working_3-way'!Y92/3)</f>
        <v>0.5419913012454729</v>
      </c>
      <c r="AA92" s="11">
        <f>'OddsRatio_working_3-way'!X92^(1/3)*COS(('OddsRatio_working_3-way'!Y92+2*PI())/3)</f>
        <v>-0.28314183992685216</v>
      </c>
      <c r="AB92" s="11">
        <f>'OddsRatio_working_3-way'!X92^(1/3)*COS(('OddsRatio_working_3-way'!Y92+4*PI())/3)</f>
        <v>-0.25884946131862085</v>
      </c>
      <c r="AC92" s="11">
        <f>'OddsRatio_working_3-way'!X92^(1/3)*SIN('OddsRatio_working_3-way'!Y92/3)</f>
        <v>1.4025211328718762E-2</v>
      </c>
      <c r="AD92" s="11">
        <f>'OddsRatio_working_3-way'!X92^(1/3)*SIN(('OddsRatio_working_3-way'!Y92+2*PI())/3)</f>
        <v>0.46236562984440466</v>
      </c>
      <c r="AE92" s="11">
        <f>'OddsRatio_working_3-way'!X92^(1/3)*SIN(('OddsRatio_working_3-way'!Y92+4*PI())/3)</f>
        <v>-0.47639084117312325</v>
      </c>
      <c r="AF92" s="11">
        <f>-'OddsRatio_working_3-way'!U92/(3*'OddsRatio_working_3-way'!X92^(1/3))*COS(('OddsRatio_working_3-way'!Y92)/3)</f>
        <v>0.5419913012454729</v>
      </c>
      <c r="AG92" s="11">
        <f>-'OddsRatio_working_3-way'!U92/(3*'OddsRatio_working_3-way'!X92^(1/3))*COS(('OddsRatio_working_3-way'!Y92+2*PI())/3)</f>
        <v>-0.28314183992685216</v>
      </c>
      <c r="AH92" s="11">
        <f>-'OddsRatio_working_3-way'!U92/(3*'OddsRatio_working_3-way'!X92^(1/3))*COS(('OddsRatio_working_3-way'!Y92+4*PI())/3)</f>
        <v>-0.25884946131862085</v>
      </c>
      <c r="AI92" s="11">
        <f>'OddsRatio_working_3-way'!U92/(3*'OddsRatio_working_3-way'!X92^(1/3))*SIN(('OddsRatio_working_3-way'!Y92)/3)</f>
        <v>-1.4025211328718762E-2</v>
      </c>
      <c r="AJ92" s="11">
        <f>'OddsRatio_working_3-way'!U92/(3*'OddsRatio_working_3-way'!X92^(1/3))*SIN(('OddsRatio_working_3-way'!Y92+2*PI())/3)</f>
        <v>-0.46236562984440466</v>
      </c>
      <c r="AK92" s="11">
        <f>'OddsRatio_working_3-way'!U92/(3*'OddsRatio_working_3-way'!X92^(1/3))*SIN(('OddsRatio_working_3-way'!Y92+4*PI())/3)</f>
        <v>0.47639084117312325</v>
      </c>
      <c r="AL92" s="11">
        <f>'OddsRatio_working_3-way'!Z92+'OddsRatio_working_3-way'!AF92</f>
        <v>1.0839826024909458</v>
      </c>
      <c r="AM92" s="11">
        <f>'OddsRatio_working_3-way'!AA92+'OddsRatio_working_3-way'!AG92</f>
        <v>-0.56628367985370431</v>
      </c>
      <c r="AN92" s="11">
        <f>'OddsRatio_working_3-way'!AB92+'OddsRatio_working_3-way'!AH92</f>
        <v>-0.51769892263724171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1.0839826024909458</v>
      </c>
      <c r="AS92" s="11">
        <f>IF(('OddsRatio_working_3-way'!X92=0),IF(Q92&gt;0,-Q92^(1/3),(-Q92)^(1/3)),'OddsRatio_working_3-way'!AM92-'OddsRatio_working_3-way'!R92/3)</f>
        <v>-0.56628367985370431</v>
      </c>
      <c r="AT92" s="11">
        <f>IF(('OddsRatio_working_3-way'!X92=0),IF(Q92&gt;0,-Q92^(1/3),(-Q92)^(1/3)),'OddsRatio_working_3-way'!AN92-'OddsRatio_working_3-way'!R92/3)</f>
        <v>-0.51769892263724171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2.76</v>
      </c>
      <c r="B93" s="4">
        <f>IF('True_Odds_Calculator_3-way'!B94="","",'True_Odds_Calculator_3-way'!B94)</f>
        <v>3.2</v>
      </c>
      <c r="C93" s="4">
        <f>IF('True_Odds_Calculator_3-way'!C94="","",'True_Odds_Calculator_3-way'!C94)</f>
        <v>2.63</v>
      </c>
      <c r="D93" s="9">
        <f t="shared" si="26"/>
        <v>0.34364358108242821</v>
      </c>
      <c r="E93" s="9">
        <f t="shared" si="27"/>
        <v>0.2952038462402003</v>
      </c>
      <c r="F93" s="9">
        <f t="shared" si="28"/>
        <v>0.36115257267737155</v>
      </c>
      <c r="G93" s="9">
        <f t="shared" si="29"/>
        <v>1.0852226085562768</v>
      </c>
      <c r="H93" s="9">
        <f t="shared" si="30"/>
        <v>2.9099917910590469</v>
      </c>
      <c r="I93" s="9">
        <f t="shared" si="31"/>
        <v>3.3874897388238092</v>
      </c>
      <c r="J93" s="9">
        <f t="shared" si="32"/>
        <v>2.7689128519467312</v>
      </c>
      <c r="K93" s="11">
        <f t="shared" si="33"/>
        <v>0.3623188405797102</v>
      </c>
      <c r="L93" s="11">
        <f t="shared" si="34"/>
        <v>0.3125</v>
      </c>
      <c r="M93" s="11">
        <f t="shared" si="35"/>
        <v>0.38022813688212931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-0.27171157767124043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0.24065616906375709</v>
      </c>
      <c r="Q93" s="11">
        <f>2*'OddsRatio_working_3-way'!K93*'OddsRatio_working_3-way'!L93*'OddsRatio_working_3-way'!M93</f>
        <v>8.6102386069322773E-2</v>
      </c>
      <c r="R93" s="11">
        <f t="shared" si="36"/>
        <v>0</v>
      </c>
      <c r="S93" s="11">
        <f t="shared" si="37"/>
        <v>-0.88570450742787599</v>
      </c>
      <c r="T93" s="11">
        <f t="shared" si="38"/>
        <v>-0.31688891142321152</v>
      </c>
      <c r="U93" s="11">
        <f>'OddsRatio_working_3-way'!S93-'OddsRatio_working_3-way'!R93^2/3</f>
        <v>-0.88570450742787599</v>
      </c>
      <c r="V93" s="11">
        <f>'OddsRatio_working_3-way'!S93*'OddsRatio_working_3-way'!R93/3-2*'OddsRatio_working_3-way'!R93^3/27-'OddsRatio_working_3-way'!T93</f>
        <v>0.31688891142321152</v>
      </c>
      <c r="W93" s="11">
        <f>'OddsRatio_working_3-way'!V93^2+4*'OddsRatio_working_3-way'!U93^3/27</f>
        <v>-2.5163521278733364E-3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0.16041737305452713</v>
      </c>
      <c r="Y93" s="11">
        <f>IF('OddsRatio_working_3-way'!W93&gt;=0,IF('OddsRatio_working_3-way'!V93+SQRT('OddsRatio_working_3-way'!W93)&gt;0,0,PI()),ACOS('OddsRatio_working_3-way'!V93/(2*'OddsRatio_working_3-way'!X93)))</f>
        <v>0.15699645750701952</v>
      </c>
      <c r="Z93" s="11">
        <f>'OddsRatio_working_3-way'!X93^(1/3)*COS('OddsRatio_working_3-way'!Y93/3)</f>
        <v>0.54261130427813842</v>
      </c>
      <c r="AA93" s="11">
        <f>'OddsRatio_working_3-way'!X93^(1/3)*COS(('OddsRatio_working_3-way'!Y93+2*PI())/3)</f>
        <v>-0.29591979866402746</v>
      </c>
      <c r="AB93" s="11">
        <f>'OddsRatio_working_3-way'!X93^(1/3)*COS(('OddsRatio_working_3-way'!Y93+4*PI())/3)</f>
        <v>-0.24669150561411091</v>
      </c>
      <c r="AC93" s="11">
        <f>'OddsRatio_working_3-way'!X93^(1/3)*SIN('OddsRatio_working_3-way'!Y93/3)</f>
        <v>2.8421968244115116E-2</v>
      </c>
      <c r="AD93" s="11">
        <f>'OddsRatio_working_3-way'!X93^(1/3)*SIN(('OddsRatio_working_3-way'!Y93+2*PI())/3)</f>
        <v>0.4557041897634182</v>
      </c>
      <c r="AE93" s="11">
        <f>'OddsRatio_working_3-way'!X93^(1/3)*SIN(('OddsRatio_working_3-way'!Y93+4*PI())/3)</f>
        <v>-0.48412615800753334</v>
      </c>
      <c r="AF93" s="11">
        <f>-'OddsRatio_working_3-way'!U93/(3*'OddsRatio_working_3-way'!X93^(1/3))*COS(('OddsRatio_working_3-way'!Y93)/3)</f>
        <v>0.54261130427813842</v>
      </c>
      <c r="AG93" s="11">
        <f>-'OddsRatio_working_3-way'!U93/(3*'OddsRatio_working_3-way'!X93^(1/3))*COS(('OddsRatio_working_3-way'!Y93+2*PI())/3)</f>
        <v>-0.29591979866402746</v>
      </c>
      <c r="AH93" s="11">
        <f>-'OddsRatio_working_3-way'!U93/(3*'OddsRatio_working_3-way'!X93^(1/3))*COS(('OddsRatio_working_3-way'!Y93+4*PI())/3)</f>
        <v>-0.24669150561411091</v>
      </c>
      <c r="AI93" s="11">
        <f>'OddsRatio_working_3-way'!U93/(3*'OddsRatio_working_3-way'!X93^(1/3))*SIN(('OddsRatio_working_3-way'!Y93)/3)</f>
        <v>-2.8421968244115116E-2</v>
      </c>
      <c r="AJ93" s="11">
        <f>'OddsRatio_working_3-way'!U93/(3*'OddsRatio_working_3-way'!X93^(1/3))*SIN(('OddsRatio_working_3-way'!Y93+2*PI())/3)</f>
        <v>-0.4557041897634182</v>
      </c>
      <c r="AK93" s="11">
        <f>'OddsRatio_working_3-way'!U93/(3*'OddsRatio_working_3-way'!X93^(1/3))*SIN(('OddsRatio_working_3-way'!Y93+4*PI())/3)</f>
        <v>0.48412615800753334</v>
      </c>
      <c r="AL93" s="11">
        <f>'OddsRatio_working_3-way'!Z93+'OddsRatio_working_3-way'!AF93</f>
        <v>1.0852226085562768</v>
      </c>
      <c r="AM93" s="11">
        <f>'OddsRatio_working_3-way'!AA93+'OddsRatio_working_3-way'!AG93</f>
        <v>-0.59183959732805491</v>
      </c>
      <c r="AN93" s="11">
        <f>'OddsRatio_working_3-way'!AB93+'OddsRatio_working_3-way'!AH93</f>
        <v>-0.49338301122822181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1.0852226085562768</v>
      </c>
      <c r="AS93" s="11">
        <f>IF(('OddsRatio_working_3-way'!X93=0),IF(Q93&gt;0,-Q93^(1/3),(-Q93)^(1/3)),'OddsRatio_working_3-way'!AM93-'OddsRatio_working_3-way'!R93/3)</f>
        <v>-0.59183959732805491</v>
      </c>
      <c r="AT93" s="11">
        <f>IF(('OddsRatio_working_3-way'!X93=0),IF(Q93&gt;0,-Q93^(1/3),(-Q93)^(1/3)),'OddsRatio_working_3-way'!AN93-'OddsRatio_working_3-way'!R93/3)</f>
        <v>-0.49338301122822181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2.75</v>
      </c>
      <c r="B94" s="4">
        <f>IF('True_Odds_Calculator_3-way'!B95="","",'True_Odds_Calculator_3-way'!B95)</f>
        <v>3.46</v>
      </c>
      <c r="C94" s="4">
        <f>IF('True_Odds_Calculator_3-way'!C95="","",'True_Odds_Calculator_3-way'!C95)</f>
        <v>2.71</v>
      </c>
      <c r="D94" s="9">
        <f t="shared" si="26"/>
        <v>0.35614823737707457</v>
      </c>
      <c r="E94" s="9">
        <f t="shared" si="27"/>
        <v>0.28238394370663461</v>
      </c>
      <c r="F94" s="9">
        <f t="shared" si="28"/>
        <v>0.36146781891629104</v>
      </c>
      <c r="G94" s="9">
        <f t="shared" si="29"/>
        <v>1.0330397691617743</v>
      </c>
      <c r="H94" s="9">
        <f t="shared" si="30"/>
        <v>2.8078195960331054</v>
      </c>
      <c r="I94" s="9">
        <f t="shared" si="31"/>
        <v>3.5412778321379643</v>
      </c>
      <c r="J94" s="9">
        <f t="shared" si="32"/>
        <v>2.7664980052666337</v>
      </c>
      <c r="K94" s="11">
        <f t="shared" si="33"/>
        <v>0.36363636363636365</v>
      </c>
      <c r="L94" s="11">
        <f t="shared" si="34"/>
        <v>0.28901734104046245</v>
      </c>
      <c r="M94" s="11">
        <f t="shared" si="35"/>
        <v>0.36900369003690037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-0.28549018543259541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0.22958505990735159</v>
      </c>
      <c r="Q94" s="11">
        <f>2*'OddsRatio_working_3-way'!K94*'OddsRatio_working_3-way'!L94*'OddsRatio_working_3-way'!M94</f>
        <v>7.7562520238970131E-2</v>
      </c>
      <c r="R94" s="11">
        <f t="shared" si="36"/>
        <v>0</v>
      </c>
      <c r="S94" s="11">
        <f t="shared" si="37"/>
        <v>-0.80417846784984104</v>
      </c>
      <c r="T94" s="11">
        <f t="shared" si="38"/>
        <v>-0.27168191481413551</v>
      </c>
      <c r="U94" s="11">
        <f>'OddsRatio_working_3-way'!S94-'OddsRatio_working_3-way'!R94^2/3</f>
        <v>-0.80417846784984104</v>
      </c>
      <c r="V94" s="11">
        <f>'OddsRatio_working_3-way'!S94*'OddsRatio_working_3-way'!R94/3-2*'OddsRatio_working_3-way'!R94^3/27-'OddsRatio_working_3-way'!T94</f>
        <v>0.27168191481413551</v>
      </c>
      <c r="W94" s="11">
        <f>'OddsRatio_working_3-way'!V94^2+4*'OddsRatio_working_3-way'!U94^3/27</f>
        <v>-3.2355496444979176E-3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0.13878635783243709</v>
      </c>
      <c r="Y94" s="11">
        <f>IF('OddsRatio_working_3-way'!W94&gt;=0,IF('OddsRatio_working_3-way'!V94+SQRT('OddsRatio_working_3-way'!W94)&gt;0,0,PI()),ACOS('OddsRatio_working_3-way'!V94/(2*'OddsRatio_working_3-way'!X94)))</f>
        <v>0.20638819685396959</v>
      </c>
      <c r="Z94" s="11">
        <f>'OddsRatio_working_3-way'!X94^(1/3)*COS('OddsRatio_working_3-way'!Y94/3)</f>
        <v>0.51651988458088727</v>
      </c>
      <c r="AA94" s="11">
        <f>'OddsRatio_working_3-way'!X94^(1/3)*COS(('OddsRatio_working_3-way'!Y94+2*PI())/3)</f>
        <v>-0.28908239493247834</v>
      </c>
      <c r="AB94" s="11">
        <f>'OddsRatio_working_3-way'!X94^(1/3)*COS(('OddsRatio_working_3-way'!Y94+4*PI())/3)</f>
        <v>-0.22743748964840899</v>
      </c>
      <c r="AC94" s="11">
        <f>'OddsRatio_working_3-way'!X94^(1/3)*SIN('OddsRatio_working_3-way'!Y94/3)</f>
        <v>3.5590702659926518E-2</v>
      </c>
      <c r="AD94" s="11">
        <f>'OddsRatio_working_3-way'!X94^(1/3)*SIN(('OddsRatio_working_3-way'!Y94+2*PI())/3)</f>
        <v>0.42952399027689125</v>
      </c>
      <c r="AE94" s="11">
        <f>'OddsRatio_working_3-way'!X94^(1/3)*SIN(('OddsRatio_working_3-way'!Y94+4*PI())/3)</f>
        <v>-0.46511469293681768</v>
      </c>
      <c r="AF94" s="11">
        <f>-'OddsRatio_working_3-way'!U94/(3*'OddsRatio_working_3-way'!X94^(1/3))*COS(('OddsRatio_working_3-way'!Y94)/3)</f>
        <v>0.51651988458088716</v>
      </c>
      <c r="AG94" s="11">
        <f>-'OddsRatio_working_3-way'!U94/(3*'OddsRatio_working_3-way'!X94^(1/3))*COS(('OddsRatio_working_3-way'!Y94+2*PI())/3)</f>
        <v>-0.28908239493247828</v>
      </c>
      <c r="AH94" s="11">
        <f>-'OddsRatio_working_3-way'!U94/(3*'OddsRatio_working_3-way'!X94^(1/3))*COS(('OddsRatio_working_3-way'!Y94+4*PI())/3)</f>
        <v>-0.22743748964840896</v>
      </c>
      <c r="AI94" s="11">
        <f>'OddsRatio_working_3-way'!U94/(3*'OddsRatio_working_3-way'!X94^(1/3))*SIN(('OddsRatio_working_3-way'!Y94)/3)</f>
        <v>-3.5590702659926511E-2</v>
      </c>
      <c r="AJ94" s="11">
        <f>'OddsRatio_working_3-way'!U94/(3*'OddsRatio_working_3-way'!X94^(1/3))*SIN(('OddsRatio_working_3-way'!Y94+2*PI())/3)</f>
        <v>-0.4295239902768912</v>
      </c>
      <c r="AK94" s="11">
        <f>'OddsRatio_working_3-way'!U94/(3*'OddsRatio_working_3-way'!X94^(1/3))*SIN(('OddsRatio_working_3-way'!Y94+4*PI())/3)</f>
        <v>0.46511469293681762</v>
      </c>
      <c r="AL94" s="11">
        <f>'OddsRatio_working_3-way'!Z94+'OddsRatio_working_3-way'!AF94</f>
        <v>1.0330397691617743</v>
      </c>
      <c r="AM94" s="11">
        <f>'OddsRatio_working_3-way'!AA94+'OddsRatio_working_3-way'!AG94</f>
        <v>-0.57816478986495667</v>
      </c>
      <c r="AN94" s="11">
        <f>'OddsRatio_working_3-way'!AB94+'OddsRatio_working_3-way'!AH94</f>
        <v>-0.45487497929681797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1.0330397691617743</v>
      </c>
      <c r="AS94" s="11">
        <f>IF(('OddsRatio_working_3-way'!X94=0),IF(Q94&gt;0,-Q94^(1/3),(-Q94)^(1/3)),'OddsRatio_working_3-way'!AM94-'OddsRatio_working_3-way'!R94/3)</f>
        <v>-0.57816478986495667</v>
      </c>
      <c r="AT94" s="11">
        <f>IF(('OddsRatio_working_3-way'!X94=0),IF(Q94&gt;0,-Q94^(1/3),(-Q94)^(1/3)),'OddsRatio_working_3-way'!AN94-'OddsRatio_working_3-way'!R94/3)</f>
        <v>-0.45487497929681797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1.6</v>
      </c>
      <c r="B95" s="4">
        <f>IF('True_Odds_Calculator_3-way'!B96="","",'True_Odds_Calculator_3-way'!B96)</f>
        <v>4.32</v>
      </c>
      <c r="C95" s="4">
        <f>IF('True_Odds_Calculator_3-way'!C96="","",'True_Odds_Calculator_3-way'!C96)</f>
        <v>5.98</v>
      </c>
      <c r="D95" s="9">
        <f t="shared" si="26"/>
        <v>0.61482100390082539</v>
      </c>
      <c r="E95" s="9">
        <f t="shared" si="27"/>
        <v>0.22388513812525559</v>
      </c>
      <c r="F95" s="9">
        <f t="shared" si="28"/>
        <v>0.16129385797391915</v>
      </c>
      <c r="G95" s="9">
        <f t="shared" si="29"/>
        <v>1.0441494181649287</v>
      </c>
      <c r="H95" s="9">
        <f t="shared" si="30"/>
        <v>1.6264896508989575</v>
      </c>
      <c r="I95" s="9">
        <f t="shared" si="31"/>
        <v>4.4665760683075639</v>
      </c>
      <c r="J95" s="9">
        <f t="shared" si="32"/>
        <v>6.1998641024613459</v>
      </c>
      <c r="K95" s="11">
        <f t="shared" si="33"/>
        <v>0.625</v>
      </c>
      <c r="L95" s="11">
        <f t="shared" si="34"/>
        <v>0.23148148148148145</v>
      </c>
      <c r="M95" s="11">
        <f t="shared" si="35"/>
        <v>0.16722408026755853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-0.24000139353400241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0.21532035798340146</v>
      </c>
      <c r="Q95" s="11">
        <f>2*'OddsRatio_working_3-way'!K95*'OddsRatio_working_3-way'!L95*'OddsRatio_working_3-way'!M95</f>
        <v>4.8386597299640767E-2</v>
      </c>
      <c r="R95" s="11">
        <f t="shared" si="36"/>
        <v>0</v>
      </c>
      <c r="S95" s="11">
        <f t="shared" si="37"/>
        <v>-0.89716294898469318</v>
      </c>
      <c r="T95" s="11">
        <f t="shared" si="38"/>
        <v>-0.20160965145723436</v>
      </c>
      <c r="U95" s="11">
        <f>'OddsRatio_working_3-way'!S95-'OddsRatio_working_3-way'!R95^2/3</f>
        <v>-0.89716294898469318</v>
      </c>
      <c r="V95" s="11">
        <f>'OddsRatio_working_3-way'!S95*'OddsRatio_working_3-way'!R95/3-2*'OddsRatio_working_3-way'!R95^3/27-'OddsRatio_working_3-way'!T95</f>
        <v>0.20160965145723436</v>
      </c>
      <c r="W95" s="11">
        <f>'OddsRatio_working_3-way'!V95^2+4*'OddsRatio_working_3-way'!U95^3/27</f>
        <v>-6.6335426234201175E-2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0.16354042145208986</v>
      </c>
      <c r="Y95" s="11">
        <f>IF('OddsRatio_working_3-way'!W95&gt;=0,IF('OddsRatio_working_3-way'!V95+SQRT('OddsRatio_working_3-way'!W95)&gt;0,0,PI()),ACOS('OddsRatio_working_3-way'!V95/(2*'OddsRatio_working_3-way'!X95)))</f>
        <v>0.90664523700995536</v>
      </c>
      <c r="Z95" s="11">
        <f>'OddsRatio_working_3-way'!X95^(1/3)*COS('OddsRatio_working_3-way'!Y95/3)</f>
        <v>0.52207470908246434</v>
      </c>
      <c r="AA95" s="11">
        <f>'OddsRatio_working_3-way'!X95^(1/3)*COS(('OddsRatio_working_3-way'!Y95+2*PI())/3)</f>
        <v>-0.40199563151891954</v>
      </c>
      <c r="AB95" s="11">
        <f>'OddsRatio_working_3-way'!X95^(1/3)*COS(('OddsRatio_working_3-way'!Y95+4*PI())/3)</f>
        <v>-0.12007907756354491</v>
      </c>
      <c r="AC95" s="11">
        <f>'OddsRatio_working_3-way'!X95^(1/3)*SIN('OddsRatio_working_3-way'!Y95/3)</f>
        <v>0.16276459831514717</v>
      </c>
      <c r="AD95" s="11">
        <f>'OddsRatio_working_3-way'!X95^(1/3)*SIN(('OddsRatio_working_3-way'!Y95+2*PI())/3)</f>
        <v>0.37074766158121092</v>
      </c>
      <c r="AE95" s="11">
        <f>'OddsRatio_working_3-way'!X95^(1/3)*SIN(('OddsRatio_working_3-way'!Y95+4*PI())/3)</f>
        <v>-0.53351225989635809</v>
      </c>
      <c r="AF95" s="11">
        <f>-'OddsRatio_working_3-way'!U95/(3*'OddsRatio_working_3-way'!X95^(1/3))*COS(('OddsRatio_working_3-way'!Y95)/3)</f>
        <v>0.52207470908246434</v>
      </c>
      <c r="AG95" s="11">
        <f>-'OddsRatio_working_3-way'!U95/(3*'OddsRatio_working_3-way'!X95^(1/3))*COS(('OddsRatio_working_3-way'!Y95+2*PI())/3)</f>
        <v>-0.40199563151891954</v>
      </c>
      <c r="AH95" s="11">
        <f>-'OddsRatio_working_3-way'!U95/(3*'OddsRatio_working_3-way'!X95^(1/3))*COS(('OddsRatio_working_3-way'!Y95+4*PI())/3)</f>
        <v>-0.12007907756354491</v>
      </c>
      <c r="AI95" s="11">
        <f>'OddsRatio_working_3-way'!U95/(3*'OddsRatio_working_3-way'!X95^(1/3))*SIN(('OddsRatio_working_3-way'!Y95)/3)</f>
        <v>-0.16276459831514717</v>
      </c>
      <c r="AJ95" s="11">
        <f>'OddsRatio_working_3-way'!U95/(3*'OddsRatio_working_3-way'!X95^(1/3))*SIN(('OddsRatio_working_3-way'!Y95+2*PI())/3)</f>
        <v>-0.37074766158121092</v>
      </c>
      <c r="AK95" s="11">
        <f>'OddsRatio_working_3-way'!U95/(3*'OddsRatio_working_3-way'!X95^(1/3))*SIN(('OddsRatio_working_3-way'!Y95+4*PI())/3)</f>
        <v>0.53351225989635809</v>
      </c>
      <c r="AL95" s="11">
        <f>'OddsRatio_working_3-way'!Z95+'OddsRatio_working_3-way'!AF95</f>
        <v>1.0441494181649287</v>
      </c>
      <c r="AM95" s="11">
        <f>'OddsRatio_working_3-way'!AA95+'OddsRatio_working_3-way'!AG95</f>
        <v>-0.80399126303783908</v>
      </c>
      <c r="AN95" s="11">
        <f>'OddsRatio_working_3-way'!AB95+'OddsRatio_working_3-way'!AH95</f>
        <v>-0.24015815512708982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1.0441494181649287</v>
      </c>
      <c r="AS95" s="11">
        <f>IF(('OddsRatio_working_3-way'!X95=0),IF(Q95&gt;0,-Q95^(1/3),(-Q95)^(1/3)),'OddsRatio_working_3-way'!AM95-'OddsRatio_working_3-way'!R95/3)</f>
        <v>-0.80399126303783908</v>
      </c>
      <c r="AT95" s="11">
        <f>IF(('OddsRatio_working_3-way'!X95=0),IF(Q95&gt;0,-Q95^(1/3),(-Q95)^(1/3)),'OddsRatio_working_3-way'!AN95-'OddsRatio_working_3-way'!R95/3)</f>
        <v>-0.24015815512708982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3.42</v>
      </c>
      <c r="B96" s="4">
        <f>IF('True_Odds_Calculator_3-way'!B97="","",'True_Odds_Calculator_3-way'!B97)</f>
        <v>3.54</v>
      </c>
      <c r="C96" s="4">
        <f>IF('True_Odds_Calculator_3-way'!C97="","",'True_Odds_Calculator_3-way'!C97)</f>
        <v>2.2400000000000002</v>
      </c>
      <c r="D96" s="9">
        <f t="shared" si="26"/>
        <v>0.28569520204373955</v>
      </c>
      <c r="E96" s="9">
        <f t="shared" si="27"/>
        <v>0.27592202391748843</v>
      </c>
      <c r="F96" s="9">
        <f t="shared" si="28"/>
        <v>0.43838277403877202</v>
      </c>
      <c r="G96" s="9">
        <f t="shared" si="29"/>
        <v>1.0331544589172432</v>
      </c>
      <c r="H96" s="9">
        <f t="shared" si="30"/>
        <v>3.5002337905797289</v>
      </c>
      <c r="I96" s="9">
        <f t="shared" si="31"/>
        <v>3.6242123256497982</v>
      </c>
      <c r="J96" s="9">
        <f t="shared" si="32"/>
        <v>2.281111529057382</v>
      </c>
      <c r="K96" s="11">
        <f t="shared" si="33"/>
        <v>0.29239766081871343</v>
      </c>
      <c r="L96" s="11">
        <f t="shared" si="34"/>
        <v>0.2824858757062147</v>
      </c>
      <c r="M96" s="11">
        <f t="shared" si="35"/>
        <v>0.4464285714285714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-0.28105633669862051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0.22862004351745649</v>
      </c>
      <c r="Q96" s="11">
        <f>2*'OddsRatio_working_3-way'!K96*'OddsRatio_working_3-way'!L96*'OddsRatio_working_3-way'!M96</f>
        <v>7.3748401134663397E-2</v>
      </c>
      <c r="R96" s="11">
        <f t="shared" si="36"/>
        <v>0</v>
      </c>
      <c r="S96" s="11">
        <f t="shared" si="37"/>
        <v>-0.81343137892887296</v>
      </c>
      <c r="T96" s="11">
        <f t="shared" si="38"/>
        <v>-0.2623972190093139</v>
      </c>
      <c r="U96" s="11">
        <f>'OddsRatio_working_3-way'!S96-'OddsRatio_working_3-way'!R96^2/3</f>
        <v>-0.81343137892887296</v>
      </c>
      <c r="V96" s="11">
        <f>'OddsRatio_working_3-way'!S96*'OddsRatio_working_3-way'!R96/3-2*'OddsRatio_working_3-way'!R96^3/27-'OddsRatio_working_3-way'!T96</f>
        <v>0.2623972190093139</v>
      </c>
      <c r="W96" s="11">
        <f>'OddsRatio_working_3-way'!V96^2+4*'OddsRatio_working_3-way'!U96^3/27</f>
        <v>-1.0884534307450025E-2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0.14118855730128405</v>
      </c>
      <c r="Y96" s="11">
        <f>IF('OddsRatio_working_3-way'!W96&gt;=0,IF('OddsRatio_working_3-way'!V96+SQRT('OddsRatio_working_3-way'!W96)&gt;0,0,PI()),ACOS('OddsRatio_working_3-way'!V96/(2*'OddsRatio_working_3-way'!X96)))</f>
        <v>0.37843516542876987</v>
      </c>
      <c r="Z96" s="11">
        <f>'OddsRatio_working_3-way'!X96^(1/3)*COS('OddsRatio_working_3-way'!Y96/3)</f>
        <v>0.51657722945862172</v>
      </c>
      <c r="AA96" s="11">
        <f>'OddsRatio_working_3-way'!X96^(1/3)*COS(('OddsRatio_working_3-way'!Y96+2*PI())/3)</f>
        <v>-0.31502325349487642</v>
      </c>
      <c r="AB96" s="11">
        <f>'OddsRatio_working_3-way'!X96^(1/3)*COS(('OddsRatio_working_3-way'!Y96+4*PI())/3)</f>
        <v>-0.20155397596374533</v>
      </c>
      <c r="AC96" s="11">
        <f>'OddsRatio_working_3-way'!X96^(1/3)*SIN('OddsRatio_working_3-way'!Y96/3)</f>
        <v>6.5511517927351076E-2</v>
      </c>
      <c r="AD96" s="11">
        <f>'OddsRatio_working_3-way'!X96^(1/3)*SIN(('OddsRatio_working_3-way'!Y96+2*PI())/3)</f>
        <v>0.41461324476407396</v>
      </c>
      <c r="AE96" s="11">
        <f>'OddsRatio_working_3-way'!X96^(1/3)*SIN(('OddsRatio_working_3-way'!Y96+4*PI())/3)</f>
        <v>-0.48012476269142484</v>
      </c>
      <c r="AF96" s="11">
        <f>-'OddsRatio_working_3-way'!U96/(3*'OddsRatio_working_3-way'!X96^(1/3))*COS(('OddsRatio_working_3-way'!Y96)/3)</f>
        <v>0.5165772294586215</v>
      </c>
      <c r="AG96" s="11">
        <f>-'OddsRatio_working_3-way'!U96/(3*'OddsRatio_working_3-way'!X96^(1/3))*COS(('OddsRatio_working_3-way'!Y96+2*PI())/3)</f>
        <v>-0.31502325349487631</v>
      </c>
      <c r="AH96" s="11">
        <f>-'OddsRatio_working_3-way'!U96/(3*'OddsRatio_working_3-way'!X96^(1/3))*COS(('OddsRatio_working_3-way'!Y96+4*PI())/3)</f>
        <v>-0.20155397596374525</v>
      </c>
      <c r="AI96" s="11">
        <f>'OddsRatio_working_3-way'!U96/(3*'OddsRatio_working_3-way'!X96^(1/3))*SIN(('OddsRatio_working_3-way'!Y96)/3)</f>
        <v>-6.5511517927351048E-2</v>
      </c>
      <c r="AJ96" s="11">
        <f>'OddsRatio_working_3-way'!U96/(3*'OddsRatio_working_3-way'!X96^(1/3))*SIN(('OddsRatio_working_3-way'!Y96+2*PI())/3)</f>
        <v>-0.4146132447640738</v>
      </c>
      <c r="AK96" s="11">
        <f>'OddsRatio_working_3-way'!U96/(3*'OddsRatio_working_3-way'!X96^(1/3))*SIN(('OddsRatio_working_3-way'!Y96+4*PI())/3)</f>
        <v>0.48012476269142468</v>
      </c>
      <c r="AL96" s="11">
        <f>'OddsRatio_working_3-way'!Z96+'OddsRatio_working_3-way'!AF96</f>
        <v>1.0331544589172432</v>
      </c>
      <c r="AM96" s="11">
        <f>'OddsRatio_working_3-way'!AA96+'OddsRatio_working_3-way'!AG96</f>
        <v>-0.63004650698975273</v>
      </c>
      <c r="AN96" s="11">
        <f>'OddsRatio_working_3-way'!AB96+'OddsRatio_working_3-way'!AH96</f>
        <v>-0.4031079519274906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1.0331544589172432</v>
      </c>
      <c r="AS96" s="11">
        <f>IF(('OddsRatio_working_3-way'!X96=0),IF(Q96&gt;0,-Q96^(1/3),(-Q96)^(1/3)),'OddsRatio_working_3-way'!AM96-'OddsRatio_working_3-way'!R96/3)</f>
        <v>-0.63004650698975273</v>
      </c>
      <c r="AT96" s="11">
        <f>IF(('OddsRatio_working_3-way'!X96=0),IF(Q96&gt;0,-Q96^(1/3),(-Q96)^(1/3)),'OddsRatio_working_3-way'!AN96-'OddsRatio_working_3-way'!R96/3)</f>
        <v>-0.4031079519274906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1.53</v>
      </c>
      <c r="B97" s="4">
        <f>IF('True_Odds_Calculator_3-way'!B98="","",'True_Odds_Calculator_3-way'!B98)</f>
        <v>4.0599999999999996</v>
      </c>
      <c r="C97" s="4">
        <f>IF('True_Odds_Calculator_3-way'!C98="","",'True_Odds_Calculator_3-way'!C98)</f>
        <v>7.62</v>
      </c>
      <c r="D97" s="9">
        <f t="shared" si="26"/>
        <v>0.63999081499809363</v>
      </c>
      <c r="E97" s="9">
        <f t="shared" si="27"/>
        <v>0.23541758835519502</v>
      </c>
      <c r="F97" s="9">
        <f t="shared" si="28"/>
        <v>0.12459159664671185</v>
      </c>
      <c r="G97" s="9">
        <f t="shared" si="29"/>
        <v>1.0613630653639428</v>
      </c>
      <c r="H97" s="9">
        <f t="shared" si="30"/>
        <v>1.5625224246428893</v>
      </c>
      <c r="I97" s="9">
        <f t="shared" si="31"/>
        <v>4.2477709800136632</v>
      </c>
      <c r="J97" s="9">
        <f t="shared" si="32"/>
        <v>8.0262234927093008</v>
      </c>
      <c r="K97" s="11">
        <f t="shared" si="33"/>
        <v>0.65359477124183007</v>
      </c>
      <c r="L97" s="11">
        <f t="shared" si="34"/>
        <v>0.24630541871921185</v>
      </c>
      <c r="M97" s="11">
        <f t="shared" si="35"/>
        <v>0.13123359580052493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-0.22682078533286809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0.21570157009616531</v>
      </c>
      <c r="Q97" s="11">
        <f>2*'OddsRatio_working_3-way'!K97*'OddsRatio_working_3-way'!L97*'OddsRatio_working_3-way'!M97</f>
        <v>4.225300099826941E-2</v>
      </c>
      <c r="R97" s="11">
        <f t="shared" si="36"/>
        <v>0</v>
      </c>
      <c r="S97" s="11">
        <f t="shared" si="37"/>
        <v>-0.95097797046957178</v>
      </c>
      <c r="T97" s="11">
        <f t="shared" si="38"/>
        <v>-0.18628363770216883</v>
      </c>
      <c r="U97" s="11">
        <f>'OddsRatio_working_3-way'!S97-'OddsRatio_working_3-way'!R97^2/3</f>
        <v>-0.95097797046957178</v>
      </c>
      <c r="V97" s="11">
        <f>'OddsRatio_working_3-way'!S97*'OddsRatio_working_3-way'!R97/3-2*'OddsRatio_working_3-way'!R97^3/27-'OddsRatio_working_3-way'!T97</f>
        <v>0.18628363770216883</v>
      </c>
      <c r="W97" s="11">
        <f>'OddsRatio_working_3-way'!V97^2+4*'OddsRatio_working_3-way'!U97^3/27</f>
        <v>-9.2709603627632947E-2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0.17847352555994533</v>
      </c>
      <c r="Y97" s="11">
        <f>IF('OddsRatio_working_3-way'!W97&gt;=0,IF('OddsRatio_working_3-way'!V97+SQRT('OddsRatio_working_3-way'!W97)&gt;0,0,PI()),ACOS('OddsRatio_working_3-way'!V97/(2*'OddsRatio_working_3-way'!X97)))</f>
        <v>1.0217425576739299</v>
      </c>
      <c r="Z97" s="11">
        <f>'OddsRatio_working_3-way'!X97^(1/3)*COS('OddsRatio_working_3-way'!Y97/3)</f>
        <v>0.53068153268197149</v>
      </c>
      <c r="AA97" s="11">
        <f>'OddsRatio_working_3-way'!X97^(1/3)*COS(('OddsRatio_working_3-way'!Y97+2*PI())/3)</f>
        <v>-0.42821288111244754</v>
      </c>
      <c r="AB97" s="11">
        <f>'OddsRatio_working_3-way'!X97^(1/3)*COS(('OddsRatio_working_3-way'!Y97+4*PI())/3)</f>
        <v>-0.10246865156952382</v>
      </c>
      <c r="AC97" s="11">
        <f>'OddsRatio_working_3-way'!X97^(1/3)*SIN('OddsRatio_working_3-way'!Y97/3)</f>
        <v>0.18806851861357424</v>
      </c>
      <c r="AD97" s="11">
        <f>'OddsRatio_working_3-way'!X97^(1/3)*SIN(('OddsRatio_working_3-way'!Y97+2*PI())/3)</f>
        <v>0.36554942931506207</v>
      </c>
      <c r="AE97" s="11">
        <f>'OddsRatio_working_3-way'!X97^(1/3)*SIN(('OddsRatio_working_3-way'!Y97+4*PI())/3)</f>
        <v>-0.55361794792863628</v>
      </c>
      <c r="AF97" s="11">
        <f>-'OddsRatio_working_3-way'!U97/(3*'OddsRatio_working_3-way'!X97^(1/3))*COS(('OddsRatio_working_3-way'!Y97)/3)</f>
        <v>0.53068153268197127</v>
      </c>
      <c r="AG97" s="11">
        <f>-'OddsRatio_working_3-way'!U97/(3*'OddsRatio_working_3-way'!X97^(1/3))*COS(('OddsRatio_working_3-way'!Y97+2*PI())/3)</f>
        <v>-0.42821288111244737</v>
      </c>
      <c r="AH97" s="11">
        <f>-'OddsRatio_working_3-way'!U97/(3*'OddsRatio_working_3-way'!X97^(1/3))*COS(('OddsRatio_working_3-way'!Y97+4*PI())/3)</f>
        <v>-0.10246865156952378</v>
      </c>
      <c r="AI97" s="11">
        <f>'OddsRatio_working_3-way'!U97/(3*'OddsRatio_working_3-way'!X97^(1/3))*SIN(('OddsRatio_working_3-way'!Y97)/3)</f>
        <v>-0.18806851861357415</v>
      </c>
      <c r="AJ97" s="11">
        <f>'OddsRatio_working_3-way'!U97/(3*'OddsRatio_working_3-way'!X97^(1/3))*SIN(('OddsRatio_working_3-way'!Y97+2*PI())/3)</f>
        <v>-0.3655494293150619</v>
      </c>
      <c r="AK97" s="11">
        <f>'OddsRatio_working_3-way'!U97/(3*'OddsRatio_working_3-way'!X97^(1/3))*SIN(('OddsRatio_working_3-way'!Y97+4*PI())/3)</f>
        <v>0.55361794792863606</v>
      </c>
      <c r="AL97" s="11">
        <f>'OddsRatio_working_3-way'!Z97+'OddsRatio_working_3-way'!AF97</f>
        <v>1.0613630653639428</v>
      </c>
      <c r="AM97" s="11">
        <f>'OddsRatio_working_3-way'!AA97+'OddsRatio_working_3-way'!AG97</f>
        <v>-0.85642576222489497</v>
      </c>
      <c r="AN97" s="11">
        <f>'OddsRatio_working_3-way'!AB97+'OddsRatio_working_3-way'!AH97</f>
        <v>-0.20493730313904762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1.0613630653639428</v>
      </c>
      <c r="AS97" s="11">
        <f>IF(('OddsRatio_working_3-way'!X97=0),IF(Q97&gt;0,-Q97^(1/3),(-Q97)^(1/3)),'OddsRatio_working_3-way'!AM97-'OddsRatio_working_3-way'!R97/3)</f>
        <v>-0.85642576222489497</v>
      </c>
      <c r="AT97" s="11">
        <f>IF(('OddsRatio_working_3-way'!X97=0),IF(Q97&gt;0,-Q97^(1/3),(-Q97)^(1/3)),'OddsRatio_working_3-way'!AN97-'OddsRatio_working_3-way'!R97/3)</f>
        <v>-0.20493730313904762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1.89</v>
      </c>
      <c r="B98" s="4">
        <f>IF('True_Odds_Calculator_3-way'!B99="","",'True_Odds_Calculator_3-way'!B99)</f>
        <v>3.51</v>
      </c>
      <c r="C98" s="4">
        <f>IF('True_Odds_Calculator_3-way'!C99="","",'True_Odds_Calculator_3-way'!C99)</f>
        <v>4.6100000000000003</v>
      </c>
      <c r="D98" s="9">
        <f t="shared" si="26"/>
        <v>0.51662805869615014</v>
      </c>
      <c r="E98" s="9">
        <f t="shared" si="27"/>
        <v>0.27482473601349622</v>
      </c>
      <c r="F98" s="9">
        <f t="shared" si="28"/>
        <v>0.20854720529035364</v>
      </c>
      <c r="G98" s="9">
        <f t="shared" si="29"/>
        <v>1.0512679898988417</v>
      </c>
      <c r="H98" s="9">
        <f t="shared" si="30"/>
        <v>1.9356285110099691</v>
      </c>
      <c r="I98" s="9">
        <f t="shared" si="31"/>
        <v>3.6386826546460926</v>
      </c>
      <c r="J98" s="9">
        <f t="shared" si="32"/>
        <v>4.7950774435348187</v>
      </c>
      <c r="K98" s="11">
        <f t="shared" si="33"/>
        <v>0.52910052910052918</v>
      </c>
      <c r="L98" s="11">
        <f t="shared" si="34"/>
        <v>0.28490028490028491</v>
      </c>
      <c r="M98" s="11">
        <f t="shared" si="35"/>
        <v>0.21691973969631234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-0.2636945075283631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0.22921771134191804</v>
      </c>
      <c r="Q98" s="11">
        <f>2*'OddsRatio_working_3-way'!K98*'OddsRatio_working_3-way'!L98*'OddsRatio_working_3-way'!M98</f>
        <v>6.5397349883571473E-2</v>
      </c>
      <c r="R98" s="11">
        <f t="shared" si="36"/>
        <v>0</v>
      </c>
      <c r="S98" s="11">
        <f t="shared" si="37"/>
        <v>-0.86925478080829299</v>
      </c>
      <c r="T98" s="11">
        <f t="shared" si="38"/>
        <v>-0.24800421706370698</v>
      </c>
      <c r="U98" s="11">
        <f>'OddsRatio_working_3-way'!S98-'OddsRatio_working_3-way'!R98^2/3</f>
        <v>-0.86925478080829299</v>
      </c>
      <c r="V98" s="11">
        <f>'OddsRatio_working_3-way'!S98*'OddsRatio_working_3-way'!R98/3-2*'OddsRatio_working_3-way'!R98^3/27-'OddsRatio_working_3-way'!T98</f>
        <v>0.24800421706370698</v>
      </c>
      <c r="W98" s="11">
        <f>'OddsRatio_working_3-way'!V98^2+4*'OddsRatio_working_3-way'!U98^3/27</f>
        <v>-3.5799431257183968E-2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0.15596916597405258</v>
      </c>
      <c r="Y98" s="11">
        <f>IF('OddsRatio_working_3-way'!W98&gt;=0,IF('OddsRatio_working_3-way'!V98+SQRT('OddsRatio_working_3-way'!W98)&gt;0,0,PI()),ACOS('OddsRatio_working_3-way'!V98/(2*'OddsRatio_working_3-way'!X98)))</f>
        <v>0.65171875764577958</v>
      </c>
      <c r="Z98" s="11">
        <f>'OddsRatio_working_3-way'!X98^(1/3)*COS('OddsRatio_working_3-way'!Y98/3)</f>
        <v>0.52563399494942087</v>
      </c>
      <c r="AA98" s="11">
        <f>'OddsRatio_working_3-way'!X98^(1/3)*COS(('OddsRatio_working_3-way'!Y98+2*PI())/3)</f>
        <v>-0.36329272945615654</v>
      </c>
      <c r="AB98" s="11">
        <f>'OddsRatio_working_3-way'!X98^(1/3)*COS(('OddsRatio_working_3-way'!Y98+4*PI())/3)</f>
        <v>-0.1623412654932643</v>
      </c>
      <c r="AC98" s="11">
        <f>'OddsRatio_working_3-way'!X98^(1/3)*SIN('OddsRatio_working_3-way'!Y98/3)</f>
        <v>0.11601938181302515</v>
      </c>
      <c r="AD98" s="11">
        <f>'OddsRatio_working_3-way'!X98^(1/3)*SIN(('OddsRatio_working_3-way'!Y98+2*PI())/3)</f>
        <v>0.39720270181238726</v>
      </c>
      <c r="AE98" s="11">
        <f>'OddsRatio_working_3-way'!X98^(1/3)*SIN(('OddsRatio_working_3-way'!Y98+4*PI())/3)</f>
        <v>-0.51322208362541244</v>
      </c>
      <c r="AF98" s="11">
        <f>-'OddsRatio_working_3-way'!U98/(3*'OddsRatio_working_3-way'!X98^(1/3))*COS(('OddsRatio_working_3-way'!Y98)/3)</f>
        <v>0.52563399494942076</v>
      </c>
      <c r="AG98" s="11">
        <f>-'OddsRatio_working_3-way'!U98/(3*'OddsRatio_working_3-way'!X98^(1/3))*COS(('OddsRatio_working_3-way'!Y98+2*PI())/3)</f>
        <v>-0.36329272945615643</v>
      </c>
      <c r="AH98" s="11">
        <f>-'OddsRatio_working_3-way'!U98/(3*'OddsRatio_working_3-way'!X98^(1/3))*COS(('OddsRatio_working_3-way'!Y98+4*PI())/3)</f>
        <v>-0.16234126549326428</v>
      </c>
      <c r="AI98" s="11">
        <f>'OddsRatio_working_3-way'!U98/(3*'OddsRatio_working_3-way'!X98^(1/3))*SIN(('OddsRatio_working_3-way'!Y98)/3)</f>
        <v>-0.11601938181302514</v>
      </c>
      <c r="AJ98" s="11">
        <f>'OddsRatio_working_3-way'!U98/(3*'OddsRatio_working_3-way'!X98^(1/3))*SIN(('OddsRatio_working_3-way'!Y98+2*PI())/3)</f>
        <v>-0.3972027018123872</v>
      </c>
      <c r="AK98" s="11">
        <f>'OddsRatio_working_3-way'!U98/(3*'OddsRatio_working_3-way'!X98^(1/3))*SIN(('OddsRatio_working_3-way'!Y98+4*PI())/3)</f>
        <v>0.51322208362541233</v>
      </c>
      <c r="AL98" s="11">
        <f>'OddsRatio_working_3-way'!Z98+'OddsRatio_working_3-way'!AF98</f>
        <v>1.0512679898988417</v>
      </c>
      <c r="AM98" s="11">
        <f>'OddsRatio_working_3-way'!AA98+'OddsRatio_working_3-way'!AG98</f>
        <v>-0.72658545891231296</v>
      </c>
      <c r="AN98" s="11">
        <f>'OddsRatio_working_3-way'!AB98+'OddsRatio_working_3-way'!AH98</f>
        <v>-0.32468253098652855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1.0512679898988417</v>
      </c>
      <c r="AS98" s="11">
        <f>IF(('OddsRatio_working_3-way'!X98=0),IF(Q98&gt;0,-Q98^(1/3),(-Q98)^(1/3)),'OddsRatio_working_3-way'!AM98-'OddsRatio_working_3-way'!R98/3)</f>
        <v>-0.72658545891231296</v>
      </c>
      <c r="AT98" s="11">
        <f>IF(('OddsRatio_working_3-way'!X98=0),IF(Q98&gt;0,-Q98^(1/3),(-Q98)^(1/3)),'OddsRatio_working_3-way'!AN98-'OddsRatio_working_3-way'!R98/3)</f>
        <v>-0.32468253098652855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2.06</v>
      </c>
      <c r="B99" s="4">
        <f>IF('True_Odds_Calculator_3-way'!B100="","",'True_Odds_Calculator_3-way'!B100)</f>
        <v>3.36</v>
      </c>
      <c r="C99" s="4">
        <f>IF('True_Odds_Calculator_3-way'!C100="","",'True_Odds_Calculator_3-way'!C100)</f>
        <v>4.07</v>
      </c>
      <c r="D99" s="9">
        <f t="shared" si="26"/>
        <v>0.47422124144304689</v>
      </c>
      <c r="E99" s="9">
        <f t="shared" si="27"/>
        <v>0.28831141087968615</v>
      </c>
      <c r="F99" s="9">
        <f t="shared" si="28"/>
        <v>0.23746734767726668</v>
      </c>
      <c r="G99" s="9">
        <f t="shared" si="29"/>
        <v>1.0459626296841309</v>
      </c>
      <c r="H99" s="9">
        <f t="shared" si="30"/>
        <v>2.108720387465179</v>
      </c>
      <c r="I99" s="9">
        <f t="shared" si="31"/>
        <v>3.4684718060545485</v>
      </c>
      <c r="J99" s="9">
        <f t="shared" si="32"/>
        <v>4.2111052731302827</v>
      </c>
      <c r="K99" s="11">
        <f t="shared" si="33"/>
        <v>0.4854368932038835</v>
      </c>
      <c r="L99" s="11">
        <f t="shared" si="34"/>
        <v>0.29761904761904762</v>
      </c>
      <c r="M99" s="11">
        <f t="shared" si="35"/>
        <v>0.24570024570024568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-0.27261850805540111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0.23037947795229344</v>
      </c>
      <c r="Q99" s="11">
        <f>2*'OddsRatio_working_3-way'!K99*'OddsRatio_working_3-way'!L99*'OddsRatio_working_3-way'!M99</f>
        <v>7.099521662628458E-2</v>
      </c>
      <c r="R99" s="11">
        <f t="shared" si="36"/>
        <v>0</v>
      </c>
      <c r="S99" s="11">
        <f t="shared" si="37"/>
        <v>-0.84506176633273955</v>
      </c>
      <c r="T99" s="11">
        <f t="shared" si="38"/>
        <v>-0.26041965064183037</v>
      </c>
      <c r="U99" s="11">
        <f>'OddsRatio_working_3-way'!S99-'OddsRatio_working_3-way'!R99^2/3</f>
        <v>-0.84506176633273955</v>
      </c>
      <c r="V99" s="11">
        <f>'OddsRatio_working_3-way'!S99*'OddsRatio_working_3-way'!R99/3-2*'OddsRatio_working_3-way'!R99^3/27-'OddsRatio_working_3-way'!T99</f>
        <v>0.26041965064183037</v>
      </c>
      <c r="W99" s="11">
        <f>'OddsRatio_working_3-way'!V99^2+4*'OddsRatio_working_3-way'!U99^3/27</f>
        <v>-2.1586560046796835E-2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0.14950330639087034</v>
      </c>
      <c r="Y99" s="11">
        <f>IF('OddsRatio_working_3-way'!W99&gt;=0,IF('OddsRatio_working_3-way'!V99+SQRT('OddsRatio_working_3-way'!W99)&gt;0,0,PI()),ACOS('OddsRatio_working_3-way'!V99/(2*'OddsRatio_working_3-way'!X99)))</f>
        <v>0.51366502352022114</v>
      </c>
      <c r="Z99" s="11">
        <f>'OddsRatio_working_3-way'!X99^(1/3)*COS('OddsRatio_working_3-way'!Y99/3)</f>
        <v>0.52298131484206545</v>
      </c>
      <c r="AA99" s="11">
        <f>'OddsRatio_working_3-way'!X99^(1/3)*COS(('OddsRatio_working_3-way'!Y99+2*PI())/3)</f>
        <v>-0.33980636355800908</v>
      </c>
      <c r="AB99" s="11">
        <f>'OddsRatio_working_3-way'!X99^(1/3)*COS(('OddsRatio_working_3-way'!Y99+4*PI())/3)</f>
        <v>-0.183174951284056</v>
      </c>
      <c r="AC99" s="11">
        <f>'OddsRatio_working_3-way'!X99^(1/3)*SIN('OddsRatio_working_3-way'!Y99/3)</f>
        <v>9.0431188039918051E-2</v>
      </c>
      <c r="AD99" s="11">
        <f>'OddsRatio_working_3-way'!X99^(1/3)*SIN(('OddsRatio_working_3-way'!Y99+2*PI())/3)</f>
        <v>0.40769951033785745</v>
      </c>
      <c r="AE99" s="11">
        <f>'OddsRatio_working_3-way'!X99^(1/3)*SIN(('OddsRatio_working_3-way'!Y99+4*PI())/3)</f>
        <v>-0.49813069837777546</v>
      </c>
      <c r="AF99" s="11">
        <f>-'OddsRatio_working_3-way'!U99/(3*'OddsRatio_working_3-way'!X99^(1/3))*COS(('OddsRatio_working_3-way'!Y99)/3)</f>
        <v>0.52298131484206534</v>
      </c>
      <c r="AG99" s="11">
        <f>-'OddsRatio_working_3-way'!U99/(3*'OddsRatio_working_3-way'!X99^(1/3))*COS(('OddsRatio_working_3-way'!Y99+2*PI())/3)</f>
        <v>-0.33980636355800903</v>
      </c>
      <c r="AH99" s="11">
        <f>-'OddsRatio_working_3-way'!U99/(3*'OddsRatio_working_3-way'!X99^(1/3))*COS(('OddsRatio_working_3-way'!Y99+4*PI())/3)</f>
        <v>-0.18317495128405598</v>
      </c>
      <c r="AI99" s="11">
        <f>'OddsRatio_working_3-way'!U99/(3*'OddsRatio_working_3-way'!X99^(1/3))*SIN(('OddsRatio_working_3-way'!Y99)/3)</f>
        <v>-9.0431188039918037E-2</v>
      </c>
      <c r="AJ99" s="11">
        <f>'OddsRatio_working_3-way'!U99/(3*'OddsRatio_working_3-way'!X99^(1/3))*SIN(('OddsRatio_working_3-way'!Y99+2*PI())/3)</f>
        <v>-0.40769951033785734</v>
      </c>
      <c r="AK99" s="11">
        <f>'OddsRatio_working_3-way'!U99/(3*'OddsRatio_working_3-way'!X99^(1/3))*SIN(('OddsRatio_working_3-way'!Y99+4*PI())/3)</f>
        <v>0.49813069837777535</v>
      </c>
      <c r="AL99" s="11">
        <f>'OddsRatio_working_3-way'!Z99+'OddsRatio_working_3-way'!AF99</f>
        <v>1.0459626296841309</v>
      </c>
      <c r="AM99" s="11">
        <f>'OddsRatio_working_3-way'!AA99+'OddsRatio_working_3-way'!AG99</f>
        <v>-0.67961272711601817</v>
      </c>
      <c r="AN99" s="11">
        <f>'OddsRatio_working_3-way'!AB99+'OddsRatio_working_3-way'!AH99</f>
        <v>-0.36634990256811195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1.0459626296841309</v>
      </c>
      <c r="AS99" s="11">
        <f>IF(('OddsRatio_working_3-way'!X99=0),IF(Q99&gt;0,-Q99^(1/3),(-Q99)^(1/3)),'OddsRatio_working_3-way'!AM99-'OddsRatio_working_3-way'!R99/3)</f>
        <v>-0.67961272711601817</v>
      </c>
      <c r="AT99" s="11">
        <f>IF(('OddsRatio_working_3-way'!X99=0),IF(Q99&gt;0,-Q99^(1/3),(-Q99)^(1/3)),'OddsRatio_working_3-way'!AN99-'OddsRatio_working_3-way'!R99/3)</f>
        <v>-0.36634990256811195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1.89</v>
      </c>
      <c r="B100" s="4">
        <f>IF('True_Odds_Calculator_3-way'!B101="","",'True_Odds_Calculator_3-way'!B101)</f>
        <v>3.42</v>
      </c>
      <c r="C100" s="4">
        <f>IF('True_Odds_Calculator_3-way'!C101="","",'True_Odds_Calculator_3-way'!C101)</f>
        <v>4.7699999999999996</v>
      </c>
      <c r="D100" s="9">
        <f t="shared" si="26"/>
        <v>0.51651837213063434</v>
      </c>
      <c r="E100" s="9">
        <f t="shared" si="27"/>
        <v>0.28207263059622317</v>
      </c>
      <c r="F100" s="9">
        <f t="shared" si="28"/>
        <v>0.20140899727314238</v>
      </c>
      <c r="G100" s="9">
        <f t="shared" si="29"/>
        <v>1.0517298385380389</v>
      </c>
      <c r="H100" s="9">
        <f t="shared" si="30"/>
        <v>1.9360395562988546</v>
      </c>
      <c r="I100" s="9">
        <f t="shared" si="31"/>
        <v>3.5451862092620536</v>
      </c>
      <c r="J100" s="9">
        <f t="shared" si="32"/>
        <v>4.9650214912884065</v>
      </c>
      <c r="K100" s="11">
        <f t="shared" si="33"/>
        <v>0.52910052910052918</v>
      </c>
      <c r="L100" s="11">
        <f t="shared" si="34"/>
        <v>0.29239766081871343</v>
      </c>
      <c r="M100" s="11">
        <f t="shared" si="35"/>
        <v>0.20964360587002098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-0.26335431196465675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0.22962912366715382</v>
      </c>
      <c r="Q100" s="11">
        <f>2*'OddsRatio_working_3-way'!K100*'OddsRatio_working_3-way'!L100*'OddsRatio_working_3-way'!M100</f>
        <v>6.486698408676661E-2</v>
      </c>
      <c r="R100" s="11">
        <f t="shared" si="36"/>
        <v>0</v>
      </c>
      <c r="S100" s="11">
        <f t="shared" si="37"/>
        <v>-0.87193986669172518</v>
      </c>
      <c r="T100" s="11">
        <f t="shared" si="38"/>
        <v>-0.24631069680557208</v>
      </c>
      <c r="U100" s="11">
        <f>'OddsRatio_working_3-way'!S100-'OddsRatio_working_3-way'!R100^2/3</f>
        <v>-0.87193986669172518</v>
      </c>
      <c r="V100" s="11">
        <f>'OddsRatio_working_3-way'!S100*'OddsRatio_working_3-way'!R100/3-2*'OddsRatio_working_3-way'!R100^3/27-'OddsRatio_working_3-way'!T100</f>
        <v>0.24631069680557208</v>
      </c>
      <c r="W100" s="11">
        <f>'OddsRatio_working_3-way'!V100^2+4*'OddsRatio_working_3-way'!U100^3/27</f>
        <v>-3.7541067934389029E-2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0.15669239555195036</v>
      </c>
      <c r="Y100" s="11">
        <f>IF('OddsRatio_working_3-way'!W100&gt;=0,IF('OddsRatio_working_3-way'!V100+SQRT('OddsRatio_working_3-way'!W100)&gt;0,0,PI()),ACOS('OddsRatio_working_3-way'!V100/(2*'OddsRatio_working_3-way'!X100)))</f>
        <v>0.66653464640297189</v>
      </c>
      <c r="Z100" s="11">
        <f>'OddsRatio_working_3-way'!X100^(1/3)*COS('OddsRatio_working_3-way'!Y100/3)</f>
        <v>0.52586491926901935</v>
      </c>
      <c r="AA100" s="11">
        <f>'OddsRatio_working_3-way'!X100^(1/3)*COS(('OddsRatio_working_3-way'!Y100+2*PI())/3)</f>
        <v>-0.36581361283844699</v>
      </c>
      <c r="AB100" s="11">
        <f>'OddsRatio_working_3-way'!X100^(1/3)*COS(('OddsRatio_working_3-way'!Y100+4*PI())/3)</f>
        <v>-0.16005130643057253</v>
      </c>
      <c r="AC100" s="11">
        <f>'OddsRatio_working_3-way'!X100^(1/3)*SIN('OddsRatio_working_3-way'!Y100/3)</f>
        <v>0.11879692299366468</v>
      </c>
      <c r="AD100" s="11">
        <f>'OddsRatio_working_3-way'!X100^(1/3)*SIN(('OddsRatio_working_3-way'!Y100+2*PI())/3)</f>
        <v>0.39601391754919146</v>
      </c>
      <c r="AE100" s="11">
        <f>'OddsRatio_working_3-way'!X100^(1/3)*SIN(('OddsRatio_working_3-way'!Y100+4*PI())/3)</f>
        <v>-0.51481084054285609</v>
      </c>
      <c r="AF100" s="11">
        <f>-'OddsRatio_working_3-way'!U100/(3*'OddsRatio_working_3-way'!X100^(1/3))*COS(('OddsRatio_working_3-way'!Y100)/3)</f>
        <v>0.52586491926901946</v>
      </c>
      <c r="AG100" s="11">
        <f>-'OddsRatio_working_3-way'!U100/(3*'OddsRatio_working_3-way'!X100^(1/3))*COS(('OddsRatio_working_3-way'!Y100+2*PI())/3)</f>
        <v>-0.3658136128384471</v>
      </c>
      <c r="AH100" s="11">
        <f>-'OddsRatio_working_3-way'!U100/(3*'OddsRatio_working_3-way'!X100^(1/3))*COS(('OddsRatio_working_3-way'!Y100+4*PI())/3)</f>
        <v>-0.16005130643057255</v>
      </c>
      <c r="AI100" s="11">
        <f>'OddsRatio_working_3-way'!U100/(3*'OddsRatio_working_3-way'!X100^(1/3))*SIN(('OddsRatio_working_3-way'!Y100)/3)</f>
        <v>-0.11879692299366471</v>
      </c>
      <c r="AJ100" s="11">
        <f>'OddsRatio_working_3-way'!U100/(3*'OddsRatio_working_3-way'!X100^(1/3))*SIN(('OddsRatio_working_3-way'!Y100+2*PI())/3)</f>
        <v>-0.39601391754919152</v>
      </c>
      <c r="AK100" s="11">
        <f>'OddsRatio_working_3-way'!U100/(3*'OddsRatio_working_3-way'!X100^(1/3))*SIN(('OddsRatio_working_3-way'!Y100+4*PI())/3)</f>
        <v>0.5148108405428562</v>
      </c>
      <c r="AL100" s="11">
        <f>'OddsRatio_working_3-way'!Z100+'OddsRatio_working_3-way'!AF100</f>
        <v>1.0517298385380389</v>
      </c>
      <c r="AM100" s="11">
        <f>'OddsRatio_working_3-way'!AA100+'OddsRatio_working_3-way'!AG100</f>
        <v>-0.73162722567689409</v>
      </c>
      <c r="AN100" s="11">
        <f>'OddsRatio_working_3-way'!AB100+'OddsRatio_working_3-way'!AH100</f>
        <v>-0.32010261286114505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1.0517298385380389</v>
      </c>
      <c r="AS100" s="11">
        <f>IF(('OddsRatio_working_3-way'!X100=0),IF(Q100&gt;0,-Q100^(1/3),(-Q100)^(1/3)),'OddsRatio_working_3-way'!AM100-'OddsRatio_working_3-way'!R100/3)</f>
        <v>-0.73162722567689409</v>
      </c>
      <c r="AT100" s="11">
        <f>IF(('OddsRatio_working_3-way'!X100=0),IF(Q100&gt;0,-Q100^(1/3),(-Q100)^(1/3)),'OddsRatio_working_3-way'!AN100-'OddsRatio_working_3-way'!R100/3)</f>
        <v>-0.32010261286114505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1.93</v>
      </c>
      <c r="B101" s="4">
        <f>IF('True_Odds_Calculator_3-way'!B102="","",'True_Odds_Calculator_3-way'!B102)</f>
        <v>3.57</v>
      </c>
      <c r="C101" s="4">
        <f>IF('True_Odds_Calculator_3-way'!C102="","",'True_Odds_Calculator_3-way'!C102)</f>
        <v>4.34</v>
      </c>
      <c r="D101" s="9">
        <f t="shared" si="26"/>
        <v>0.50666963198169623</v>
      </c>
      <c r="E101" s="9">
        <f t="shared" si="27"/>
        <v>0.27095227828079027</v>
      </c>
      <c r="F101" s="9">
        <f t="shared" si="28"/>
        <v>0.22237808973751347</v>
      </c>
      <c r="G101" s="9">
        <f t="shared" si="29"/>
        <v>1.046959848837294</v>
      </c>
      <c r="H101" s="9">
        <f t="shared" si="30"/>
        <v>1.9736726594186833</v>
      </c>
      <c r="I101" s="9">
        <f t="shared" si="31"/>
        <v>3.6906868115118452</v>
      </c>
      <c r="J101" s="9">
        <f t="shared" si="32"/>
        <v>4.4968458951165626</v>
      </c>
      <c r="K101" s="11">
        <f t="shared" si="33"/>
        <v>0.5181347150259068</v>
      </c>
      <c r="L101" s="11">
        <f t="shared" si="34"/>
        <v>0.28011204481792717</v>
      </c>
      <c r="M101" s="11">
        <f t="shared" si="35"/>
        <v>0.2304147465437788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-0.26696067027847403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0.22873933126651969</v>
      </c>
      <c r="Q101" s="11">
        <f>2*'OddsRatio_working_3-way'!K101*'OddsRatio_working_3-way'!L101*'OddsRatio_working_3-way'!M101</f>
        <v>6.6882845399567153E-2</v>
      </c>
      <c r="R101" s="11">
        <f t="shared" si="36"/>
        <v>0</v>
      </c>
      <c r="S101" s="11">
        <f t="shared" si="37"/>
        <v>-0.85682782796400447</v>
      </c>
      <c r="T101" s="11">
        <f t="shared" si="38"/>
        <v>-0.25053445262105395</v>
      </c>
      <c r="U101" s="11">
        <f>'OddsRatio_working_3-way'!S101-'OddsRatio_working_3-way'!R101^2/3</f>
        <v>-0.85682782796400447</v>
      </c>
      <c r="V101" s="11">
        <f>'OddsRatio_working_3-way'!S101*'OddsRatio_working_3-way'!R101/3-2*'OddsRatio_working_3-way'!R101^3/27-'OddsRatio_working_3-way'!T101</f>
        <v>0.25053445262105395</v>
      </c>
      <c r="W101" s="11">
        <f>'OddsRatio_working_3-way'!V101^2+4*'OddsRatio_working_3-way'!U101^3/27</f>
        <v>-3.0424119822993992E-2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0.15263652231127803</v>
      </c>
      <c r="Y101" s="11">
        <f>IF('OddsRatio_working_3-way'!W101&gt;=0,IF('OddsRatio_working_3-way'!V101+SQRT('OddsRatio_working_3-way'!W101)&gt;0,0,PI()),ACOS('OddsRatio_working_3-way'!V101/(2*'OddsRatio_working_3-way'!X101)))</f>
        <v>0.60817920957501015</v>
      </c>
      <c r="Z101" s="11">
        <f>'OddsRatio_working_3-way'!X101^(1/3)*COS('OddsRatio_working_3-way'!Y101/3)</f>
        <v>0.52347992441864699</v>
      </c>
      <c r="AA101" s="11">
        <f>'OddsRatio_working_3-way'!X101^(1/3)*COS(('OddsRatio_working_3-way'!Y101+2*PI())/3)</f>
        <v>-0.35492544143751026</v>
      </c>
      <c r="AB101" s="11">
        <f>'OddsRatio_working_3-way'!X101^(1/3)*COS(('OddsRatio_working_3-way'!Y101+4*PI())/3)</f>
        <v>-0.1685544829811369</v>
      </c>
      <c r="AC101" s="11">
        <f>'OddsRatio_working_3-way'!X101^(1/3)*SIN('OddsRatio_working_3-way'!Y101/3)</f>
        <v>0.10760132303391569</v>
      </c>
      <c r="AD101" s="11">
        <f>'OddsRatio_working_3-way'!X101^(1/3)*SIN(('OddsRatio_working_3-way'!Y101+2*PI())/3)</f>
        <v>0.39954625140074834</v>
      </c>
      <c r="AE101" s="11">
        <f>'OddsRatio_working_3-way'!X101^(1/3)*SIN(('OddsRatio_working_3-way'!Y101+4*PI())/3)</f>
        <v>-0.50714757443466407</v>
      </c>
      <c r="AF101" s="11">
        <f>-'OddsRatio_working_3-way'!U101/(3*'OddsRatio_working_3-way'!X101^(1/3))*COS(('OddsRatio_working_3-way'!Y101)/3)</f>
        <v>0.52347992441864699</v>
      </c>
      <c r="AG101" s="11">
        <f>-'OddsRatio_working_3-way'!U101/(3*'OddsRatio_working_3-way'!X101^(1/3))*COS(('OddsRatio_working_3-way'!Y101+2*PI())/3)</f>
        <v>-0.35492544143751026</v>
      </c>
      <c r="AH101" s="11">
        <f>-'OddsRatio_working_3-way'!U101/(3*'OddsRatio_working_3-way'!X101^(1/3))*COS(('OddsRatio_working_3-way'!Y101+4*PI())/3)</f>
        <v>-0.1685544829811369</v>
      </c>
      <c r="AI101" s="11">
        <f>'OddsRatio_working_3-way'!U101/(3*'OddsRatio_working_3-way'!X101^(1/3))*SIN(('OddsRatio_working_3-way'!Y101)/3)</f>
        <v>-0.10760132303391569</v>
      </c>
      <c r="AJ101" s="11">
        <f>'OddsRatio_working_3-way'!U101/(3*'OddsRatio_working_3-way'!X101^(1/3))*SIN(('OddsRatio_working_3-way'!Y101+2*PI())/3)</f>
        <v>-0.39954625140074834</v>
      </c>
      <c r="AK101" s="11">
        <f>'OddsRatio_working_3-way'!U101/(3*'OddsRatio_working_3-way'!X101^(1/3))*SIN(('OddsRatio_working_3-way'!Y101+4*PI())/3)</f>
        <v>0.50714757443466407</v>
      </c>
      <c r="AL101" s="11">
        <f>'OddsRatio_working_3-way'!Z101+'OddsRatio_working_3-way'!AF101</f>
        <v>1.046959848837294</v>
      </c>
      <c r="AM101" s="11">
        <f>'OddsRatio_working_3-way'!AA101+'OddsRatio_working_3-way'!AG101</f>
        <v>-0.70985088287502052</v>
      </c>
      <c r="AN101" s="11">
        <f>'OddsRatio_working_3-way'!AB101+'OddsRatio_working_3-way'!AH101</f>
        <v>-0.3371089659622738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1.046959848837294</v>
      </c>
      <c r="AS101" s="11">
        <f>IF(('OddsRatio_working_3-way'!X101=0),IF(Q101&gt;0,-Q101^(1/3),(-Q101)^(1/3)),'OddsRatio_working_3-way'!AM101-'OddsRatio_working_3-way'!R101/3)</f>
        <v>-0.70985088287502052</v>
      </c>
      <c r="AT101" s="11">
        <f>IF(('OddsRatio_working_3-way'!X101=0),IF(Q101&gt;0,-Q101^(1/3),(-Q101)^(1/3)),'OddsRatio_working_3-way'!AN101-'OddsRatio_working_3-way'!R101/3)</f>
        <v>-0.3371089659622738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2.34</v>
      </c>
      <c r="B102" s="4">
        <f>IF('True_Odds_Calculator_3-way'!B103="","",'True_Odds_Calculator_3-way'!B103)</f>
        <v>3.33</v>
      </c>
      <c r="C102" s="4">
        <f>IF('True_Odds_Calculator_3-way'!C103="","",'True_Odds_Calculator_3-way'!C103)</f>
        <v>3.34</v>
      </c>
      <c r="D102" s="9">
        <f t="shared" si="26"/>
        <v>0.41735657241568364</v>
      </c>
      <c r="E102" s="9">
        <f t="shared" si="27"/>
        <v>0.29176379852086104</v>
      </c>
      <c r="F102" s="9">
        <f t="shared" si="28"/>
        <v>0.29087962906345521</v>
      </c>
      <c r="G102" s="9">
        <f t="shared" si="29"/>
        <v>1.0418154565802109</v>
      </c>
      <c r="H102" s="9">
        <f t="shared" si="30"/>
        <v>2.3960327118174827</v>
      </c>
      <c r="I102" s="9">
        <f t="shared" si="31"/>
        <v>3.4274300138318918</v>
      </c>
      <c r="J102" s="9">
        <f t="shared" si="32"/>
        <v>3.4378481683976934</v>
      </c>
      <c r="K102" s="11">
        <f t="shared" si="33"/>
        <v>0.42735042735042739</v>
      </c>
      <c r="L102" s="11">
        <f t="shared" si="34"/>
        <v>0.3003003003003003</v>
      </c>
      <c r="M102" s="11">
        <f t="shared" si="35"/>
        <v>0.29940119760479045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-0.28071784359209506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0.23092338461599943</v>
      </c>
      <c r="Q102" s="11">
        <f>2*'OddsRatio_working_3-way'!K102*'OddsRatio_working_3-way'!L102*'OddsRatio_working_3-way'!M102</f>
        <v>7.6846384231613787E-2</v>
      </c>
      <c r="R102" s="11">
        <f t="shared" si="36"/>
        <v>0</v>
      </c>
      <c r="S102" s="11">
        <f t="shared" si="37"/>
        <v>-0.8226174070770832</v>
      </c>
      <c r="T102" s="11">
        <f t="shared" si="38"/>
        <v>-0.27374955310385463</v>
      </c>
      <c r="U102" s="11">
        <f>'OddsRatio_working_3-way'!S102-'OddsRatio_working_3-way'!R102^2/3</f>
        <v>-0.8226174070770832</v>
      </c>
      <c r="V102" s="11">
        <f>'OddsRatio_working_3-way'!S102*'OddsRatio_working_3-way'!R102/3-2*'OddsRatio_working_3-way'!R102^3/27-'OddsRatio_working_3-way'!T102</f>
        <v>0.27374955310385463</v>
      </c>
      <c r="W102" s="11">
        <f>'OddsRatio_working_3-way'!V102^2+4*'OddsRatio_working_3-way'!U102^3/27</f>
        <v>-7.5300272871438867E-3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0.14358694675326863</v>
      </c>
      <c r="Y102" s="11">
        <f>IF('OddsRatio_working_3-way'!W102&gt;=0,IF('OddsRatio_working_3-way'!V102+SQRT('OddsRatio_working_3-way'!W102)&gt;0,0,PI()),ACOS('OddsRatio_working_3-way'!V102/(2*'OddsRatio_working_3-way'!X102)))</f>
        <v>0.30696968916025336</v>
      </c>
      <c r="Z102" s="11">
        <f>'OddsRatio_working_3-way'!X102^(1/3)*COS('OddsRatio_working_3-way'!Y102/3)</f>
        <v>0.52090772829010545</v>
      </c>
      <c r="AA102" s="11">
        <f>'OddsRatio_working_3-way'!X102^(1/3)*COS(('OddsRatio_working_3-way'!Y102+2*PI())/3)</f>
        <v>-0.30677562711886508</v>
      </c>
      <c r="AB102" s="11">
        <f>'OddsRatio_working_3-way'!X102^(1/3)*COS(('OddsRatio_working_3-way'!Y102+4*PI())/3)</f>
        <v>-0.21413210117124032</v>
      </c>
      <c r="AC102" s="11">
        <f>'OddsRatio_working_3-way'!X102^(1/3)*SIN('OddsRatio_working_3-way'!Y102/3)</f>
        <v>5.3487764644537299E-2</v>
      </c>
      <c r="AD102" s="11">
        <f>'OddsRatio_working_3-way'!X102^(1/3)*SIN(('OddsRatio_working_3-way'!Y102+2*PI())/3)</f>
        <v>0.42437544340460465</v>
      </c>
      <c r="AE102" s="11">
        <f>'OddsRatio_working_3-way'!X102^(1/3)*SIN(('OddsRatio_working_3-way'!Y102+4*PI())/3)</f>
        <v>-0.4778632080491419</v>
      </c>
      <c r="AF102" s="11">
        <f>-'OddsRatio_working_3-way'!U102/(3*'OddsRatio_working_3-way'!X102^(1/3))*COS(('OddsRatio_working_3-way'!Y102)/3)</f>
        <v>0.52090772829010545</v>
      </c>
      <c r="AG102" s="11">
        <f>-'OddsRatio_working_3-way'!U102/(3*'OddsRatio_working_3-way'!X102^(1/3))*COS(('OddsRatio_working_3-way'!Y102+2*PI())/3)</f>
        <v>-0.30677562711886508</v>
      </c>
      <c r="AH102" s="11">
        <f>-'OddsRatio_working_3-way'!U102/(3*'OddsRatio_working_3-way'!X102^(1/3))*COS(('OddsRatio_working_3-way'!Y102+4*PI())/3)</f>
        <v>-0.21413210117124032</v>
      </c>
      <c r="AI102" s="11">
        <f>'OddsRatio_working_3-way'!U102/(3*'OddsRatio_working_3-way'!X102^(1/3))*SIN(('OddsRatio_working_3-way'!Y102)/3)</f>
        <v>-5.3487764644537299E-2</v>
      </c>
      <c r="AJ102" s="11">
        <f>'OddsRatio_working_3-way'!U102/(3*'OddsRatio_working_3-way'!X102^(1/3))*SIN(('OddsRatio_working_3-way'!Y102+2*PI())/3)</f>
        <v>-0.42437544340460465</v>
      </c>
      <c r="AK102" s="11">
        <f>'OddsRatio_working_3-way'!U102/(3*'OddsRatio_working_3-way'!X102^(1/3))*SIN(('OddsRatio_working_3-way'!Y102+4*PI())/3)</f>
        <v>0.4778632080491419</v>
      </c>
      <c r="AL102" s="11">
        <f>'OddsRatio_working_3-way'!Z102+'OddsRatio_working_3-way'!AF102</f>
        <v>1.0418154565802109</v>
      </c>
      <c r="AM102" s="11">
        <f>'OddsRatio_working_3-way'!AA102+'OddsRatio_working_3-way'!AG102</f>
        <v>-0.61355125423773016</v>
      </c>
      <c r="AN102" s="11">
        <f>'OddsRatio_working_3-way'!AB102+'OddsRatio_working_3-way'!AH102</f>
        <v>-0.42826420234248064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1.0418154565802109</v>
      </c>
      <c r="AS102" s="11">
        <f>IF(('OddsRatio_working_3-way'!X102=0),IF(Q102&gt;0,-Q102^(1/3),(-Q102)^(1/3)),'OddsRatio_working_3-way'!AM102-'OddsRatio_working_3-way'!R102/3)</f>
        <v>-0.61355125423773016</v>
      </c>
      <c r="AT102" s="11">
        <f>IF(('OddsRatio_working_3-way'!X102=0),IF(Q102&gt;0,-Q102^(1/3),(-Q102)^(1/3)),'OddsRatio_working_3-way'!AN102-'OddsRatio_working_3-way'!R102/3)</f>
        <v>-0.42826420234248064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1.48</v>
      </c>
      <c r="B103" s="4">
        <f>IF('True_Odds_Calculator_3-way'!B104="","",'True_Odds_Calculator_3-way'!B104)</f>
        <v>4.7</v>
      </c>
      <c r="C103" s="4">
        <f>IF('True_Odds_Calculator_3-way'!C104="","",'True_Odds_Calculator_3-way'!C104)</f>
        <v>6.97</v>
      </c>
      <c r="D103" s="9">
        <f t="shared" si="26"/>
        <v>0.6617079622890748</v>
      </c>
      <c r="E103" s="9">
        <f t="shared" si="27"/>
        <v>0.20239581262155323</v>
      </c>
      <c r="F103" s="9">
        <f t="shared" si="28"/>
        <v>0.13589622508937205</v>
      </c>
      <c r="G103" s="9">
        <f t="shared" si="29"/>
        <v>1.0650847786784503</v>
      </c>
      <c r="H103" s="9">
        <f t="shared" si="30"/>
        <v>1.5112406937656562</v>
      </c>
      <c r="I103" s="9">
        <f t="shared" si="31"/>
        <v>4.9408136811102654</v>
      </c>
      <c r="J103" s="9">
        <f t="shared" si="32"/>
        <v>7.3585561287103509</v>
      </c>
      <c r="K103" s="11">
        <f t="shared" si="33"/>
        <v>0.67567567567567566</v>
      </c>
      <c r="L103" s="11">
        <f t="shared" si="34"/>
        <v>0.21276595744680851</v>
      </c>
      <c r="M103" s="11">
        <f t="shared" si="35"/>
        <v>0.14347202295552366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-0.2186879941390153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0.20935034976977646</v>
      </c>
      <c r="Q103" s="11">
        <f>2*'OddsRatio_working_3-way'!K103*'OddsRatio_working_3-way'!L103*'OddsRatio_working_3-way'!M103</f>
        <v>4.1251300447246592E-2</v>
      </c>
      <c r="R103" s="11">
        <f t="shared" si="36"/>
        <v>0</v>
      </c>
      <c r="S103" s="11">
        <f t="shared" si="37"/>
        <v>-0.95730152262815538</v>
      </c>
      <c r="T103" s="11">
        <f t="shared" si="38"/>
        <v>-0.18863084189717347</v>
      </c>
      <c r="U103" s="11">
        <f>'OddsRatio_working_3-way'!S103-'OddsRatio_working_3-way'!R103^2/3</f>
        <v>-0.95730152262815538</v>
      </c>
      <c r="V103" s="11">
        <f>'OddsRatio_working_3-way'!S103*'OddsRatio_working_3-way'!R103/3-2*'OddsRatio_working_3-way'!R103^3/27-'OddsRatio_working_3-way'!T103</f>
        <v>0.18863084189717347</v>
      </c>
      <c r="W103" s="11">
        <f>'OddsRatio_working_3-way'!V103^2+4*'OddsRatio_working_3-way'!U103^3/27</f>
        <v>-9.4388213135440435E-2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0.18025662792965261</v>
      </c>
      <c r="Y103" s="11">
        <f>IF('OddsRatio_working_3-way'!W103&gt;=0,IF('OddsRatio_working_3-way'!V103+SQRT('OddsRatio_working_3-way'!W103)&gt;0,0,PI()),ACOS('OddsRatio_working_3-way'!V103/(2*'OddsRatio_working_3-way'!X103)))</f>
        <v>1.0201611958003181</v>
      </c>
      <c r="Z103" s="11">
        <f>'OddsRatio_working_3-way'!X103^(1/3)*COS('OddsRatio_working_3-way'!Y103/3)</f>
        <v>0.53254238933922515</v>
      </c>
      <c r="AA103" s="11">
        <f>'OddsRatio_working_3-way'!X103^(1/3)*COS(('OddsRatio_working_3-way'!Y103+2*PI())/3)</f>
        <v>-0.42944084051310483</v>
      </c>
      <c r="AB103" s="11">
        <f>'OddsRatio_working_3-way'!X103^(1/3)*COS(('OddsRatio_working_3-way'!Y103+4*PI())/3)</f>
        <v>-0.10310154882612051</v>
      </c>
      <c r="AC103" s="11">
        <f>'OddsRatio_working_3-way'!X103^(1/3)*SIN('OddsRatio_working_3-way'!Y103/3)</f>
        <v>0.18841207790263237</v>
      </c>
      <c r="AD103" s="11">
        <f>'OddsRatio_working_3-way'!X103^(1/3)*SIN(('OddsRatio_working_3-way'!Y103+2*PI())/3)</f>
        <v>0.3669891988085161</v>
      </c>
      <c r="AE103" s="11">
        <f>'OddsRatio_working_3-way'!X103^(1/3)*SIN(('OddsRatio_working_3-way'!Y103+4*PI())/3)</f>
        <v>-0.55540127671114836</v>
      </c>
      <c r="AF103" s="11">
        <f>-'OddsRatio_working_3-way'!U103/(3*'OddsRatio_working_3-way'!X103^(1/3))*COS(('OddsRatio_working_3-way'!Y103)/3)</f>
        <v>0.53254238933922515</v>
      </c>
      <c r="AG103" s="11">
        <f>-'OddsRatio_working_3-way'!U103/(3*'OddsRatio_working_3-way'!X103^(1/3))*COS(('OddsRatio_working_3-way'!Y103+2*PI())/3)</f>
        <v>-0.42944084051310483</v>
      </c>
      <c r="AH103" s="11">
        <f>-'OddsRatio_working_3-way'!U103/(3*'OddsRatio_working_3-way'!X103^(1/3))*COS(('OddsRatio_working_3-way'!Y103+4*PI())/3)</f>
        <v>-0.10310154882612051</v>
      </c>
      <c r="AI103" s="11">
        <f>'OddsRatio_working_3-way'!U103/(3*'OddsRatio_working_3-way'!X103^(1/3))*SIN(('OddsRatio_working_3-way'!Y103)/3)</f>
        <v>-0.18841207790263237</v>
      </c>
      <c r="AJ103" s="11">
        <f>'OddsRatio_working_3-way'!U103/(3*'OddsRatio_working_3-way'!X103^(1/3))*SIN(('OddsRatio_working_3-way'!Y103+2*PI())/3)</f>
        <v>-0.3669891988085161</v>
      </c>
      <c r="AK103" s="11">
        <f>'OddsRatio_working_3-way'!U103/(3*'OddsRatio_working_3-way'!X103^(1/3))*SIN(('OddsRatio_working_3-way'!Y103+4*PI())/3)</f>
        <v>0.55540127671114836</v>
      </c>
      <c r="AL103" s="11">
        <f>'OddsRatio_working_3-way'!Z103+'OddsRatio_working_3-way'!AF103</f>
        <v>1.0650847786784503</v>
      </c>
      <c r="AM103" s="11">
        <f>'OddsRatio_working_3-way'!AA103+'OddsRatio_working_3-way'!AG103</f>
        <v>-0.85888168102620965</v>
      </c>
      <c r="AN103" s="11">
        <f>'OddsRatio_working_3-way'!AB103+'OddsRatio_working_3-way'!AH103</f>
        <v>-0.20620309765224101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1.0650847786784503</v>
      </c>
      <c r="AS103" s="11">
        <f>IF(('OddsRatio_working_3-way'!X103=0),IF(Q103&gt;0,-Q103^(1/3),(-Q103)^(1/3)),'OddsRatio_working_3-way'!AM103-'OddsRatio_working_3-way'!R103/3)</f>
        <v>-0.85888168102620965</v>
      </c>
      <c r="AT103" s="11">
        <f>IF(('OddsRatio_working_3-way'!X103=0),IF(Q103&gt;0,-Q103^(1/3),(-Q103)^(1/3)),'OddsRatio_working_3-way'!AN103-'OddsRatio_working_3-way'!R103/3)</f>
        <v>-0.20620309765224101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3.09</v>
      </c>
      <c r="B104" s="4">
        <f>IF('True_Odds_Calculator_3-way'!B105="","",'True_Odds_Calculator_3-way'!B105)</f>
        <v>3.66</v>
      </c>
      <c r="C104" s="4">
        <f>IF('True_Odds_Calculator_3-way'!C105="","",'True_Odds_Calculator_3-way'!C105)</f>
        <v>2.3199999999999998</v>
      </c>
      <c r="D104" s="9">
        <f t="shared" si="26"/>
        <v>0.31442444573540651</v>
      </c>
      <c r="E104" s="9">
        <f t="shared" si="27"/>
        <v>0.26489555862000486</v>
      </c>
      <c r="F104" s="9">
        <f t="shared" si="28"/>
        <v>0.42067999564458847</v>
      </c>
      <c r="G104" s="9">
        <f t="shared" si="29"/>
        <v>1.04326042531656</v>
      </c>
      <c r="H104" s="9">
        <f t="shared" si="30"/>
        <v>3.18041428891161</v>
      </c>
      <c r="I104" s="9">
        <f t="shared" si="31"/>
        <v>3.7750727313420507</v>
      </c>
      <c r="J104" s="9">
        <f t="shared" si="32"/>
        <v>2.3771037614178594</v>
      </c>
      <c r="K104" s="11">
        <f t="shared" si="33"/>
        <v>0.3236245954692557</v>
      </c>
      <c r="L104" s="11">
        <f t="shared" si="34"/>
        <v>0.27322404371584696</v>
      </c>
      <c r="M104" s="11">
        <f t="shared" si="35"/>
        <v>0.43103448275862072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-0.27968830323020877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0.23134554532909152</v>
      </c>
      <c r="Q104" s="11">
        <f>2*'OddsRatio_working_3-way'!K104*'OddsRatio_working_3-way'!L104*'OddsRatio_working_3-way'!M104</f>
        <v>7.6225879844840708E-2</v>
      </c>
      <c r="R104" s="11">
        <f t="shared" si="36"/>
        <v>0</v>
      </c>
      <c r="S104" s="11">
        <f t="shared" si="37"/>
        <v>-0.82715488154924099</v>
      </c>
      <c r="T104" s="11">
        <f t="shared" si="38"/>
        <v>-0.27253867596350612</v>
      </c>
      <c r="U104" s="11">
        <f>'OddsRatio_working_3-way'!S104-'OddsRatio_working_3-way'!R104^2/3</f>
        <v>-0.82715488154924099</v>
      </c>
      <c r="V104" s="11">
        <f>'OddsRatio_working_3-way'!S104*'OddsRatio_working_3-way'!R104/3-2*'OddsRatio_working_3-way'!R104^3/27-'OddsRatio_working_3-way'!T104</f>
        <v>0.27253867596350612</v>
      </c>
      <c r="W104" s="11">
        <f>'OddsRatio_working_3-way'!V104^2+4*'OddsRatio_working_3-way'!U104^3/27</f>
        <v>-9.5637258770880362E-3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0.14477660012328394</v>
      </c>
      <c r="Y104" s="11">
        <f>IF('OddsRatio_working_3-way'!W104&gt;=0,IF('OddsRatio_working_3-way'!V104+SQRT('OddsRatio_working_3-way'!W104)&gt;0,0,PI()),ACOS('OddsRatio_working_3-way'!V104/(2*'OddsRatio_working_3-way'!X104)))</f>
        <v>0.34451699437621497</v>
      </c>
      <c r="Z104" s="11">
        <f>'OddsRatio_working_3-way'!X104^(1/3)*COS('OddsRatio_working_3-way'!Y104/3)</f>
        <v>0.52163021265828002</v>
      </c>
      <c r="AA104" s="11">
        <f>'OddsRatio_working_3-way'!X104^(1/3)*COS(('OddsRatio_working_3-way'!Y104+2*PI())/3)</f>
        <v>-0.31292231618409588</v>
      </c>
      <c r="AB104" s="11">
        <f>'OddsRatio_working_3-way'!X104^(1/3)*COS(('OddsRatio_working_3-way'!Y104+4*PI())/3)</f>
        <v>-0.20870789647418425</v>
      </c>
      <c r="AC104" s="11">
        <f>'OddsRatio_working_3-way'!X104^(1/3)*SIN('OddsRatio_working_3-way'!Y104/3)</f>
        <v>6.0168223272958191E-2</v>
      </c>
      <c r="AD104" s="11">
        <f>'OddsRatio_working_3-way'!X104^(1/3)*SIN(('OddsRatio_working_3-way'!Y104+2*PI())/3)</f>
        <v>0.42166090390707051</v>
      </c>
      <c r="AE104" s="11">
        <f>'OddsRatio_working_3-way'!X104^(1/3)*SIN(('OddsRatio_working_3-way'!Y104+4*PI())/3)</f>
        <v>-0.48182912718002863</v>
      </c>
      <c r="AF104" s="11">
        <f>-'OddsRatio_working_3-way'!U104/(3*'OddsRatio_working_3-way'!X104^(1/3))*COS(('OddsRatio_working_3-way'!Y104)/3)</f>
        <v>0.52163021265828002</v>
      </c>
      <c r="AG104" s="11">
        <f>-'OddsRatio_working_3-way'!U104/(3*'OddsRatio_working_3-way'!X104^(1/3))*COS(('OddsRatio_working_3-way'!Y104+2*PI())/3)</f>
        <v>-0.31292231618409588</v>
      </c>
      <c r="AH104" s="11">
        <f>-'OddsRatio_working_3-way'!U104/(3*'OddsRatio_working_3-way'!X104^(1/3))*COS(('OddsRatio_working_3-way'!Y104+4*PI())/3)</f>
        <v>-0.20870789647418425</v>
      </c>
      <c r="AI104" s="11">
        <f>'OddsRatio_working_3-way'!U104/(3*'OddsRatio_working_3-way'!X104^(1/3))*SIN(('OddsRatio_working_3-way'!Y104)/3)</f>
        <v>-6.0168223272958191E-2</v>
      </c>
      <c r="AJ104" s="11">
        <f>'OddsRatio_working_3-way'!U104/(3*'OddsRatio_working_3-way'!X104^(1/3))*SIN(('OddsRatio_working_3-way'!Y104+2*PI())/3)</f>
        <v>-0.42166090390707051</v>
      </c>
      <c r="AK104" s="11">
        <f>'OddsRatio_working_3-way'!U104/(3*'OddsRatio_working_3-way'!X104^(1/3))*SIN(('OddsRatio_working_3-way'!Y104+4*PI())/3)</f>
        <v>0.48182912718002863</v>
      </c>
      <c r="AL104" s="11">
        <f>'OddsRatio_working_3-way'!Z104+'OddsRatio_working_3-way'!AF104</f>
        <v>1.04326042531656</v>
      </c>
      <c r="AM104" s="11">
        <f>'OddsRatio_working_3-way'!AA104+'OddsRatio_working_3-way'!AG104</f>
        <v>-0.62584463236819177</v>
      </c>
      <c r="AN104" s="11">
        <f>'OddsRatio_working_3-way'!AB104+'OddsRatio_working_3-way'!AH104</f>
        <v>-0.4174157929483685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1.04326042531656</v>
      </c>
      <c r="AS104" s="11">
        <f>IF(('OddsRatio_working_3-way'!X104=0),IF(Q104&gt;0,-Q104^(1/3),(-Q104)^(1/3)),'OddsRatio_working_3-way'!AM104-'OddsRatio_working_3-way'!R104/3)</f>
        <v>-0.62584463236819177</v>
      </c>
      <c r="AT104" s="11">
        <f>IF(('OddsRatio_working_3-way'!X104=0),IF(Q104&gt;0,-Q104^(1/3),(-Q104)^(1/3)),'OddsRatio_working_3-way'!AN104-'OddsRatio_working_3-way'!R104/3)</f>
        <v>-0.4174157929483685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2.72</v>
      </c>
      <c r="B105" s="4">
        <f>IF('True_Odds_Calculator_3-way'!B106="","",'True_Odds_Calculator_3-way'!B106)</f>
        <v>3.61</v>
      </c>
      <c r="C105" s="4">
        <f>IF('True_Odds_Calculator_3-way'!C106="","",'True_Odds_Calculator_3-way'!C106)</f>
        <v>2.61</v>
      </c>
      <c r="D105" s="9">
        <f t="shared" si="26"/>
        <v>0.35798014294023689</v>
      </c>
      <c r="E105" s="9">
        <f t="shared" si="27"/>
        <v>0.26871191027672275</v>
      </c>
      <c r="F105" s="9">
        <f t="shared" si="28"/>
        <v>0.37330794678304002</v>
      </c>
      <c r="G105" s="9">
        <f t="shared" si="29"/>
        <v>1.0427040888074939</v>
      </c>
      <c r="H105" s="9">
        <f t="shared" si="30"/>
        <v>2.79345103274889</v>
      </c>
      <c r="I105" s="9">
        <f t="shared" si="31"/>
        <v>3.7214576717875585</v>
      </c>
      <c r="J105" s="9">
        <f t="shared" si="32"/>
        <v>2.6787535829800655</v>
      </c>
      <c r="K105" s="11">
        <f t="shared" si="33"/>
        <v>0.36764705882352938</v>
      </c>
      <c r="L105" s="11">
        <f t="shared" si="34"/>
        <v>0.2770083102493075</v>
      </c>
      <c r="M105" s="11">
        <f t="shared" si="35"/>
        <v>0.38314176245210729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-0.28201890174352273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0.2317767301781731</v>
      </c>
      <c r="Q105" s="11">
        <f>2*'OddsRatio_working_3-way'!K105*'OddsRatio_working_3-way'!L105*'OddsRatio_working_3-way'!M105</f>
        <v>7.8039303090293971E-2</v>
      </c>
      <c r="R105" s="11">
        <f t="shared" si="36"/>
        <v>0</v>
      </c>
      <c r="S105" s="11">
        <f t="shared" si="37"/>
        <v>-0.82184821210657177</v>
      </c>
      <c r="T105" s="11">
        <f t="shared" si="38"/>
        <v>-0.27671656973285247</v>
      </c>
      <c r="U105" s="11">
        <f>'OddsRatio_working_3-way'!S105-'OddsRatio_working_3-way'!R105^2/3</f>
        <v>-0.82184821210657177</v>
      </c>
      <c r="V105" s="11">
        <f>'OddsRatio_working_3-way'!S105*'OddsRatio_working_3-way'!R105/3-2*'OddsRatio_working_3-way'!R105^3/27-'OddsRatio_working_3-way'!T105</f>
        <v>0.27671656973285247</v>
      </c>
      <c r="W105" s="11">
        <f>'OddsRatio_working_3-way'!V105^2+4*'OddsRatio_working_3-way'!U105^3/27</f>
        <v>-5.6656619403381708E-3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0.14338560065872616</v>
      </c>
      <c r="Y105" s="11">
        <f>IF('OddsRatio_working_3-way'!W105&gt;=0,IF('OddsRatio_working_3-way'!V105+SQRT('OddsRatio_working_3-way'!W105)&gt;0,0,PI()),ACOS('OddsRatio_working_3-way'!V105/(2*'OddsRatio_working_3-way'!X105)))</f>
        <v>0.26558739898058104</v>
      </c>
      <c r="Z105" s="11">
        <f>'OddsRatio_working_3-way'!X105^(1/3)*COS('OddsRatio_working_3-way'!Y105/3)</f>
        <v>0.52135204440374694</v>
      </c>
      <c r="AA105" s="11">
        <f>'OddsRatio_working_3-way'!X105^(1/3)*COS(('OddsRatio_working_3-way'!Y105+2*PI())/3)</f>
        <v>-0.3007520421348473</v>
      </c>
      <c r="AB105" s="11">
        <f>'OddsRatio_working_3-way'!X105^(1/3)*COS(('OddsRatio_working_3-way'!Y105+4*PI())/3)</f>
        <v>-0.22060000226889956</v>
      </c>
      <c r="AC105" s="11">
        <f>'OddsRatio_working_3-way'!X105^(1/3)*SIN('OddsRatio_working_3-way'!Y105/3)</f>
        <v>4.6275801792702506E-2</v>
      </c>
      <c r="AD105" s="11">
        <f>'OddsRatio_working_3-way'!X105^(1/3)*SIN(('OddsRatio_working_3-way'!Y105+2*PI())/3)</f>
        <v>0.42836621387224627</v>
      </c>
      <c r="AE105" s="11">
        <f>'OddsRatio_working_3-way'!X105^(1/3)*SIN(('OddsRatio_working_3-way'!Y105+4*PI())/3)</f>
        <v>-0.47464201566494885</v>
      </c>
      <c r="AF105" s="11">
        <f>-'OddsRatio_working_3-way'!U105/(3*'OddsRatio_working_3-way'!X105^(1/3))*COS(('OddsRatio_working_3-way'!Y105)/3)</f>
        <v>0.52135204440374683</v>
      </c>
      <c r="AG105" s="11">
        <f>-'OddsRatio_working_3-way'!U105/(3*'OddsRatio_working_3-way'!X105^(1/3))*COS(('OddsRatio_working_3-way'!Y105+2*PI())/3)</f>
        <v>-0.30075204213484724</v>
      </c>
      <c r="AH105" s="11">
        <f>-'OddsRatio_working_3-way'!U105/(3*'OddsRatio_working_3-way'!X105^(1/3))*COS(('OddsRatio_working_3-way'!Y105+4*PI())/3)</f>
        <v>-0.2206000022688995</v>
      </c>
      <c r="AI105" s="11">
        <f>'OddsRatio_working_3-way'!U105/(3*'OddsRatio_working_3-way'!X105^(1/3))*SIN(('OddsRatio_working_3-way'!Y105)/3)</f>
        <v>-4.6275801792702499E-2</v>
      </c>
      <c r="AJ105" s="11">
        <f>'OddsRatio_working_3-way'!U105/(3*'OddsRatio_working_3-way'!X105^(1/3))*SIN(('OddsRatio_working_3-way'!Y105+2*PI())/3)</f>
        <v>-0.42836621387224616</v>
      </c>
      <c r="AK105" s="11">
        <f>'OddsRatio_working_3-way'!U105/(3*'OddsRatio_working_3-way'!X105^(1/3))*SIN(('OddsRatio_working_3-way'!Y105+4*PI())/3)</f>
        <v>0.47464201566494874</v>
      </c>
      <c r="AL105" s="11">
        <f>'OddsRatio_working_3-way'!Z105+'OddsRatio_working_3-way'!AF105</f>
        <v>1.0427040888074939</v>
      </c>
      <c r="AM105" s="11">
        <f>'OddsRatio_working_3-way'!AA105+'OddsRatio_working_3-way'!AG105</f>
        <v>-0.60150408426969459</v>
      </c>
      <c r="AN105" s="11">
        <f>'OddsRatio_working_3-way'!AB105+'OddsRatio_working_3-way'!AH105</f>
        <v>-0.44120000453779906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1.0427040888074939</v>
      </c>
      <c r="AS105" s="11">
        <f>IF(('OddsRatio_working_3-way'!X105=0),IF(Q105&gt;0,-Q105^(1/3),(-Q105)^(1/3)),'OddsRatio_working_3-way'!AM105-'OddsRatio_working_3-way'!R105/3)</f>
        <v>-0.60150408426969459</v>
      </c>
      <c r="AT105" s="11">
        <f>IF(('OddsRatio_working_3-way'!X105=0),IF(Q105&gt;0,-Q105^(1/3),(-Q105)^(1/3)),'OddsRatio_working_3-way'!AN105-'OddsRatio_working_3-way'!R105/3)</f>
        <v>-0.44120000453779906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2.58</v>
      </c>
      <c r="B106" s="4">
        <f>IF('True_Odds_Calculator_3-way'!B107="","",'True_Odds_Calculator_3-way'!B107)</f>
        <v>3.21</v>
      </c>
      <c r="C106" s="4">
        <f>IF('True_Odds_Calculator_3-way'!C107="","",'True_Odds_Calculator_3-way'!C107)</f>
        <v>3.05</v>
      </c>
      <c r="D106" s="9">
        <f t="shared" si="26"/>
        <v>0.37804887649278812</v>
      </c>
      <c r="E106" s="9">
        <f t="shared" si="27"/>
        <v>0.30292543719957887</v>
      </c>
      <c r="F106" s="9">
        <f t="shared" si="28"/>
        <v>0.31902568630763312</v>
      </c>
      <c r="G106" s="9">
        <f t="shared" si="29"/>
        <v>1.0412408978402352</v>
      </c>
      <c r="H106" s="9">
        <f t="shared" si="30"/>
        <v>2.645160618587572</v>
      </c>
      <c r="I106" s="9">
        <f t="shared" si="31"/>
        <v>3.3011423842269201</v>
      </c>
      <c r="J106" s="9">
        <f t="shared" si="32"/>
        <v>3.1345438405724813</v>
      </c>
      <c r="K106" s="11">
        <f t="shared" si="33"/>
        <v>0.38759689922480617</v>
      </c>
      <c r="L106" s="11">
        <f t="shared" si="34"/>
        <v>0.3115264797507788</v>
      </c>
      <c r="M106" s="11">
        <f t="shared" si="35"/>
        <v>0.32786885245901642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-0.28338616496215874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0.23120023405064782</v>
      </c>
      <c r="Q106" s="11">
        <f>2*'OddsRatio_working_3-way'!K106*'OddsRatio_working_3-way'!L106*'OddsRatio_working_3-way'!M106</f>
        <v>7.9178162346112288E-2</v>
      </c>
      <c r="R106" s="11">
        <f t="shared" si="36"/>
        <v>0</v>
      </c>
      <c r="S106" s="11">
        <f t="shared" si="37"/>
        <v>-0.81584869918233505</v>
      </c>
      <c r="T106" s="11">
        <f t="shared" si="38"/>
        <v>-0.27940023944600523</v>
      </c>
      <c r="U106" s="11">
        <f>'OddsRatio_working_3-way'!S106-'OddsRatio_working_3-way'!R106^2/3</f>
        <v>-0.81584869918233505</v>
      </c>
      <c r="V106" s="11">
        <f>'OddsRatio_working_3-way'!S106*'OddsRatio_working_3-way'!R106/3-2*'OddsRatio_working_3-way'!R106^3/27-'OddsRatio_working_3-way'!T106</f>
        <v>0.27940023944600523</v>
      </c>
      <c r="W106" s="11">
        <f>'OddsRatio_working_3-way'!V106^2+4*'OddsRatio_working_3-way'!U106^3/27</f>
        <v>-2.3853311403679717E-3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0.14181839173997587</v>
      </c>
      <c r="Y106" s="11">
        <f>IF('OddsRatio_working_3-way'!W106&gt;=0,IF('OddsRatio_working_3-way'!V106+SQRT('OddsRatio_working_3-way'!W106)&gt;0,0,PI()),ACOS('OddsRatio_working_3-way'!V106/(2*'OddsRatio_working_3-way'!X106)))</f>
        <v>0.17305399960985013</v>
      </c>
      <c r="Z106" s="11">
        <f>'OddsRatio_working_3-way'!X106^(1/3)*COS('OddsRatio_working_3-way'!Y106/3)</f>
        <v>0.52062044892011772</v>
      </c>
      <c r="AA106" s="11">
        <f>'OddsRatio_working_3-way'!X106^(1/3)*COS(('OddsRatio_working_3-way'!Y106+2*PI())/3)</f>
        <v>-0.28634742707948657</v>
      </c>
      <c r="AB106" s="11">
        <f>'OddsRatio_working_3-way'!X106^(1/3)*COS(('OddsRatio_working_3-way'!Y106+4*PI())/3)</f>
        <v>-0.23427302184063123</v>
      </c>
      <c r="AC106" s="11">
        <f>'OddsRatio_working_3-way'!X106^(1/3)*SIN('OddsRatio_working_3-way'!Y106/3)</f>
        <v>3.006517188254279E-2</v>
      </c>
      <c r="AD106" s="11">
        <f>'OddsRatio_working_3-way'!X106^(1/3)*SIN(('OddsRatio_working_3-way'!Y106+2*PI())/3)</f>
        <v>0.43583794855320923</v>
      </c>
      <c r="AE106" s="11">
        <f>'OddsRatio_working_3-way'!X106^(1/3)*SIN(('OddsRatio_working_3-way'!Y106+4*PI())/3)</f>
        <v>-0.46590312043575205</v>
      </c>
      <c r="AF106" s="11">
        <f>-'OddsRatio_working_3-way'!U106/(3*'OddsRatio_working_3-way'!X106^(1/3))*COS(('OddsRatio_working_3-way'!Y106)/3)</f>
        <v>0.52062044892011761</v>
      </c>
      <c r="AG106" s="11">
        <f>-'OddsRatio_working_3-way'!U106/(3*'OddsRatio_working_3-way'!X106^(1/3))*COS(('OddsRatio_working_3-way'!Y106+2*PI())/3)</f>
        <v>-0.28634742707948652</v>
      </c>
      <c r="AH106" s="11">
        <f>-'OddsRatio_working_3-way'!U106/(3*'OddsRatio_working_3-way'!X106^(1/3))*COS(('OddsRatio_working_3-way'!Y106+4*PI())/3)</f>
        <v>-0.23427302184063117</v>
      </c>
      <c r="AI106" s="11">
        <f>'OddsRatio_working_3-way'!U106/(3*'OddsRatio_working_3-way'!X106^(1/3))*SIN(('OddsRatio_working_3-way'!Y106)/3)</f>
        <v>-3.0065171882542784E-2</v>
      </c>
      <c r="AJ106" s="11">
        <f>'OddsRatio_working_3-way'!U106/(3*'OddsRatio_working_3-way'!X106^(1/3))*SIN(('OddsRatio_working_3-way'!Y106+2*PI())/3)</f>
        <v>-0.43583794855320918</v>
      </c>
      <c r="AK106" s="11">
        <f>'OddsRatio_working_3-way'!U106/(3*'OddsRatio_working_3-way'!X106^(1/3))*SIN(('OddsRatio_working_3-way'!Y106+4*PI())/3)</f>
        <v>0.46590312043575194</v>
      </c>
      <c r="AL106" s="11">
        <f>'OddsRatio_working_3-way'!Z106+'OddsRatio_working_3-way'!AF106</f>
        <v>1.0412408978402352</v>
      </c>
      <c r="AM106" s="11">
        <f>'OddsRatio_working_3-way'!AA106+'OddsRatio_working_3-way'!AG106</f>
        <v>-0.57269485415897314</v>
      </c>
      <c r="AN106" s="11">
        <f>'OddsRatio_working_3-way'!AB106+'OddsRatio_working_3-way'!AH106</f>
        <v>-0.4685460436812624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1.0412408978402352</v>
      </c>
      <c r="AS106" s="11">
        <f>IF(('OddsRatio_working_3-way'!X106=0),IF(Q106&gt;0,-Q106^(1/3),(-Q106)^(1/3)),'OddsRatio_working_3-way'!AM106-'OddsRatio_working_3-way'!R106/3)</f>
        <v>-0.57269485415897314</v>
      </c>
      <c r="AT106" s="11">
        <f>IF(('OddsRatio_working_3-way'!X106=0),IF(Q106&gt;0,-Q106^(1/3),(-Q106)^(1/3)),'OddsRatio_working_3-way'!AN106-'OddsRatio_working_3-way'!R106/3)</f>
        <v>-0.4685460436812624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8.6</v>
      </c>
      <c r="B107" s="4">
        <f>IF('True_Odds_Calculator_3-way'!B108="","",'True_Odds_Calculator_3-way'!B108)</f>
        <v>5.15</v>
      </c>
      <c r="C107" s="4">
        <f>IF('True_Odds_Calculator_3-way'!C108="","",'True_Odds_Calculator_3-way'!C108)</f>
        <v>1.39</v>
      </c>
      <c r="D107" s="9">
        <f t="shared" si="26"/>
        <v>0.10974540071106344</v>
      </c>
      <c r="E107" s="9">
        <f t="shared" si="27"/>
        <v>0.18417635940856167</v>
      </c>
      <c r="F107" s="9">
        <f t="shared" si="28"/>
        <v>0.70607823988037477</v>
      </c>
      <c r="G107" s="9">
        <f t="shared" si="29"/>
        <v>1.067368311613673</v>
      </c>
      <c r="H107" s="9">
        <f t="shared" si="30"/>
        <v>9.1119991682639139</v>
      </c>
      <c r="I107" s="9">
        <f t="shared" si="31"/>
        <v>5.4295784931967424</v>
      </c>
      <c r="J107" s="9">
        <f t="shared" si="32"/>
        <v>1.4162736415293327</v>
      </c>
      <c r="K107" s="11">
        <f t="shared" si="33"/>
        <v>0.11627906976744186</v>
      </c>
      <c r="L107" s="11">
        <f t="shared" si="34"/>
        <v>0.1941747572815534</v>
      </c>
      <c r="M107" s="11">
        <f t="shared" si="35"/>
        <v>0.71942446043165476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-0.19980475317194868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0.19719604763242915</v>
      </c>
      <c r="Q107" s="11">
        <f>2*'OddsRatio_working_3-way'!K107*'OddsRatio_working_3-way'!L107*'OddsRatio_working_3-way'!M107</f>
        <v>3.2486993020169552E-2</v>
      </c>
      <c r="R107" s="11">
        <f t="shared" si="36"/>
        <v>0</v>
      </c>
      <c r="S107" s="11">
        <f t="shared" si="37"/>
        <v>-0.98694372632229366</v>
      </c>
      <c r="T107" s="11">
        <f t="shared" si="38"/>
        <v>-0.16259369461652287</v>
      </c>
      <c r="U107" s="11">
        <f>'OddsRatio_working_3-way'!S107-'OddsRatio_working_3-way'!R107^2/3</f>
        <v>-0.98694372632229366</v>
      </c>
      <c r="V107" s="11">
        <f>'OddsRatio_working_3-way'!S107*'OddsRatio_working_3-way'!R107/3-2*'OddsRatio_working_3-way'!R107^3/27-'OddsRatio_working_3-way'!T107</f>
        <v>0.16259369461652287</v>
      </c>
      <c r="W107" s="11">
        <f>'OddsRatio_working_3-way'!V107^2+4*'OddsRatio_working_3-way'!U107^3/27</f>
        <v>-0.11598408338346554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0.18869339741530217</v>
      </c>
      <c r="Y107" s="11">
        <f>IF('OddsRatio_working_3-way'!W107&gt;=0,IF('OddsRatio_working_3-way'!V107+SQRT('OddsRatio_working_3-way'!W107)&gt;0,0,PI()),ACOS('OddsRatio_working_3-way'!V107/(2*'OddsRatio_working_3-way'!X107)))</f>
        <v>1.1253718542615372</v>
      </c>
      <c r="Z107" s="11">
        <f>'OddsRatio_working_3-way'!X107^(1/3)*COS('OddsRatio_working_3-way'!Y107/3)</f>
        <v>0.53368415580683659</v>
      </c>
      <c r="AA107" s="11">
        <f>'OddsRatio_working_3-way'!X107^(1/3)*COS(('OddsRatio_working_3-way'!Y107+2*PI())/3)</f>
        <v>-0.44883616561269418</v>
      </c>
      <c r="AB107" s="11">
        <f>'OddsRatio_working_3-way'!X107^(1/3)*COS(('OddsRatio_working_3-way'!Y107+4*PI())/3)</f>
        <v>-8.4847990194142645E-2</v>
      </c>
      <c r="AC107" s="11">
        <f>'OddsRatio_working_3-way'!X107^(1/3)*SIN('OddsRatio_working_3-way'!Y107/3)</f>
        <v>0.21014867105974161</v>
      </c>
      <c r="AD107" s="11">
        <f>'OddsRatio_working_3-way'!X107^(1/3)*SIN(('OddsRatio_working_3-way'!Y107+2*PI())/3)</f>
        <v>0.35710970099610218</v>
      </c>
      <c r="AE107" s="11">
        <f>'OddsRatio_working_3-way'!X107^(1/3)*SIN(('OddsRatio_working_3-way'!Y107+4*PI())/3)</f>
        <v>-0.56725837205584373</v>
      </c>
      <c r="AF107" s="11">
        <f>-'OddsRatio_working_3-way'!U107/(3*'OddsRatio_working_3-way'!X107^(1/3))*COS(('OddsRatio_working_3-way'!Y107)/3)</f>
        <v>0.53368415580683637</v>
      </c>
      <c r="AG107" s="11">
        <f>-'OddsRatio_working_3-way'!U107/(3*'OddsRatio_working_3-way'!X107^(1/3))*COS(('OddsRatio_working_3-way'!Y107+2*PI())/3)</f>
        <v>-0.44883616561269396</v>
      </c>
      <c r="AH107" s="11">
        <f>-'OddsRatio_working_3-way'!U107/(3*'OddsRatio_working_3-way'!X107^(1/3))*COS(('OddsRatio_working_3-way'!Y107+4*PI())/3)</f>
        <v>-8.4847990194142617E-2</v>
      </c>
      <c r="AI107" s="11">
        <f>'OddsRatio_working_3-way'!U107/(3*'OddsRatio_working_3-way'!X107^(1/3))*SIN(('OddsRatio_working_3-way'!Y107)/3)</f>
        <v>-0.21014867105974153</v>
      </c>
      <c r="AJ107" s="11">
        <f>'OddsRatio_working_3-way'!U107/(3*'OddsRatio_working_3-way'!X107^(1/3))*SIN(('OddsRatio_working_3-way'!Y107+2*PI())/3)</f>
        <v>-0.35710970099610206</v>
      </c>
      <c r="AK107" s="11">
        <f>'OddsRatio_working_3-way'!U107/(3*'OddsRatio_working_3-way'!X107^(1/3))*SIN(('OddsRatio_working_3-way'!Y107+4*PI())/3)</f>
        <v>0.56725837205584351</v>
      </c>
      <c r="AL107" s="11">
        <f>'OddsRatio_working_3-way'!Z107+'OddsRatio_working_3-way'!AF107</f>
        <v>1.067368311613673</v>
      </c>
      <c r="AM107" s="11">
        <f>'OddsRatio_working_3-way'!AA107+'OddsRatio_working_3-way'!AG107</f>
        <v>-0.89767233122538814</v>
      </c>
      <c r="AN107" s="11">
        <f>'OddsRatio_working_3-way'!AB107+'OddsRatio_working_3-way'!AH107</f>
        <v>-0.16969598038828526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1.067368311613673</v>
      </c>
      <c r="AS107" s="11">
        <f>IF(('OddsRatio_working_3-way'!X107=0),IF(Q107&gt;0,-Q107^(1/3),(-Q107)^(1/3)),'OddsRatio_working_3-way'!AM107-'OddsRatio_working_3-way'!R107/3)</f>
        <v>-0.89767233122538814</v>
      </c>
      <c r="AT107" s="11">
        <f>IF(('OddsRatio_working_3-way'!X107=0),IF(Q107&gt;0,-Q107^(1/3),(-Q107)^(1/3)),'OddsRatio_working_3-way'!AN107-'OddsRatio_working_3-way'!R107/3)</f>
        <v>-0.16969598038828526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1.22</v>
      </c>
      <c r="B108" s="4">
        <f>IF('True_Odds_Calculator_3-way'!B109="","",'True_Odds_Calculator_3-way'!B109)</f>
        <v>6.54</v>
      </c>
      <c r="C108" s="4">
        <f>IF('True_Odds_Calculator_3-way'!C109="","",'True_Odds_Calculator_3-way'!C109)</f>
        <v>15.61</v>
      </c>
      <c r="D108" s="9">
        <f t="shared" si="26"/>
        <v>0.80293002022304538</v>
      </c>
      <c r="E108" s="9">
        <f t="shared" si="27"/>
        <v>0.13926434291563786</v>
      </c>
      <c r="F108" s="9">
        <f t="shared" si="28"/>
        <v>5.7805636861316692E-2</v>
      </c>
      <c r="G108" s="9">
        <f t="shared" si="29"/>
        <v>1.1156297719457022</v>
      </c>
      <c r="H108" s="9">
        <f t="shared" si="30"/>
        <v>1.2454385498280545</v>
      </c>
      <c r="I108" s="9">
        <f t="shared" si="31"/>
        <v>7.1805889365791922</v>
      </c>
      <c r="J108" s="9">
        <f t="shared" si="32"/>
        <v>17.29935096812671</v>
      </c>
      <c r="K108" s="11">
        <f t="shared" si="33"/>
        <v>0.81967213114754101</v>
      </c>
      <c r="L108" s="11">
        <f t="shared" si="34"/>
        <v>0.1529051987767584</v>
      </c>
      <c r="M108" s="11">
        <f t="shared" si="35"/>
        <v>6.4061499039077513E-2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-0.14296909873303898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0.16354999942673196</v>
      </c>
      <c r="Q108" s="11">
        <f>2*'OddsRatio_working_3-way'!K108*'OddsRatio_working_3-way'!L108*'OddsRatio_working_3-way'!M108</f>
        <v>1.6057928269684038E-2</v>
      </c>
      <c r="R108" s="11">
        <f t="shared" si="36"/>
        <v>0</v>
      </c>
      <c r="S108" s="11">
        <f t="shared" si="37"/>
        <v>-1.1439534897825925</v>
      </c>
      <c r="T108" s="11">
        <f t="shared" si="38"/>
        <v>-0.11231747567821229</v>
      </c>
      <c r="U108" s="11">
        <f>'OddsRatio_working_3-way'!S108-'OddsRatio_working_3-way'!R108^2/3</f>
        <v>-1.1439534897825925</v>
      </c>
      <c r="V108" s="11">
        <f>'OddsRatio_working_3-way'!S108*'OddsRatio_working_3-way'!R108/3-2*'OddsRatio_working_3-way'!R108^3/27-'OddsRatio_working_3-way'!T108</f>
        <v>0.11231747567821229</v>
      </c>
      <c r="W108" s="11">
        <f>'OddsRatio_working_3-way'!V108^2+4*'OddsRatio_working_3-way'!U108^3/27</f>
        <v>-0.20916424875154616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0.23546733536430905</v>
      </c>
      <c r="Y108" s="11">
        <f>IF('OddsRatio_working_3-way'!W108&gt;=0,IF('OddsRatio_working_3-way'!V108+SQRT('OddsRatio_working_3-way'!W108)&gt;0,0,PI()),ACOS('OddsRatio_working_3-way'!V108/(2*'OddsRatio_working_3-way'!X108)))</f>
        <v>1.3299763112061675</v>
      </c>
      <c r="Z108" s="11">
        <f>'OddsRatio_working_3-way'!X108^(1/3)*COS('OddsRatio_working_3-way'!Y108/3)</f>
        <v>0.55781488597285112</v>
      </c>
      <c r="AA108" s="11">
        <f>'OddsRatio_working_3-way'!X108^(1/3)*COS(('OddsRatio_working_3-way'!Y108+2*PI())/3)</f>
        <v>-0.5082985657134601</v>
      </c>
      <c r="AB108" s="11">
        <f>'OddsRatio_working_3-way'!X108^(1/3)*COS(('OddsRatio_working_3-way'!Y108+4*PI())/3)</f>
        <v>-4.9516320259391441E-2</v>
      </c>
      <c r="AC108" s="11">
        <f>'OddsRatio_working_3-way'!X108^(1/3)*SIN('OddsRatio_working_3-way'!Y108/3)</f>
        <v>0.26487805291232774</v>
      </c>
      <c r="AD108" s="11">
        <f>'OddsRatio_working_3-way'!X108^(1/3)*SIN(('OddsRatio_working_3-way'!Y108+2*PI())/3)</f>
        <v>0.35064283540544516</v>
      </c>
      <c r="AE108" s="11">
        <f>'OddsRatio_working_3-way'!X108^(1/3)*SIN(('OddsRatio_working_3-way'!Y108+4*PI())/3)</f>
        <v>-0.61552088831777285</v>
      </c>
      <c r="AF108" s="11">
        <f>-'OddsRatio_working_3-way'!U108/(3*'OddsRatio_working_3-way'!X108^(1/3))*COS(('OddsRatio_working_3-way'!Y108)/3)</f>
        <v>0.55781488597285112</v>
      </c>
      <c r="AG108" s="11">
        <f>-'OddsRatio_working_3-way'!U108/(3*'OddsRatio_working_3-way'!X108^(1/3))*COS(('OddsRatio_working_3-way'!Y108+2*PI())/3)</f>
        <v>-0.5082985657134601</v>
      </c>
      <c r="AH108" s="11">
        <f>-'OddsRatio_working_3-way'!U108/(3*'OddsRatio_working_3-way'!X108^(1/3))*COS(('OddsRatio_working_3-way'!Y108+4*PI())/3)</f>
        <v>-4.9516320259391441E-2</v>
      </c>
      <c r="AI108" s="11">
        <f>'OddsRatio_working_3-way'!U108/(3*'OddsRatio_working_3-way'!X108^(1/3))*SIN(('OddsRatio_working_3-way'!Y108)/3)</f>
        <v>-0.26487805291232774</v>
      </c>
      <c r="AJ108" s="11">
        <f>'OddsRatio_working_3-way'!U108/(3*'OddsRatio_working_3-way'!X108^(1/3))*SIN(('OddsRatio_working_3-way'!Y108+2*PI())/3)</f>
        <v>-0.35064283540544516</v>
      </c>
      <c r="AK108" s="11">
        <f>'OddsRatio_working_3-way'!U108/(3*'OddsRatio_working_3-way'!X108^(1/3))*SIN(('OddsRatio_working_3-way'!Y108+4*PI())/3)</f>
        <v>0.61552088831777285</v>
      </c>
      <c r="AL108" s="11">
        <f>'OddsRatio_working_3-way'!Z108+'OddsRatio_working_3-way'!AF108</f>
        <v>1.1156297719457022</v>
      </c>
      <c r="AM108" s="11">
        <f>'OddsRatio_working_3-way'!AA108+'OddsRatio_working_3-way'!AG108</f>
        <v>-1.0165971314269202</v>
      </c>
      <c r="AN108" s="11">
        <f>'OddsRatio_working_3-way'!AB108+'OddsRatio_working_3-way'!AH108</f>
        <v>-9.9032640518782883E-2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1.1156297719457022</v>
      </c>
      <c r="AS108" s="11">
        <f>IF(('OddsRatio_working_3-way'!X108=0),IF(Q108&gt;0,-Q108^(1/3),(-Q108)^(1/3)),'OddsRatio_working_3-way'!AM108-'OddsRatio_working_3-way'!R108/3)</f>
        <v>-1.0165971314269202</v>
      </c>
      <c r="AT108" s="11">
        <f>IF(('OddsRatio_working_3-way'!X108=0),IF(Q108&gt;0,-Q108^(1/3),(-Q108)^(1/3)),'OddsRatio_working_3-way'!AN108-'OddsRatio_working_3-way'!R108/3)</f>
        <v>-9.9032640518782883E-2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</v>
      </c>
      <c r="B109" s="4">
        <f>IF('True_Odds_Calculator_3-way'!B110="","",'True_Odds_Calculator_3-way'!B110)</f>
        <v>3.21</v>
      </c>
      <c r="C109" s="4">
        <f>IF('True_Odds_Calculator_3-way'!C110="","",'True_Odds_Calculator_3-way'!C110)</f>
        <v>3.02</v>
      </c>
      <c r="D109" s="9">
        <f t="shared" si="26"/>
        <v>0.37500467155688072</v>
      </c>
      <c r="E109" s="9">
        <f t="shared" si="27"/>
        <v>0.30284332491527993</v>
      </c>
      <c r="F109" s="9">
        <f t="shared" si="28"/>
        <v>0.32215200352783946</v>
      </c>
      <c r="G109" s="9">
        <f t="shared" si="29"/>
        <v>1.0416459044502862</v>
      </c>
      <c r="H109" s="9">
        <f t="shared" si="30"/>
        <v>2.666633447120458</v>
      </c>
      <c r="I109" s="9">
        <f t="shared" si="31"/>
        <v>3.3020374488351321</v>
      </c>
      <c r="J109" s="9">
        <f t="shared" si="32"/>
        <v>3.1041247269895771</v>
      </c>
      <c r="K109" s="11">
        <f t="shared" si="33"/>
        <v>0.38461538461538458</v>
      </c>
      <c r="L109" s="11">
        <f t="shared" si="34"/>
        <v>0.3115264797507788</v>
      </c>
      <c r="M109" s="11">
        <f t="shared" si="35"/>
        <v>0.33112582781456956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-0.28338594210971502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0.23130404698765161</v>
      </c>
      <c r="Q109" s="11">
        <f>2*'OddsRatio_working_3-way'!K109*'OddsRatio_working_3-way'!L109*'OddsRatio_working_3-way'!M109</f>
        <v>7.9349587302796426E-2</v>
      </c>
      <c r="R109" s="11">
        <f t="shared" si="36"/>
        <v>0</v>
      </c>
      <c r="S109" s="11">
        <f t="shared" si="37"/>
        <v>-0.8162156713408899</v>
      </c>
      <c r="T109" s="11">
        <f t="shared" si="38"/>
        <v>-0.28000537610322118</v>
      </c>
      <c r="U109" s="11">
        <f>'OddsRatio_working_3-way'!S109-'OddsRatio_working_3-way'!R109^2/3</f>
        <v>-0.8162156713408899</v>
      </c>
      <c r="V109" s="11">
        <f>'OddsRatio_working_3-way'!S109*'OddsRatio_working_3-way'!R109/3-2*'OddsRatio_working_3-way'!R109^3/27-'OddsRatio_working_3-way'!T109</f>
        <v>0.28000537610322118</v>
      </c>
      <c r="W109" s="11">
        <f>'OddsRatio_working_3-way'!V109^2+4*'OddsRatio_working_3-way'!U109^3/27</f>
        <v>-2.1554231378409228E-3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0.14191408825813179</v>
      </c>
      <c r="Y109" s="11">
        <f>IF('OddsRatio_working_3-way'!W109&gt;=0,IF('OddsRatio_working_3-way'!V109+SQRT('OddsRatio_working_3-way'!W109)&gt;0,0,PI()),ACOS('OddsRatio_working_3-way'!V109/(2*'OddsRatio_working_3-way'!X109)))</f>
        <v>0.16431102829497757</v>
      </c>
      <c r="Z109" s="11">
        <f>'OddsRatio_working_3-way'!X109^(1/3)*COS('OddsRatio_working_3-way'!Y109/3)</f>
        <v>0.52082295222514319</v>
      </c>
      <c r="AA109" s="11">
        <f>'OddsRatio_working_3-way'!X109^(1/3)*COS(('OddsRatio_working_3-way'!Y109+2*PI())/3)</f>
        <v>-0.28514014695912487</v>
      </c>
      <c r="AB109" s="11">
        <f>'OddsRatio_working_3-way'!X109^(1/3)*COS(('OddsRatio_working_3-way'!Y109+4*PI())/3)</f>
        <v>-0.23568280526601842</v>
      </c>
      <c r="AC109" s="11">
        <f>'OddsRatio_working_3-way'!X109^(1/3)*SIN('OddsRatio_working_3-way'!Y109/3)</f>
        <v>2.8554209539918322E-2</v>
      </c>
      <c r="AD109" s="11">
        <f>'OddsRatio_working_3-way'!X109^(1/3)*SIN(('OddsRatio_working_3-way'!Y109+2*PI())/3)</f>
        <v>0.43676880273102386</v>
      </c>
      <c r="AE109" s="11">
        <f>'OddsRatio_working_3-way'!X109^(1/3)*SIN(('OddsRatio_working_3-way'!Y109+4*PI())/3)</f>
        <v>-0.46532301227094214</v>
      </c>
      <c r="AF109" s="11">
        <f>-'OddsRatio_working_3-way'!U109/(3*'OddsRatio_working_3-way'!X109^(1/3))*COS(('OddsRatio_working_3-way'!Y109)/3)</f>
        <v>0.52082295222514308</v>
      </c>
      <c r="AG109" s="11">
        <f>-'OddsRatio_working_3-way'!U109/(3*'OddsRatio_working_3-way'!X109^(1/3))*COS(('OddsRatio_working_3-way'!Y109+2*PI())/3)</f>
        <v>-0.28514014695912482</v>
      </c>
      <c r="AH109" s="11">
        <f>-'OddsRatio_working_3-way'!U109/(3*'OddsRatio_working_3-way'!X109^(1/3))*COS(('OddsRatio_working_3-way'!Y109+4*PI())/3)</f>
        <v>-0.23568280526601837</v>
      </c>
      <c r="AI109" s="11">
        <f>'OddsRatio_working_3-way'!U109/(3*'OddsRatio_working_3-way'!X109^(1/3))*SIN(('OddsRatio_working_3-way'!Y109)/3)</f>
        <v>-2.8554209539918315E-2</v>
      </c>
      <c r="AJ109" s="11">
        <f>'OddsRatio_working_3-way'!U109/(3*'OddsRatio_working_3-way'!X109^(1/3))*SIN(('OddsRatio_working_3-way'!Y109+2*PI())/3)</f>
        <v>-0.43676880273102375</v>
      </c>
      <c r="AK109" s="11">
        <f>'OddsRatio_working_3-way'!U109/(3*'OddsRatio_working_3-way'!X109^(1/3))*SIN(('OddsRatio_working_3-way'!Y109+4*PI())/3)</f>
        <v>0.46532301227094208</v>
      </c>
      <c r="AL109" s="11">
        <f>'OddsRatio_working_3-way'!Z109+'OddsRatio_working_3-way'!AF109</f>
        <v>1.0416459044502862</v>
      </c>
      <c r="AM109" s="11">
        <f>'OddsRatio_working_3-way'!AA109+'OddsRatio_working_3-way'!AG109</f>
        <v>-0.57028029391824964</v>
      </c>
      <c r="AN109" s="11">
        <f>'OddsRatio_working_3-way'!AB109+'OddsRatio_working_3-way'!AH109</f>
        <v>-0.47136561053203679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1.0416459044502862</v>
      </c>
      <c r="AS109" s="11">
        <f>IF(('OddsRatio_working_3-way'!X109=0),IF(Q109&gt;0,-Q109^(1/3),(-Q109)^(1/3)),'OddsRatio_working_3-way'!AM109-'OddsRatio_working_3-way'!R109/3)</f>
        <v>-0.57028029391824964</v>
      </c>
      <c r="AT109" s="11">
        <f>IF(('OddsRatio_working_3-way'!X109=0),IF(Q109&gt;0,-Q109^(1/3),(-Q109)^(1/3)),'OddsRatio_working_3-way'!AN109-'OddsRatio_working_3-way'!R109/3)</f>
        <v>-0.47136561053203679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1.25</v>
      </c>
      <c r="B110" s="4">
        <f>IF('True_Odds_Calculator_3-way'!B111="","",'True_Odds_Calculator_3-way'!B111)</f>
        <v>6.31</v>
      </c>
      <c r="C110" s="4">
        <f>IF('True_Odds_Calculator_3-way'!C111="","",'True_Odds_Calculator_3-way'!C111)</f>
        <v>12.29</v>
      </c>
      <c r="D110" s="9">
        <f t="shared" si="26"/>
        <v>0.78196604239635026</v>
      </c>
      <c r="E110" s="9">
        <f t="shared" si="27"/>
        <v>0.14446055561798013</v>
      </c>
      <c r="F110" s="9">
        <f t="shared" si="28"/>
        <v>7.3573401985669848E-2</v>
      </c>
      <c r="G110" s="9">
        <f t="shared" si="29"/>
        <v>1.1153116415924178</v>
      </c>
      <c r="H110" s="9">
        <f t="shared" si="30"/>
        <v>1.2788279103981042</v>
      </c>
      <c r="I110" s="9">
        <f t="shared" si="31"/>
        <v>6.9223048168557373</v>
      </c>
      <c r="J110" s="9">
        <f t="shared" si="32"/>
        <v>13.591868433578394</v>
      </c>
      <c r="K110" s="11">
        <f t="shared" si="33"/>
        <v>0.8</v>
      </c>
      <c r="L110" s="11">
        <f t="shared" si="34"/>
        <v>0.1584786053882726</v>
      </c>
      <c r="M110" s="11">
        <f t="shared" si="35"/>
        <v>8.1366965012205056E-2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-0.15460987054786668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0.17382356392464726</v>
      </c>
      <c r="Q110" s="11">
        <f>2*'OddsRatio_working_3-way'!K110*'OddsRatio_working_3-way'!L110*'OddsRatio_working_3-way'!M110</f>
        <v>2.0631877023697009E-2</v>
      </c>
      <c r="R110" s="11">
        <f t="shared" si="36"/>
        <v>0</v>
      </c>
      <c r="S110" s="11">
        <f t="shared" si="37"/>
        <v>-1.1242721005372815</v>
      </c>
      <c r="T110" s="11">
        <f t="shared" si="38"/>
        <v>-0.13344475970768924</v>
      </c>
      <c r="U110" s="11">
        <f>'OddsRatio_working_3-way'!S110-'OddsRatio_working_3-way'!R110^2/3</f>
        <v>-1.1242721005372815</v>
      </c>
      <c r="V110" s="11">
        <f>'OddsRatio_working_3-way'!S110*'OddsRatio_working_3-way'!R110/3-2*'OddsRatio_working_3-way'!R110^3/27-'OddsRatio_working_3-way'!T110</f>
        <v>0.13344475970768924</v>
      </c>
      <c r="W110" s="11">
        <f>'OddsRatio_working_3-way'!V110^2+4*'OddsRatio_working_3-way'!U110^3/27</f>
        <v>-0.19272081752045578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0.22941682665723254</v>
      </c>
      <c r="Y110" s="11">
        <f>IF('OddsRatio_working_3-way'!W110&gt;=0,IF('OddsRatio_working_3-way'!V110+SQRT('OddsRatio_working_3-way'!W110)&gt;0,0,PI()),ACOS('OddsRatio_working_3-way'!V110/(2*'OddsRatio_working_3-way'!X110)))</f>
        <v>1.2756971662573795</v>
      </c>
      <c r="Z110" s="11">
        <f>'OddsRatio_working_3-way'!X110^(1/3)*COS('OddsRatio_working_3-way'!Y110/3)</f>
        <v>0.5576558207962089</v>
      </c>
      <c r="AA110" s="11">
        <f>'OddsRatio_working_3-way'!X110^(1/3)*COS(('OddsRatio_working_3-way'!Y110+2*PI())/3)</f>
        <v>-0.49753551036527571</v>
      </c>
      <c r="AB110" s="11">
        <f>'OddsRatio_working_3-way'!X110^(1/3)*COS(('OddsRatio_working_3-way'!Y110+4*PI())/3)</f>
        <v>-6.0120310430932813E-2</v>
      </c>
      <c r="AC110" s="11">
        <f>'OddsRatio_working_3-way'!X110^(1/3)*SIN('OddsRatio_working_3-way'!Y110/3)</f>
        <v>0.25254178342972677</v>
      </c>
      <c r="AD110" s="11">
        <f>'OddsRatio_working_3-way'!X110^(1/3)*SIN(('OddsRatio_working_3-way'!Y110+2*PI())/3)</f>
        <v>0.3566732156629161</v>
      </c>
      <c r="AE110" s="11">
        <f>'OddsRatio_working_3-way'!X110^(1/3)*SIN(('OddsRatio_working_3-way'!Y110+4*PI())/3)</f>
        <v>-0.60921499909264276</v>
      </c>
      <c r="AF110" s="11">
        <f>-'OddsRatio_working_3-way'!U110/(3*'OddsRatio_working_3-way'!X110^(1/3))*COS(('OddsRatio_working_3-way'!Y110)/3)</f>
        <v>0.5576558207962089</v>
      </c>
      <c r="AG110" s="11">
        <f>-'OddsRatio_working_3-way'!U110/(3*'OddsRatio_working_3-way'!X110^(1/3))*COS(('OddsRatio_working_3-way'!Y110+2*PI())/3)</f>
        <v>-0.49753551036527571</v>
      </c>
      <c r="AH110" s="11">
        <f>-'OddsRatio_working_3-way'!U110/(3*'OddsRatio_working_3-way'!X110^(1/3))*COS(('OddsRatio_working_3-way'!Y110+4*PI())/3)</f>
        <v>-6.0120310430932813E-2</v>
      </c>
      <c r="AI110" s="11">
        <f>'OddsRatio_working_3-way'!U110/(3*'OddsRatio_working_3-way'!X110^(1/3))*SIN(('OddsRatio_working_3-way'!Y110)/3)</f>
        <v>-0.25254178342972677</v>
      </c>
      <c r="AJ110" s="11">
        <f>'OddsRatio_working_3-way'!U110/(3*'OddsRatio_working_3-way'!X110^(1/3))*SIN(('OddsRatio_working_3-way'!Y110+2*PI())/3)</f>
        <v>-0.3566732156629161</v>
      </c>
      <c r="AK110" s="11">
        <f>'OddsRatio_working_3-way'!U110/(3*'OddsRatio_working_3-way'!X110^(1/3))*SIN(('OddsRatio_working_3-way'!Y110+4*PI())/3)</f>
        <v>0.60921499909264276</v>
      </c>
      <c r="AL110" s="11">
        <f>'OddsRatio_working_3-way'!Z110+'OddsRatio_working_3-way'!AF110</f>
        <v>1.1153116415924178</v>
      </c>
      <c r="AM110" s="11">
        <f>'OddsRatio_working_3-way'!AA110+'OddsRatio_working_3-way'!AG110</f>
        <v>-0.99507102073055143</v>
      </c>
      <c r="AN110" s="11">
        <f>'OddsRatio_working_3-way'!AB110+'OddsRatio_working_3-way'!AH110</f>
        <v>-0.12024062086186563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1.1153116415924178</v>
      </c>
      <c r="AS110" s="11">
        <f>IF(('OddsRatio_working_3-way'!X110=0),IF(Q110&gt;0,-Q110^(1/3),(-Q110)^(1/3)),'OddsRatio_working_3-way'!AM110-'OddsRatio_working_3-way'!R110/3)</f>
        <v>-0.99507102073055143</v>
      </c>
      <c r="AT110" s="11">
        <f>IF(('OddsRatio_working_3-way'!X110=0),IF(Q110&gt;0,-Q110^(1/3),(-Q110)^(1/3)),'OddsRatio_working_3-way'!AN110-'OddsRatio_working_3-way'!R110/3)</f>
        <v>-0.12024062086186563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2.31</v>
      </c>
      <c r="B111" s="4">
        <f>IF('True_Odds_Calculator_3-way'!B112="","",'True_Odds_Calculator_3-way'!B112)</f>
        <v>3.4</v>
      </c>
      <c r="C111" s="4">
        <f>IF('True_Odds_Calculator_3-way'!C112="","",'True_Odds_Calculator_3-way'!C112)</f>
        <v>3.33</v>
      </c>
      <c r="D111" s="9">
        <f t="shared" si="26"/>
        <v>0.4227527666658305</v>
      </c>
      <c r="E111" s="9">
        <f t="shared" si="27"/>
        <v>0.2855849172847566</v>
      </c>
      <c r="F111" s="9">
        <f t="shared" si="28"/>
        <v>0.29166231604941295</v>
      </c>
      <c r="G111" s="9">
        <f t="shared" si="29"/>
        <v>1.0423272838128979</v>
      </c>
      <c r="H111" s="9">
        <f t="shared" si="30"/>
        <v>2.3654487417948959</v>
      </c>
      <c r="I111" s="9">
        <f t="shared" si="31"/>
        <v>3.5015854811509546</v>
      </c>
      <c r="J111" s="9">
        <f t="shared" si="32"/>
        <v>3.4286225712840519</v>
      </c>
      <c r="K111" s="11">
        <f t="shared" si="33"/>
        <v>0.4329004329004329</v>
      </c>
      <c r="L111" s="11">
        <f t="shared" si="34"/>
        <v>0.29411764705882354</v>
      </c>
      <c r="M111" s="11">
        <f t="shared" si="35"/>
        <v>0.3003003003003003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-0.28009369185839761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0.23094140741199565</v>
      </c>
      <c r="Q111" s="11">
        <f>2*'OddsRatio_working_3-way'!K111*'OddsRatio_working_3-way'!L111*'OddsRatio_working_3-way'!M111</f>
        <v>7.6470664705958827E-2</v>
      </c>
      <c r="R111" s="11">
        <f t="shared" si="36"/>
        <v>0</v>
      </c>
      <c r="S111" s="11">
        <f t="shared" si="37"/>
        <v>-0.82451484672760467</v>
      </c>
      <c r="T111" s="11">
        <f t="shared" si="38"/>
        <v>-0.27301816116808103</v>
      </c>
      <c r="U111" s="11">
        <f>'OddsRatio_working_3-way'!S111-'OddsRatio_working_3-way'!R111^2/3</f>
        <v>-0.82451484672760467</v>
      </c>
      <c r="V111" s="11">
        <f>'OddsRatio_working_3-way'!S111*'OddsRatio_working_3-way'!R111/3-2*'OddsRatio_working_3-way'!R111^3/27-'OddsRatio_working_3-way'!T111</f>
        <v>0.27301816116808103</v>
      </c>
      <c r="W111" s="11">
        <f>'OddsRatio_working_3-way'!V111^2+4*'OddsRatio_working_3-way'!U111^3/27</f>
        <v>-8.5019110942719384E-3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0.14408402706569542</v>
      </c>
      <c r="Y111" s="11">
        <f>IF('OddsRatio_working_3-way'!W111&gt;=0,IF('OddsRatio_working_3-way'!V111+SQRT('OddsRatio_working_3-way'!W111)&gt;0,0,PI()),ACOS('OddsRatio_working_3-way'!V111/(2*'OddsRatio_working_3-way'!X111)))</f>
        <v>0.32570029873450124</v>
      </c>
      <c r="Z111" s="11">
        <f>'OddsRatio_working_3-way'!X111^(1/3)*COS('OddsRatio_working_3-way'!Y111/3)</f>
        <v>0.52116364190644904</v>
      </c>
      <c r="AA111" s="11">
        <f>'OddsRatio_working_3-way'!X111^(1/3)*COS(('OddsRatio_working_3-way'!Y111+2*PI())/3)</f>
        <v>-0.30977588002549578</v>
      </c>
      <c r="AB111" s="11">
        <f>'OddsRatio_working_3-way'!X111^(1/3)*COS(('OddsRatio_working_3-way'!Y111+4*PI())/3)</f>
        <v>-0.21138776188095321</v>
      </c>
      <c r="AC111" s="11">
        <f>'OddsRatio_working_3-way'!X111^(1/3)*SIN('OddsRatio_working_3-way'!Y111/3)</f>
        <v>5.6804406495812296E-2</v>
      </c>
      <c r="AD111" s="11">
        <f>'OddsRatio_working_3-way'!X111^(1/3)*SIN(('OddsRatio_working_3-way'!Y111+2*PI())/3)</f>
        <v>0.42293875017189497</v>
      </c>
      <c r="AE111" s="11">
        <f>'OddsRatio_working_3-way'!X111^(1/3)*SIN(('OddsRatio_working_3-way'!Y111+4*PI())/3)</f>
        <v>-0.47974315666770739</v>
      </c>
      <c r="AF111" s="11">
        <f>-'OddsRatio_working_3-way'!U111/(3*'OddsRatio_working_3-way'!X111^(1/3))*COS(('OddsRatio_working_3-way'!Y111)/3)</f>
        <v>0.52116364190644893</v>
      </c>
      <c r="AG111" s="11">
        <f>-'OddsRatio_working_3-way'!U111/(3*'OddsRatio_working_3-way'!X111^(1/3))*COS(('OddsRatio_working_3-way'!Y111+2*PI())/3)</f>
        <v>-0.30977588002549572</v>
      </c>
      <c r="AH111" s="11">
        <f>-'OddsRatio_working_3-way'!U111/(3*'OddsRatio_working_3-way'!X111^(1/3))*COS(('OddsRatio_working_3-way'!Y111+4*PI())/3)</f>
        <v>-0.21138776188095315</v>
      </c>
      <c r="AI111" s="11">
        <f>'OddsRatio_working_3-way'!U111/(3*'OddsRatio_working_3-way'!X111^(1/3))*SIN(('OddsRatio_working_3-way'!Y111)/3)</f>
        <v>-5.6804406495812289E-2</v>
      </c>
      <c r="AJ111" s="11">
        <f>'OddsRatio_working_3-way'!U111/(3*'OddsRatio_working_3-way'!X111^(1/3))*SIN(('OddsRatio_working_3-way'!Y111+2*PI())/3)</f>
        <v>-0.42293875017189492</v>
      </c>
      <c r="AK111" s="11">
        <f>'OddsRatio_working_3-way'!U111/(3*'OddsRatio_working_3-way'!X111^(1/3))*SIN(('OddsRatio_working_3-way'!Y111+4*PI())/3)</f>
        <v>0.47974315666770728</v>
      </c>
      <c r="AL111" s="11">
        <f>'OddsRatio_working_3-way'!Z111+'OddsRatio_working_3-way'!AF111</f>
        <v>1.0423272838128979</v>
      </c>
      <c r="AM111" s="11">
        <f>'OddsRatio_working_3-way'!AA111+'OddsRatio_working_3-way'!AG111</f>
        <v>-0.61955176005099144</v>
      </c>
      <c r="AN111" s="11">
        <f>'OddsRatio_working_3-way'!AB111+'OddsRatio_working_3-way'!AH111</f>
        <v>-0.42277552376190636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1.0423272838128979</v>
      </c>
      <c r="AS111" s="11">
        <f>IF(('OddsRatio_working_3-way'!X111=0),IF(Q111&gt;0,-Q111^(1/3),(-Q111)^(1/3)),'OddsRatio_working_3-way'!AM111-'OddsRatio_working_3-way'!R111/3)</f>
        <v>-0.61955176005099144</v>
      </c>
      <c r="AT111" s="11">
        <f>IF(('OddsRatio_working_3-way'!X111=0),IF(Q111&gt;0,-Q111^(1/3),(-Q111)^(1/3)),'OddsRatio_working_3-way'!AN111-'OddsRatio_working_3-way'!R111/3)</f>
        <v>-0.42277552376190636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1.51</v>
      </c>
      <c r="B112" s="4">
        <f>IF('True_Odds_Calculator_3-way'!B113="","",'True_Odds_Calculator_3-way'!B113)</f>
        <v>4.38</v>
      </c>
      <c r="C112" s="4">
        <f>IF('True_Odds_Calculator_3-way'!C113="","",'True_Odds_Calculator_3-way'!C113)</f>
        <v>7</v>
      </c>
      <c r="D112" s="9">
        <f t="shared" si="26"/>
        <v>0.64769361243113455</v>
      </c>
      <c r="E112" s="9">
        <f t="shared" si="27"/>
        <v>0.21715833552354966</v>
      </c>
      <c r="F112" s="9">
        <f t="shared" si="28"/>
        <v>0.13514805204531569</v>
      </c>
      <c r="G112" s="9">
        <f t="shared" si="29"/>
        <v>1.0665487896003807</v>
      </c>
      <c r="H112" s="9">
        <f t="shared" si="30"/>
        <v>1.5439398826961941</v>
      </c>
      <c r="I112" s="9">
        <f t="shared" si="31"/>
        <v>4.6049349088492866</v>
      </c>
      <c r="J112" s="9">
        <f t="shared" si="32"/>
        <v>7.399292737602285</v>
      </c>
      <c r="K112" s="11">
        <f t="shared" si="33"/>
        <v>0.66225165562913912</v>
      </c>
      <c r="L112" s="11">
        <f t="shared" si="34"/>
        <v>0.22831050228310504</v>
      </c>
      <c r="M112" s="11">
        <f t="shared" si="35"/>
        <v>0.14285714285714285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-0.22340301447622501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0.213622598635753</v>
      </c>
      <c r="Q112" s="11">
        <f>2*'OddsRatio_working_3-way'!K112*'OddsRatio_working_3-way'!L112*'OddsRatio_working_3-way'!M112</f>
        <v>4.3199716609859044E-2</v>
      </c>
      <c r="R112" s="11">
        <f t="shared" si="36"/>
        <v>0</v>
      </c>
      <c r="S112" s="11">
        <f t="shared" si="37"/>
        <v>-0.95622075260084338</v>
      </c>
      <c r="T112" s="11">
        <f t="shared" si="38"/>
        <v>-0.19337123409521603</v>
      </c>
      <c r="U112" s="11">
        <f>'OddsRatio_working_3-way'!S112-'OddsRatio_working_3-way'!R112^2/3</f>
        <v>-0.95622075260084338</v>
      </c>
      <c r="V112" s="11">
        <f>'OddsRatio_working_3-way'!S112*'OddsRatio_working_3-way'!R112/3-2*'OddsRatio_working_3-way'!R112^3/27-'OddsRatio_working_3-way'!T112</f>
        <v>0.19337123409521603</v>
      </c>
      <c r="W112" s="11">
        <f>'OddsRatio_working_3-way'!V112^2+4*'OddsRatio_working_3-way'!U112^3/27</f>
        <v>-9.2137672049725367E-2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0.17995145611055235</v>
      </c>
      <c r="Y112" s="11">
        <f>IF('OddsRatio_working_3-way'!W112&gt;=0,IF('OddsRatio_working_3-way'!V112+SQRT('OddsRatio_working_3-way'!W112)&gt;0,0,PI()),ACOS('OddsRatio_working_3-way'!V112/(2*'OddsRatio_working_3-way'!X112)))</f>
        <v>1.0035790121196269</v>
      </c>
      <c r="Z112" s="11">
        <f>'OddsRatio_working_3-way'!X112^(1/3)*COS('OddsRatio_working_3-way'!Y112/3)</f>
        <v>0.53327439480019034</v>
      </c>
      <c r="AA112" s="11">
        <f>'OddsRatio_working_3-way'!X112^(1/3)*COS(('OddsRatio_working_3-way'!Y112+2*PI())/3)</f>
        <v>-0.42716446311554584</v>
      </c>
      <c r="AB112" s="11">
        <f>'OddsRatio_working_3-way'!X112^(1/3)*COS(('OddsRatio_working_3-way'!Y112+4*PI())/3)</f>
        <v>-0.10610993168464464</v>
      </c>
      <c r="AC112" s="11">
        <f>'OddsRatio_working_3-way'!X112^(1/3)*SIN('OddsRatio_working_3-way'!Y112/3)</f>
        <v>0.18536092014618027</v>
      </c>
      <c r="AD112" s="11">
        <f>'OddsRatio_working_3-way'!X112^(1/3)*SIN(('OddsRatio_working_3-way'!Y112+2*PI())/3)</f>
        <v>0.36914871301164698</v>
      </c>
      <c r="AE112" s="11">
        <f>'OddsRatio_working_3-way'!X112^(1/3)*SIN(('OddsRatio_working_3-way'!Y112+4*PI())/3)</f>
        <v>-0.55450963315782698</v>
      </c>
      <c r="AF112" s="11">
        <f>-'OddsRatio_working_3-way'!U112/(3*'OddsRatio_working_3-way'!X112^(1/3))*COS(('OddsRatio_working_3-way'!Y112)/3)</f>
        <v>0.53327439480019023</v>
      </c>
      <c r="AG112" s="11">
        <f>-'OddsRatio_working_3-way'!U112/(3*'OddsRatio_working_3-way'!X112^(1/3))*COS(('OddsRatio_working_3-way'!Y112+2*PI())/3)</f>
        <v>-0.42716446311554579</v>
      </c>
      <c r="AH112" s="11">
        <f>-'OddsRatio_working_3-way'!U112/(3*'OddsRatio_working_3-way'!X112^(1/3))*COS(('OddsRatio_working_3-way'!Y112+4*PI())/3)</f>
        <v>-0.10610993168464461</v>
      </c>
      <c r="AI112" s="11">
        <f>'OddsRatio_working_3-way'!U112/(3*'OddsRatio_working_3-way'!X112^(1/3))*SIN(('OddsRatio_working_3-way'!Y112)/3)</f>
        <v>-0.18536092014618025</v>
      </c>
      <c r="AJ112" s="11">
        <f>'OddsRatio_working_3-way'!U112/(3*'OddsRatio_working_3-way'!X112^(1/3))*SIN(('OddsRatio_working_3-way'!Y112+2*PI())/3)</f>
        <v>-0.36914871301164687</v>
      </c>
      <c r="AK112" s="11">
        <f>'OddsRatio_working_3-way'!U112/(3*'OddsRatio_working_3-way'!X112^(1/3))*SIN(('OddsRatio_working_3-way'!Y112+4*PI())/3)</f>
        <v>0.55450963315782686</v>
      </c>
      <c r="AL112" s="11">
        <f>'OddsRatio_working_3-way'!Z112+'OddsRatio_working_3-way'!AF112</f>
        <v>1.0665487896003807</v>
      </c>
      <c r="AM112" s="11">
        <f>'OddsRatio_working_3-way'!AA112+'OddsRatio_working_3-way'!AG112</f>
        <v>-0.85432892623109158</v>
      </c>
      <c r="AN112" s="11">
        <f>'OddsRatio_working_3-way'!AB112+'OddsRatio_working_3-way'!AH112</f>
        <v>-0.21221986336928925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1.0665487896003807</v>
      </c>
      <c r="AS112" s="11">
        <f>IF(('OddsRatio_working_3-way'!X112=0),IF(Q112&gt;0,-Q112^(1/3),(-Q112)^(1/3)),'OddsRatio_working_3-way'!AM112-'OddsRatio_working_3-way'!R112/3)</f>
        <v>-0.85432892623109158</v>
      </c>
      <c r="AT112" s="11">
        <f>IF(('OddsRatio_working_3-way'!X112=0),IF(Q112&gt;0,-Q112^(1/3),(-Q112)^(1/3)),'OddsRatio_working_3-way'!AN112-'OddsRatio_working_3-way'!R112/3)</f>
        <v>-0.21221986336928925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2.88</v>
      </c>
      <c r="B113" s="4">
        <f>IF('True_Odds_Calculator_3-way'!B114="","",'True_Odds_Calculator_3-way'!B114)</f>
        <v>3.35</v>
      </c>
      <c r="C113" s="4">
        <f>IF('True_Odds_Calculator_3-way'!C114="","",'True_Odds_Calculator_3-way'!C114)</f>
        <v>2.62</v>
      </c>
      <c r="D113" s="9">
        <f t="shared" si="26"/>
        <v>0.33797709408300591</v>
      </c>
      <c r="E113" s="9">
        <f t="shared" si="27"/>
        <v>0.28998321192634952</v>
      </c>
      <c r="F113" s="9">
        <f t="shared" si="28"/>
        <v>0.37203969399064446</v>
      </c>
      <c r="G113" s="9">
        <f t="shared" si="29"/>
        <v>1.0419044655327587</v>
      </c>
      <c r="H113" s="9">
        <f t="shared" si="30"/>
        <v>2.9587803952015865</v>
      </c>
      <c r="I113" s="9">
        <f t="shared" si="31"/>
        <v>3.4484754940019835</v>
      </c>
      <c r="J113" s="9">
        <f t="shared" si="32"/>
        <v>2.687885234163069</v>
      </c>
      <c r="K113" s="11">
        <f t="shared" si="33"/>
        <v>0.34722222222222221</v>
      </c>
      <c r="L113" s="11">
        <f t="shared" si="34"/>
        <v>0.29850746268656714</v>
      </c>
      <c r="M113" s="11">
        <f t="shared" si="35"/>
        <v>0.38167938931297707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-0.28314059473624231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0.23142873419163718</v>
      </c>
      <c r="Q113" s="11">
        <f>2*'OddsRatio_working_3-way'!K113*'OddsRatio_working_3-way'!L113*'OddsRatio_working_3-way'!M113</f>
        <v>7.9120934766371692E-2</v>
      </c>
      <c r="R113" s="11">
        <f t="shared" si="36"/>
        <v>0</v>
      </c>
      <c r="S113" s="11">
        <f t="shared" si="37"/>
        <v>-0.81736331170464283</v>
      </c>
      <c r="T113" s="11">
        <f t="shared" si="38"/>
        <v>-0.27944044844603178</v>
      </c>
      <c r="U113" s="11">
        <f>'OddsRatio_working_3-way'!S113-'OddsRatio_working_3-way'!R113^2/3</f>
        <v>-0.81736331170464283</v>
      </c>
      <c r="V113" s="11">
        <f>'OddsRatio_working_3-way'!S113*'OddsRatio_working_3-way'!R113/3-2*'OddsRatio_working_3-way'!R113^3/27-'OddsRatio_working_3-way'!T113</f>
        <v>0.27944044844603178</v>
      </c>
      <c r="W113" s="11">
        <f>'OddsRatio_working_3-way'!V113^2+4*'OddsRatio_working_3-way'!U113^3/27</f>
        <v>-2.8117552193812484E-3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0.14221350098276586</v>
      </c>
      <c r="Y113" s="11">
        <f>IF('OddsRatio_working_3-way'!W113&gt;=0,IF('OddsRatio_working_3-way'!V113+SQRT('OddsRatio_working_3-way'!W113)&gt;0,0,PI()),ACOS('OddsRatio_working_3-way'!V113/(2*'OddsRatio_working_3-way'!X113)))</f>
        <v>0.18752811113981216</v>
      </c>
      <c r="Z113" s="11">
        <f>'OddsRatio_working_3-way'!X113^(1/3)*COS('OddsRatio_working_3-way'!Y113/3)</f>
        <v>0.52095223276637947</v>
      </c>
      <c r="AA113" s="11">
        <f>'OddsRatio_working_3-way'!X113^(1/3)*COS(('OddsRatio_working_3-way'!Y113+2*PI())/3)</f>
        <v>-0.28871449997633758</v>
      </c>
      <c r="AB113" s="11">
        <f>'OddsRatio_working_3-way'!X113^(1/3)*COS(('OddsRatio_working_3-way'!Y113+4*PI())/3)</f>
        <v>-0.23223773279004192</v>
      </c>
      <c r="AC113" s="11">
        <f>'OddsRatio_working_3-way'!X113^(1/3)*SIN('OddsRatio_working_3-way'!Y113/3)</f>
        <v>3.2606876737967631E-2</v>
      </c>
      <c r="AD113" s="11">
        <f>'OddsRatio_working_3-way'!X113^(1/3)*SIN(('OddsRatio_working_3-way'!Y113+2*PI())/3)</f>
        <v>0.43485442936492474</v>
      </c>
      <c r="AE113" s="11">
        <f>'OddsRatio_working_3-way'!X113^(1/3)*SIN(('OddsRatio_working_3-way'!Y113+4*PI())/3)</f>
        <v>-0.46746130610289244</v>
      </c>
      <c r="AF113" s="11">
        <f>-'OddsRatio_working_3-way'!U113/(3*'OddsRatio_working_3-way'!X113^(1/3))*COS(('OddsRatio_working_3-way'!Y113)/3)</f>
        <v>0.52095223276637936</v>
      </c>
      <c r="AG113" s="11">
        <f>-'OddsRatio_working_3-way'!U113/(3*'OddsRatio_working_3-way'!X113^(1/3))*COS(('OddsRatio_working_3-way'!Y113+2*PI())/3)</f>
        <v>-0.28871449997633752</v>
      </c>
      <c r="AH113" s="11">
        <f>-'OddsRatio_working_3-way'!U113/(3*'OddsRatio_working_3-way'!X113^(1/3))*COS(('OddsRatio_working_3-way'!Y113+4*PI())/3)</f>
        <v>-0.23223773279004187</v>
      </c>
      <c r="AI113" s="11">
        <f>'OddsRatio_working_3-way'!U113/(3*'OddsRatio_working_3-way'!X113^(1/3))*SIN(('OddsRatio_working_3-way'!Y113)/3)</f>
        <v>-3.2606876737967624E-2</v>
      </c>
      <c r="AJ113" s="11">
        <f>'OddsRatio_working_3-way'!U113/(3*'OddsRatio_working_3-way'!X113^(1/3))*SIN(('OddsRatio_working_3-way'!Y113+2*PI())/3)</f>
        <v>-0.43485442936492463</v>
      </c>
      <c r="AK113" s="11">
        <f>'OddsRatio_working_3-way'!U113/(3*'OddsRatio_working_3-way'!X113^(1/3))*SIN(('OddsRatio_working_3-way'!Y113+4*PI())/3)</f>
        <v>0.46746130610289233</v>
      </c>
      <c r="AL113" s="11">
        <f>'OddsRatio_working_3-way'!Z113+'OddsRatio_working_3-way'!AF113</f>
        <v>1.0419044655327587</v>
      </c>
      <c r="AM113" s="11">
        <f>'OddsRatio_working_3-way'!AA113+'OddsRatio_working_3-way'!AG113</f>
        <v>-0.57742899995267516</v>
      </c>
      <c r="AN113" s="11">
        <f>'OddsRatio_working_3-way'!AB113+'OddsRatio_working_3-way'!AH113</f>
        <v>-0.46447546558008379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1.0419044655327587</v>
      </c>
      <c r="AS113" s="11">
        <f>IF(('OddsRatio_working_3-way'!X113=0),IF(Q113&gt;0,-Q113^(1/3),(-Q113)^(1/3)),'OddsRatio_working_3-way'!AM113-'OddsRatio_working_3-way'!R113/3)</f>
        <v>-0.57742899995267516</v>
      </c>
      <c r="AT113" s="11">
        <f>IF(('OddsRatio_working_3-way'!X113=0),IF(Q113&gt;0,-Q113^(1/3),(-Q113)^(1/3)),'OddsRatio_working_3-way'!AN113-'OddsRatio_working_3-way'!R113/3)</f>
        <v>-0.46447546558008379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1.79</v>
      </c>
      <c r="B114" s="4">
        <f>IF('True_Odds_Calculator_3-way'!B115="","",'True_Odds_Calculator_3-way'!B115)</f>
        <v>3.8</v>
      </c>
      <c r="C114" s="4">
        <f>IF('True_Odds_Calculator_3-way'!C115="","",'True_Odds_Calculator_3-way'!C115)</f>
        <v>4.2</v>
      </c>
      <c r="D114" s="9">
        <f t="shared" si="26"/>
        <v>0.53447781387231541</v>
      </c>
      <c r="E114" s="9">
        <f t="shared" si="27"/>
        <v>0.24467611535556091</v>
      </c>
      <c r="F114" s="9">
        <f t="shared" si="28"/>
        <v>0.22084607077212359</v>
      </c>
      <c r="G114" s="9">
        <f t="shared" si="29"/>
        <v>1.102512723148912</v>
      </c>
      <c r="H114" s="9">
        <f t="shared" si="30"/>
        <v>1.8709850512876405</v>
      </c>
      <c r="I114" s="9">
        <f t="shared" si="31"/>
        <v>4.0870356248169539</v>
      </c>
      <c r="J114" s="9">
        <f t="shared" si="32"/>
        <v>4.5280407140765195</v>
      </c>
      <c r="K114" s="11">
        <f t="shared" si="33"/>
        <v>0.55865921787709494</v>
      </c>
      <c r="L114" s="11">
        <f t="shared" si="34"/>
        <v>0.26315789473684209</v>
      </c>
      <c r="M114" s="11">
        <f t="shared" si="35"/>
        <v>0.23809523809523808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-0.24777026364794663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0.2376751935705185</v>
      </c>
      <c r="Q114" s="11">
        <f>2*'OddsRatio_working_3-way'!K114*'OddsRatio_working_3-way'!L114*'OddsRatio_working_3-way'!M114</f>
        <v>7.000742078660338E-2</v>
      </c>
      <c r="R114" s="11">
        <f t="shared" si="36"/>
        <v>0</v>
      </c>
      <c r="S114" s="11">
        <f t="shared" si="37"/>
        <v>-0.95925632911392433</v>
      </c>
      <c r="T114" s="11">
        <f t="shared" si="38"/>
        <v>-0.28254972875226048</v>
      </c>
      <c r="U114" s="11">
        <f>'OddsRatio_working_3-way'!S114-'OddsRatio_working_3-way'!R114^2/3</f>
        <v>-0.95925632911392433</v>
      </c>
      <c r="V114" s="11">
        <f>'OddsRatio_working_3-way'!S114*'OddsRatio_working_3-way'!R114/3-2*'OddsRatio_working_3-way'!R114^3/27-'OddsRatio_working_3-way'!T114</f>
        <v>0.28254972875226048</v>
      </c>
      <c r="W114" s="11">
        <f>'OddsRatio_working_3-way'!V114^2+4*'OddsRatio_working_3-way'!U114^3/27</f>
        <v>-5.0933279092614747E-2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0.18080903483412458</v>
      </c>
      <c r="Y114" s="11">
        <f>IF('OddsRatio_working_3-way'!W114&gt;=0,IF('OddsRatio_working_3-way'!V114+SQRT('OddsRatio_working_3-way'!W114)&gt;0,0,PI()),ACOS('OddsRatio_working_3-way'!V114/(2*'OddsRatio_working_3-way'!X114)))</f>
        <v>0.67397272719153056</v>
      </c>
      <c r="Z114" s="11">
        <f>'OddsRatio_working_3-way'!X114^(1/3)*COS('OddsRatio_working_3-way'!Y114/3)</f>
        <v>0.55125636157445601</v>
      </c>
      <c r="AA114" s="11">
        <f>'OddsRatio_working_3-way'!X114^(1/3)*COS(('OddsRatio_working_3-way'!Y114+2*PI())/3)</f>
        <v>-0.38472171930464216</v>
      </c>
      <c r="AB114" s="11">
        <f>'OddsRatio_working_3-way'!X114^(1/3)*COS(('OddsRatio_working_3-way'!Y114+4*PI())/3)</f>
        <v>-0.16653464226981379</v>
      </c>
      <c r="AC114" s="11">
        <f>'OddsRatio_working_3-way'!X114^(1/3)*SIN('OddsRatio_working_3-way'!Y114/3)</f>
        <v>0.12597036765975567</v>
      </c>
      <c r="AD114" s="11">
        <f>'OddsRatio_working_3-way'!X114^(1/3)*SIN(('OddsRatio_working_3-way'!Y114+2*PI())/3)</f>
        <v>0.41441682929138102</v>
      </c>
      <c r="AE114" s="11">
        <f>'OddsRatio_working_3-way'!X114^(1/3)*SIN(('OddsRatio_working_3-way'!Y114+4*PI())/3)</f>
        <v>-0.54038719695113668</v>
      </c>
      <c r="AF114" s="11">
        <f>-'OddsRatio_working_3-way'!U114/(3*'OddsRatio_working_3-way'!X114^(1/3))*COS(('OddsRatio_working_3-way'!Y114)/3)</f>
        <v>0.55125636157445601</v>
      </c>
      <c r="AG114" s="11">
        <f>-'OddsRatio_working_3-way'!U114/(3*'OddsRatio_working_3-way'!X114^(1/3))*COS(('OddsRatio_working_3-way'!Y114+2*PI())/3)</f>
        <v>-0.38472171930464216</v>
      </c>
      <c r="AH114" s="11">
        <f>-'OddsRatio_working_3-way'!U114/(3*'OddsRatio_working_3-way'!X114^(1/3))*COS(('OddsRatio_working_3-way'!Y114+4*PI())/3)</f>
        <v>-0.16653464226981379</v>
      </c>
      <c r="AI114" s="11">
        <f>'OddsRatio_working_3-way'!U114/(3*'OddsRatio_working_3-way'!X114^(1/3))*SIN(('OddsRatio_working_3-way'!Y114)/3)</f>
        <v>-0.12597036765975567</v>
      </c>
      <c r="AJ114" s="11">
        <f>'OddsRatio_working_3-way'!U114/(3*'OddsRatio_working_3-way'!X114^(1/3))*SIN(('OddsRatio_working_3-way'!Y114+2*PI())/3)</f>
        <v>-0.41441682929138102</v>
      </c>
      <c r="AK114" s="11">
        <f>'OddsRatio_working_3-way'!U114/(3*'OddsRatio_working_3-way'!X114^(1/3))*SIN(('OddsRatio_working_3-way'!Y114+4*PI())/3)</f>
        <v>0.54038719695113668</v>
      </c>
      <c r="AL114" s="11">
        <f>'OddsRatio_working_3-way'!Z114+'OddsRatio_working_3-way'!AF114</f>
        <v>1.102512723148912</v>
      </c>
      <c r="AM114" s="11">
        <f>'OddsRatio_working_3-way'!AA114+'OddsRatio_working_3-way'!AG114</f>
        <v>-0.76944343860928432</v>
      </c>
      <c r="AN114" s="11">
        <f>'OddsRatio_working_3-way'!AB114+'OddsRatio_working_3-way'!AH114</f>
        <v>-0.33306928453962759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1.102512723148912</v>
      </c>
      <c r="AS114" s="11">
        <f>IF(('OddsRatio_working_3-way'!X114=0),IF(Q114&gt;0,-Q114^(1/3),(-Q114)^(1/3)),'OddsRatio_working_3-way'!AM114-'OddsRatio_working_3-way'!R114/3)</f>
        <v>-0.76944343860928432</v>
      </c>
      <c r="AT114" s="11">
        <f>IF(('OddsRatio_working_3-way'!X114=0),IF(Q114&gt;0,-Q114^(1/3),(-Q114)^(1/3)),'OddsRatio_working_3-way'!AN114-'OddsRatio_working_3-way'!R114/3)</f>
        <v>-0.33306928453962759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1.73</v>
      </c>
      <c r="B115" s="4">
        <f>IF('True_Odds_Calculator_3-way'!B116="","",'True_Odds_Calculator_3-way'!B116)</f>
        <v>3.78</v>
      </c>
      <c r="C115" s="4">
        <f>IF('True_Odds_Calculator_3-way'!C116="","",'True_Odds_Calculator_3-way'!C116)</f>
        <v>4.6100000000000003</v>
      </c>
      <c r="D115" s="9">
        <f t="shared" si="26"/>
        <v>0.55370442677251142</v>
      </c>
      <c r="E115" s="9">
        <f t="shared" si="27"/>
        <v>0.24573091103391945</v>
      </c>
      <c r="F115" s="9">
        <f t="shared" si="28"/>
        <v>0.20056466219356955</v>
      </c>
      <c r="G115" s="9">
        <f t="shared" si="29"/>
        <v>1.1041338471959579</v>
      </c>
      <c r="H115" s="9">
        <f t="shared" si="30"/>
        <v>1.8060177084530487</v>
      </c>
      <c r="I115" s="9">
        <f t="shared" si="31"/>
        <v>4.0694920952047626</v>
      </c>
      <c r="J115" s="9">
        <f t="shared" si="32"/>
        <v>4.9859231883774076</v>
      </c>
      <c r="K115" s="11">
        <f t="shared" si="33"/>
        <v>0.5780346820809249</v>
      </c>
      <c r="L115" s="11">
        <f t="shared" si="34"/>
        <v>0.26455026455026459</v>
      </c>
      <c r="M115" s="11">
        <f t="shared" si="35"/>
        <v>0.21691973969631234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-0.24301664988535721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0.23617893792056521</v>
      </c>
      <c r="Q115" s="11">
        <f>2*'OddsRatio_working_3-way'!K115*'OddsRatio_working_3-way'!L115*'OddsRatio_working_3-way'!M115</f>
        <v>6.6342398292293603E-2</v>
      </c>
      <c r="R115" s="11">
        <f t="shared" si="36"/>
        <v>0</v>
      </c>
      <c r="S115" s="11">
        <f t="shared" si="37"/>
        <v>-0.97186319551348566</v>
      </c>
      <c r="T115" s="11">
        <f t="shared" si="38"/>
        <v>-0.27299527963861958</v>
      </c>
      <c r="U115" s="11">
        <f>'OddsRatio_working_3-way'!S115-'OddsRatio_working_3-way'!R115^2/3</f>
        <v>-0.97186319551348566</v>
      </c>
      <c r="V115" s="11">
        <f>'OddsRatio_working_3-way'!S115*'OddsRatio_working_3-way'!R115/3-2*'OddsRatio_working_3-way'!R115^3/27-'OddsRatio_working_3-way'!T115</f>
        <v>0.27299527963861958</v>
      </c>
      <c r="W115" s="11">
        <f>'OddsRatio_working_3-way'!V115^2+4*'OddsRatio_working_3-way'!U115^3/27</f>
        <v>-6.1465036628629247E-2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0.18438509927160421</v>
      </c>
      <c r="Y115" s="11">
        <f>IF('OddsRatio_working_3-way'!W115&gt;=0,IF('OddsRatio_working_3-way'!V115+SQRT('OddsRatio_working_3-way'!W115)&gt;0,0,PI()),ACOS('OddsRatio_working_3-way'!V115/(2*'OddsRatio_working_3-way'!X115)))</f>
        <v>0.73730120448146763</v>
      </c>
      <c r="Z115" s="11">
        <f>'OddsRatio_working_3-way'!X115^(1/3)*COS('OddsRatio_working_3-way'!Y115/3)</f>
        <v>0.55206692359797893</v>
      </c>
      <c r="AA115" s="11">
        <f>'OddsRatio_working_3-way'!X115^(1/3)*COS(('OddsRatio_working_3-way'!Y115+2*PI())/3)</f>
        <v>-0.39596003425133991</v>
      </c>
      <c r="AB115" s="11">
        <f>'OddsRatio_working_3-way'!X115^(1/3)*COS(('OddsRatio_working_3-way'!Y115+4*PI())/3)</f>
        <v>-0.15610688934663919</v>
      </c>
      <c r="AC115" s="11">
        <f>'OddsRatio_working_3-way'!X115^(1/3)*SIN('OddsRatio_working_3-way'!Y115/3)</f>
        <v>0.13847927777670727</v>
      </c>
      <c r="AD115" s="11">
        <f>'OddsRatio_working_3-way'!X115^(1/3)*SIN(('OddsRatio_working_3-way'!Y115+2*PI())/3)</f>
        <v>0.40886434153661888</v>
      </c>
      <c r="AE115" s="11">
        <f>'OddsRatio_working_3-way'!X115^(1/3)*SIN(('OddsRatio_working_3-way'!Y115+4*PI())/3)</f>
        <v>-0.5473436193133262</v>
      </c>
      <c r="AF115" s="11">
        <f>-'OddsRatio_working_3-way'!U115/(3*'OddsRatio_working_3-way'!X115^(1/3))*COS(('OddsRatio_working_3-way'!Y115)/3)</f>
        <v>0.55206692359797893</v>
      </c>
      <c r="AG115" s="11">
        <f>-'OddsRatio_working_3-way'!U115/(3*'OddsRatio_working_3-way'!X115^(1/3))*COS(('OddsRatio_working_3-way'!Y115+2*PI())/3)</f>
        <v>-0.39596003425133991</v>
      </c>
      <c r="AH115" s="11">
        <f>-'OddsRatio_working_3-way'!U115/(3*'OddsRatio_working_3-way'!X115^(1/3))*COS(('OddsRatio_working_3-way'!Y115+4*PI())/3)</f>
        <v>-0.15610688934663919</v>
      </c>
      <c r="AI115" s="11">
        <f>'OddsRatio_working_3-way'!U115/(3*'OddsRatio_working_3-way'!X115^(1/3))*SIN(('OddsRatio_working_3-way'!Y115)/3)</f>
        <v>-0.13847927777670727</v>
      </c>
      <c r="AJ115" s="11">
        <f>'OddsRatio_working_3-way'!U115/(3*'OddsRatio_working_3-way'!X115^(1/3))*SIN(('OddsRatio_working_3-way'!Y115+2*PI())/3)</f>
        <v>-0.40886434153661888</v>
      </c>
      <c r="AK115" s="11">
        <f>'OddsRatio_working_3-way'!U115/(3*'OddsRatio_working_3-way'!X115^(1/3))*SIN(('OddsRatio_working_3-way'!Y115+4*PI())/3)</f>
        <v>0.5473436193133262</v>
      </c>
      <c r="AL115" s="11">
        <f>'OddsRatio_working_3-way'!Z115+'OddsRatio_working_3-way'!AF115</f>
        <v>1.1041338471959579</v>
      </c>
      <c r="AM115" s="11">
        <f>'OddsRatio_working_3-way'!AA115+'OddsRatio_working_3-way'!AG115</f>
        <v>-0.79192006850267982</v>
      </c>
      <c r="AN115" s="11">
        <f>'OddsRatio_working_3-way'!AB115+'OddsRatio_working_3-way'!AH115</f>
        <v>-0.31221377869327838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1.1041338471959579</v>
      </c>
      <c r="AS115" s="11">
        <f>IF(('OddsRatio_working_3-way'!X115=0),IF(Q115&gt;0,-Q115^(1/3),(-Q115)^(1/3)),'OddsRatio_working_3-way'!AM115-'OddsRatio_working_3-way'!R115/3)</f>
        <v>-0.79192006850267982</v>
      </c>
      <c r="AT115" s="11">
        <f>IF(('OddsRatio_working_3-way'!X115=0),IF(Q115&gt;0,-Q115^(1/3),(-Q115)^(1/3)),'OddsRatio_working_3-way'!AN115-'OddsRatio_working_3-way'!R115/3)</f>
        <v>-0.31221377869327838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1.83</v>
      </c>
      <c r="B116" s="4">
        <f>IF('True_Odds_Calculator_3-way'!B117="","",'True_Odds_Calculator_3-way'!B117)</f>
        <v>3.55</v>
      </c>
      <c r="C116" s="4">
        <f>IF('True_Odds_Calculator_3-way'!C117="","",'True_Odds_Calculator_3-way'!C117)</f>
        <v>4.32</v>
      </c>
      <c r="D116" s="9">
        <f t="shared" si="26"/>
        <v>0.52253017457439888</v>
      </c>
      <c r="E116" s="9">
        <f t="shared" si="27"/>
        <v>0.26264983739701647</v>
      </c>
      <c r="F116" s="9">
        <f t="shared" si="28"/>
        <v>0.21481998802858471</v>
      </c>
      <c r="G116" s="9">
        <f t="shared" si="29"/>
        <v>1.1009217800271844</v>
      </c>
      <c r="H116" s="9">
        <f t="shared" si="30"/>
        <v>1.9137650774225634</v>
      </c>
      <c r="I116" s="9">
        <f t="shared" si="31"/>
        <v>3.8073505390693203</v>
      </c>
      <c r="J116" s="9">
        <f t="shared" si="32"/>
        <v>4.6550603096902528</v>
      </c>
      <c r="K116" s="11">
        <f t="shared" si="33"/>
        <v>0.54644808743169393</v>
      </c>
      <c r="L116" s="11">
        <f t="shared" si="34"/>
        <v>0.28169014084507044</v>
      </c>
      <c r="M116" s="11">
        <f t="shared" si="35"/>
        <v>0.23148148148148145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-0.25037627098352111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0.23873253689308488</v>
      </c>
      <c r="Q116" s="11">
        <f>2*'OddsRatio_working_3-way'!K116*'OddsRatio_working_3-way'!L116*'OddsRatio_working_3-way'!M116</f>
        <v>7.1263443848682037E-2</v>
      </c>
      <c r="R116" s="11">
        <f t="shared" si="36"/>
        <v>0</v>
      </c>
      <c r="S116" s="11">
        <f t="shared" si="37"/>
        <v>-0.95349505748009733</v>
      </c>
      <c r="T116" s="11">
        <f t="shared" si="38"/>
        <v>-0.28462539029256628</v>
      </c>
      <c r="U116" s="11">
        <f>'OddsRatio_working_3-way'!S116-'OddsRatio_working_3-way'!R116^2/3</f>
        <v>-0.95349505748009733</v>
      </c>
      <c r="V116" s="11">
        <f>'OddsRatio_working_3-way'!S116*'OddsRatio_working_3-way'!R116/3-2*'OddsRatio_working_3-way'!R116^3/27-'OddsRatio_working_3-way'!T116</f>
        <v>0.28462539029256628</v>
      </c>
      <c r="W116" s="11">
        <f>'OddsRatio_working_3-way'!V116^2+4*'OddsRatio_working_3-way'!U116^3/27</f>
        <v>-4.7413976058186771E-2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0.17918258066660836</v>
      </c>
      <c r="Y116" s="11">
        <f>IF('OddsRatio_working_3-way'!W116&gt;=0,IF('OddsRatio_working_3-way'!V116+SQRT('OddsRatio_working_3-way'!W116)&gt;0,0,PI()),ACOS('OddsRatio_working_3-way'!V116/(2*'OddsRatio_working_3-way'!X116)))</f>
        <v>0.65305232209110309</v>
      </c>
      <c r="Z116" s="11">
        <f>'OddsRatio_working_3-way'!X116^(1/3)*COS('OddsRatio_working_3-way'!Y116/3)</f>
        <v>0.55046089001359233</v>
      </c>
      <c r="AA116" s="11">
        <f>'OddsRatio_working_3-way'!X116^(1/3)*COS(('OddsRatio_working_3-way'!Y116+2*PI())/3)</f>
        <v>-0.38067413042279075</v>
      </c>
      <c r="AB116" s="11">
        <f>'OddsRatio_working_3-way'!X116^(1/3)*COS(('OddsRatio_working_3-way'!Y116+4*PI())/3)</f>
        <v>-0.16978675959080175</v>
      </c>
      <c r="AC116" s="11">
        <f>'OddsRatio_working_3-way'!X116^(1/3)*SIN('OddsRatio_working_3-way'!Y116/3)</f>
        <v>0.12175588031854138</v>
      </c>
      <c r="AD116" s="11">
        <f>'OddsRatio_working_3-way'!X116^(1/3)*SIN(('OddsRatio_working_3-way'!Y116+2*PI())/3)</f>
        <v>0.41583517438229212</v>
      </c>
      <c r="AE116" s="11">
        <f>'OddsRatio_working_3-way'!X116^(1/3)*SIN(('OddsRatio_working_3-way'!Y116+4*PI())/3)</f>
        <v>-0.53759105470083346</v>
      </c>
      <c r="AF116" s="11">
        <f>-'OddsRatio_working_3-way'!U116/(3*'OddsRatio_working_3-way'!X116^(1/3))*COS(('OddsRatio_working_3-way'!Y116)/3)</f>
        <v>0.55046089001359211</v>
      </c>
      <c r="AG116" s="11">
        <f>-'OddsRatio_working_3-way'!U116/(3*'OddsRatio_working_3-way'!X116^(1/3))*COS(('OddsRatio_working_3-way'!Y116+2*PI())/3)</f>
        <v>-0.38067413042279064</v>
      </c>
      <c r="AH116" s="11">
        <f>-'OddsRatio_working_3-way'!U116/(3*'OddsRatio_working_3-way'!X116^(1/3))*COS(('OddsRatio_working_3-way'!Y116+4*PI())/3)</f>
        <v>-0.16978675959080167</v>
      </c>
      <c r="AI116" s="11">
        <f>'OddsRatio_working_3-way'!U116/(3*'OddsRatio_working_3-way'!X116^(1/3))*SIN(('OddsRatio_working_3-way'!Y116)/3)</f>
        <v>-0.12175588031854133</v>
      </c>
      <c r="AJ116" s="11">
        <f>'OddsRatio_working_3-way'!U116/(3*'OddsRatio_working_3-way'!X116^(1/3))*SIN(('OddsRatio_working_3-way'!Y116+2*PI())/3)</f>
        <v>-0.41583517438229195</v>
      </c>
      <c r="AK116" s="11">
        <f>'OddsRatio_working_3-way'!U116/(3*'OddsRatio_working_3-way'!X116^(1/3))*SIN(('OddsRatio_working_3-way'!Y116+4*PI())/3)</f>
        <v>0.53759105470083324</v>
      </c>
      <c r="AL116" s="11">
        <f>'OddsRatio_working_3-way'!Z116+'OddsRatio_working_3-way'!AF116</f>
        <v>1.1009217800271844</v>
      </c>
      <c r="AM116" s="11">
        <f>'OddsRatio_working_3-way'!AA116+'OddsRatio_working_3-way'!AG116</f>
        <v>-0.76134826084558138</v>
      </c>
      <c r="AN116" s="11">
        <f>'OddsRatio_working_3-way'!AB116+'OddsRatio_working_3-way'!AH116</f>
        <v>-0.33957351918160339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1.1009217800271844</v>
      </c>
      <c r="AS116" s="11">
        <f>IF(('OddsRatio_working_3-way'!X116=0),IF(Q116&gt;0,-Q116^(1/3),(-Q116)^(1/3)),'OddsRatio_working_3-way'!AM116-'OddsRatio_working_3-way'!R116/3)</f>
        <v>-0.76134826084558138</v>
      </c>
      <c r="AT116" s="11">
        <f>IF(('OddsRatio_working_3-way'!X116=0),IF(Q116&gt;0,-Q116^(1/3),(-Q116)^(1/3)),'OddsRatio_working_3-way'!AN116-'OddsRatio_working_3-way'!R116/3)</f>
        <v>-0.33957351918160339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2.27</v>
      </c>
      <c r="B117" s="4">
        <f>IF('True_Odds_Calculator_3-way'!B118="","",'True_Odds_Calculator_3-way'!B118)</f>
        <v>3.24</v>
      </c>
      <c r="C117" s="4">
        <f>IF('True_Odds_Calculator_3-way'!C118="","",'True_Odds_Calculator_3-way'!C118)</f>
        <v>3.26</v>
      </c>
      <c r="D117" s="9">
        <f t="shared" si="26"/>
        <v>0.41989112014110708</v>
      </c>
      <c r="E117" s="9">
        <f t="shared" si="27"/>
        <v>0.29096965637134781</v>
      </c>
      <c r="F117" s="9">
        <f t="shared" si="28"/>
        <v>0.28913922348754517</v>
      </c>
      <c r="G117" s="9">
        <f t="shared" si="29"/>
        <v>1.0878502155622629</v>
      </c>
      <c r="H117" s="9">
        <f t="shared" si="30"/>
        <v>2.381569773764074</v>
      </c>
      <c r="I117" s="9">
        <f t="shared" si="31"/>
        <v>3.4367844828594691</v>
      </c>
      <c r="J117" s="9">
        <f t="shared" si="32"/>
        <v>3.4585414871707143</v>
      </c>
      <c r="K117" s="11">
        <f t="shared" si="33"/>
        <v>0.44052863436123346</v>
      </c>
      <c r="L117" s="11">
        <f t="shared" si="34"/>
        <v>0.30864197530864196</v>
      </c>
      <c r="M117" s="11">
        <f t="shared" si="35"/>
        <v>0.30674846625766872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-0.26814623962448803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0.24065081991444334</v>
      </c>
      <c r="Q117" s="11">
        <f>2*'OddsRatio_working_3-way'!K117*'OddsRatio_working_3-way'!L117*'OddsRatio_working_3-way'!M117</f>
        <v>8.3414495637588695E-2</v>
      </c>
      <c r="R117" s="11">
        <f t="shared" si="36"/>
        <v>0</v>
      </c>
      <c r="S117" s="11">
        <f t="shared" si="37"/>
        <v>-0.89746110276038449</v>
      </c>
      <c r="T117" s="11">
        <f t="shared" si="38"/>
        <v>-0.31107837184068793</v>
      </c>
      <c r="U117" s="11">
        <f>'OddsRatio_working_3-way'!S117-'OddsRatio_working_3-way'!R117^2/3</f>
        <v>-0.89746110276038449</v>
      </c>
      <c r="V117" s="11">
        <f>'OddsRatio_working_3-way'!S117*'OddsRatio_working_3-way'!R117/3-2*'OddsRatio_working_3-way'!R117^3/27-'OddsRatio_working_3-way'!T117</f>
        <v>0.31107837184068793</v>
      </c>
      <c r="W117" s="11">
        <f>'OddsRatio_working_3-way'!V117^2+4*'OddsRatio_working_3-way'!U117^3/27</f>
        <v>-1.0318819541809909E-2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0.16362195220145678</v>
      </c>
      <c r="Y117" s="11">
        <f>IF('OddsRatio_working_3-way'!W117&gt;=0,IF('OddsRatio_working_3-way'!V117+SQRT('OddsRatio_working_3-way'!W117)&gt;0,0,PI()),ACOS('OddsRatio_working_3-way'!V117/(2*'OddsRatio_working_3-way'!X117)))</f>
        <v>0.3156301264773349</v>
      </c>
      <c r="Z117" s="11">
        <f>'OddsRatio_working_3-way'!X117^(1/3)*COS('OddsRatio_working_3-way'!Y117/3)</f>
        <v>0.54392510778113146</v>
      </c>
      <c r="AA117" s="11">
        <f>'OddsRatio_working_3-way'!X117^(1/3)*COS(('OddsRatio_working_3-way'!Y117+2*PI())/3)</f>
        <v>-0.32170572964422628</v>
      </c>
      <c r="AB117" s="11">
        <f>'OddsRatio_working_3-way'!X117^(1/3)*COS(('OddsRatio_working_3-way'!Y117+4*PI())/3)</f>
        <v>-0.22221937813690548</v>
      </c>
      <c r="AC117" s="11">
        <f>'OddsRatio_working_3-way'!X117^(1/3)*SIN('OddsRatio_working_3-way'!Y117/3)</f>
        <v>5.7438471823445608E-2</v>
      </c>
      <c r="AD117" s="11">
        <f>'OddsRatio_working_3-way'!X117^(1/3)*SIN(('OddsRatio_working_3-way'!Y117+2*PI())/3)</f>
        <v>0.4423337251829258</v>
      </c>
      <c r="AE117" s="11">
        <f>'OddsRatio_working_3-way'!X117^(1/3)*SIN(('OddsRatio_working_3-way'!Y117+4*PI())/3)</f>
        <v>-0.49977219700637127</v>
      </c>
      <c r="AF117" s="11">
        <f>-'OddsRatio_working_3-way'!U117/(3*'OddsRatio_working_3-way'!X117^(1/3))*COS(('OddsRatio_working_3-way'!Y117)/3)</f>
        <v>0.54392510778113146</v>
      </c>
      <c r="AG117" s="11">
        <f>-'OddsRatio_working_3-way'!U117/(3*'OddsRatio_working_3-way'!X117^(1/3))*COS(('OddsRatio_working_3-way'!Y117+2*PI())/3)</f>
        <v>-0.32170572964422628</v>
      </c>
      <c r="AH117" s="11">
        <f>-'OddsRatio_working_3-way'!U117/(3*'OddsRatio_working_3-way'!X117^(1/3))*COS(('OddsRatio_working_3-way'!Y117+4*PI())/3)</f>
        <v>-0.22221937813690548</v>
      </c>
      <c r="AI117" s="11">
        <f>'OddsRatio_working_3-way'!U117/(3*'OddsRatio_working_3-way'!X117^(1/3))*SIN(('OddsRatio_working_3-way'!Y117)/3)</f>
        <v>-5.7438471823445608E-2</v>
      </c>
      <c r="AJ117" s="11">
        <f>'OddsRatio_working_3-way'!U117/(3*'OddsRatio_working_3-way'!X117^(1/3))*SIN(('OddsRatio_working_3-way'!Y117+2*PI())/3)</f>
        <v>-0.4423337251829258</v>
      </c>
      <c r="AK117" s="11">
        <f>'OddsRatio_working_3-way'!U117/(3*'OddsRatio_working_3-way'!X117^(1/3))*SIN(('OddsRatio_working_3-way'!Y117+4*PI())/3)</f>
        <v>0.49977219700637127</v>
      </c>
      <c r="AL117" s="11">
        <f>'OddsRatio_working_3-way'!Z117+'OddsRatio_working_3-way'!AF117</f>
        <v>1.0878502155622629</v>
      </c>
      <c r="AM117" s="11">
        <f>'OddsRatio_working_3-way'!AA117+'OddsRatio_working_3-way'!AG117</f>
        <v>-0.64341145928845256</v>
      </c>
      <c r="AN117" s="11">
        <f>'OddsRatio_working_3-way'!AB117+'OddsRatio_working_3-way'!AH117</f>
        <v>-0.44443875627381096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1.0878502155622629</v>
      </c>
      <c r="AS117" s="11">
        <f>IF(('OddsRatio_working_3-way'!X117=0),IF(Q117&gt;0,-Q117^(1/3),(-Q117)^(1/3)),'OddsRatio_working_3-way'!AM117-'OddsRatio_working_3-way'!R117/3)</f>
        <v>-0.64341145928845256</v>
      </c>
      <c r="AT117" s="11">
        <f>IF(('OddsRatio_working_3-way'!X117=0),IF(Q117&gt;0,-Q117^(1/3),(-Q117)^(1/3)),'OddsRatio_working_3-way'!AN117-'OddsRatio_working_3-way'!R117/3)</f>
        <v>-0.44443875627381096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2.63</v>
      </c>
      <c r="B118" s="4">
        <f>IF('True_Odds_Calculator_3-way'!B119="","",'True_Odds_Calculator_3-way'!B119)</f>
        <v>3.3</v>
      </c>
      <c r="C118" s="4">
        <f>IF('True_Odds_Calculator_3-way'!C119="","",'True_Odds_Calculator_3-way'!C119)</f>
        <v>2.69</v>
      </c>
      <c r="D118" s="9">
        <f t="shared" si="26"/>
        <v>0.36113599141198122</v>
      </c>
      <c r="E118" s="9">
        <f t="shared" si="27"/>
        <v>0.28602553143007015</v>
      </c>
      <c r="F118" s="9">
        <f t="shared" si="28"/>
        <v>0.35283847715794864</v>
      </c>
      <c r="G118" s="9">
        <f t="shared" si="29"/>
        <v>1.0853006038827027</v>
      </c>
      <c r="H118" s="9">
        <f t="shared" si="30"/>
        <v>2.7690399843288054</v>
      </c>
      <c r="I118" s="9">
        <f t="shared" si="31"/>
        <v>3.4961913889302156</v>
      </c>
      <c r="J118" s="9">
        <f t="shared" si="32"/>
        <v>2.8341580205617674</v>
      </c>
      <c r="K118" s="11">
        <f t="shared" si="33"/>
        <v>0.38022813688212931</v>
      </c>
      <c r="L118" s="11">
        <f t="shared" si="34"/>
        <v>0.30303030303030304</v>
      </c>
      <c r="M118" s="11">
        <f t="shared" si="35"/>
        <v>0.37174721189591081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-0.2713814612976414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0.24072120415428264</v>
      </c>
      <c r="Q118" s="11">
        <f>2*'OddsRatio_working_3-way'!K118*'OddsRatio_working_3-way'!L118*'OddsRatio_working_3-way'!M118</f>
        <v>8.5665908951702008E-2</v>
      </c>
      <c r="R118" s="11">
        <f t="shared" si="36"/>
        <v>0</v>
      </c>
      <c r="S118" s="11">
        <f t="shared" si="37"/>
        <v>-0.88702154894165119</v>
      </c>
      <c r="T118" s="11">
        <f t="shared" si="38"/>
        <v>-0.31566603165183316</v>
      </c>
      <c r="U118" s="11">
        <f>'OddsRatio_working_3-way'!S118-'OddsRatio_working_3-way'!R118^2/3</f>
        <v>-0.88702154894165119</v>
      </c>
      <c r="V118" s="11">
        <f>'OddsRatio_working_3-way'!S118*'OddsRatio_working_3-way'!R118/3-2*'OddsRatio_working_3-way'!R118^3/27-'OddsRatio_working_3-way'!T118</f>
        <v>0.31566603165183316</v>
      </c>
      <c r="W118" s="11">
        <f>'OddsRatio_working_3-way'!V118^2+4*'OddsRatio_working_3-way'!U118^3/27</f>
        <v>-3.7497662913298785E-3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0.16077531669238443</v>
      </c>
      <c r="Y118" s="11">
        <f>IF('OddsRatio_working_3-way'!W118&gt;=0,IF('OddsRatio_working_3-way'!V118+SQRT('OddsRatio_working_3-way'!W118)&gt;0,0,PI()),ACOS('OddsRatio_working_3-way'!V118/(2*'OddsRatio_working_3-way'!X118)))</f>
        <v>0.19160789894154218</v>
      </c>
      <c r="Z118" s="11">
        <f>'OddsRatio_working_3-way'!X118^(1/3)*COS('OddsRatio_working_3-way'!Y118/3)</f>
        <v>0.54265030194135133</v>
      </c>
      <c r="AA118" s="11">
        <f>'OddsRatio_working_3-way'!X118^(1/3)*COS(('OddsRatio_working_3-way'!Y118+2*PI())/3)</f>
        <v>-0.30138134147501155</v>
      </c>
      <c r="AB118" s="11">
        <f>'OddsRatio_working_3-way'!X118^(1/3)*COS(('OddsRatio_working_3-way'!Y118+4*PI())/3)</f>
        <v>-0.24126896046633969</v>
      </c>
      <c r="AC118" s="11">
        <f>'OddsRatio_working_3-way'!X118^(1/3)*SIN('OddsRatio_working_3-way'!Y118/3)</f>
        <v>3.4705899356986071E-2</v>
      </c>
      <c r="AD118" s="11">
        <f>'OddsRatio_working_3-way'!X118^(1/3)*SIN(('OddsRatio_working_3-way'!Y118+2*PI())/3)</f>
        <v>0.45259599717401333</v>
      </c>
      <c r="AE118" s="11">
        <f>'OddsRatio_working_3-way'!X118^(1/3)*SIN(('OddsRatio_working_3-way'!Y118+4*PI())/3)</f>
        <v>-0.48730189653099937</v>
      </c>
      <c r="AF118" s="11">
        <f>-'OddsRatio_working_3-way'!U118/(3*'OddsRatio_working_3-way'!X118^(1/3))*COS(('OddsRatio_working_3-way'!Y118)/3)</f>
        <v>0.54265030194135144</v>
      </c>
      <c r="AG118" s="11">
        <f>-'OddsRatio_working_3-way'!U118/(3*'OddsRatio_working_3-way'!X118^(1/3))*COS(('OddsRatio_working_3-way'!Y118+2*PI())/3)</f>
        <v>-0.30138134147501161</v>
      </c>
      <c r="AH118" s="11">
        <f>-'OddsRatio_working_3-way'!U118/(3*'OddsRatio_working_3-way'!X118^(1/3))*COS(('OddsRatio_working_3-way'!Y118+4*PI())/3)</f>
        <v>-0.24126896046633975</v>
      </c>
      <c r="AI118" s="11">
        <f>'OddsRatio_working_3-way'!U118/(3*'OddsRatio_working_3-way'!X118^(1/3))*SIN(('OddsRatio_working_3-way'!Y118)/3)</f>
        <v>-3.4705899356986078E-2</v>
      </c>
      <c r="AJ118" s="11">
        <f>'OddsRatio_working_3-way'!U118/(3*'OddsRatio_working_3-way'!X118^(1/3))*SIN(('OddsRatio_working_3-way'!Y118+2*PI())/3)</f>
        <v>-0.45259599717401344</v>
      </c>
      <c r="AK118" s="11">
        <f>'OddsRatio_working_3-way'!U118/(3*'OddsRatio_working_3-way'!X118^(1/3))*SIN(('OddsRatio_working_3-way'!Y118+4*PI())/3)</f>
        <v>0.48730189653099948</v>
      </c>
      <c r="AL118" s="11">
        <f>'OddsRatio_working_3-way'!Z118+'OddsRatio_working_3-way'!AF118</f>
        <v>1.0853006038827027</v>
      </c>
      <c r="AM118" s="11">
        <f>'OddsRatio_working_3-way'!AA118+'OddsRatio_working_3-way'!AG118</f>
        <v>-0.60276268295002322</v>
      </c>
      <c r="AN118" s="11">
        <f>'OddsRatio_working_3-way'!AB118+'OddsRatio_working_3-way'!AH118</f>
        <v>-0.48253792093267944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1.0853006038827027</v>
      </c>
      <c r="AS118" s="11">
        <f>IF(('OddsRatio_working_3-way'!X118=0),IF(Q118&gt;0,-Q118^(1/3),(-Q118)^(1/3)),'OddsRatio_working_3-way'!AM118-'OddsRatio_working_3-way'!R118/3)</f>
        <v>-0.60276268295002322</v>
      </c>
      <c r="AT118" s="11">
        <f>IF(('OddsRatio_working_3-way'!X118=0),IF(Q118&gt;0,-Q118^(1/3),(-Q118)^(1/3)),'OddsRatio_working_3-way'!AN118-'OddsRatio_working_3-way'!R118/3)</f>
        <v>-0.48253792093267944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1.76</v>
      </c>
      <c r="B119" s="4">
        <f>IF('True_Odds_Calculator_3-way'!B120="","",'True_Odds_Calculator_3-way'!B120)</f>
        <v>4</v>
      </c>
      <c r="C119" s="4">
        <f>IF('True_Odds_Calculator_3-way'!C120="","",'True_Odds_Calculator_3-way'!C120)</f>
        <v>3.84</v>
      </c>
      <c r="D119" s="9">
        <f t="shared" si="26"/>
        <v>0.53660649253644044</v>
      </c>
      <c r="E119" s="9">
        <f t="shared" si="27"/>
        <v>0.22681902331271186</v>
      </c>
      <c r="F119" s="9">
        <f t="shared" si="28"/>
        <v>0.23657448415084753</v>
      </c>
      <c r="G119" s="9">
        <f t="shared" si="29"/>
        <v>1.136267092878589</v>
      </c>
      <c r="H119" s="9">
        <f t="shared" si="30"/>
        <v>1.8635629905877276</v>
      </c>
      <c r="I119" s="9">
        <f t="shared" si="31"/>
        <v>4.4088012786357673</v>
      </c>
      <c r="J119" s="9">
        <f t="shared" si="32"/>
        <v>4.2269985437751929</v>
      </c>
      <c r="K119" s="11">
        <f t="shared" si="33"/>
        <v>0.56818181818181823</v>
      </c>
      <c r="L119" s="11">
        <f t="shared" si="34"/>
        <v>0.25</v>
      </c>
      <c r="M119" s="11">
        <f t="shared" si="35"/>
        <v>0.26041666666666669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-0.23952414772727271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0.24414062500000006</v>
      </c>
      <c r="Q119" s="11">
        <f>2*'OddsRatio_working_3-way'!K119*'OddsRatio_working_3-way'!L119*'OddsRatio_working_3-way'!M119</f>
        <v>7.3982007575757583E-2</v>
      </c>
      <c r="R119" s="11">
        <f t="shared" si="36"/>
        <v>0</v>
      </c>
      <c r="S119" s="11">
        <f t="shared" si="37"/>
        <v>-1.0192735359525578</v>
      </c>
      <c r="T119" s="11">
        <f t="shared" si="38"/>
        <v>-0.30887076847047201</v>
      </c>
      <c r="U119" s="11">
        <f>'OddsRatio_working_3-way'!S119-'OddsRatio_working_3-way'!R119^2/3</f>
        <v>-1.0192735359525578</v>
      </c>
      <c r="V119" s="11">
        <f>'OddsRatio_working_3-way'!S119*'OddsRatio_working_3-way'!R119/3-2*'OddsRatio_working_3-way'!R119^3/27-'OddsRatio_working_3-way'!T119</f>
        <v>0.30887076847047201</v>
      </c>
      <c r="W119" s="11">
        <f>'OddsRatio_working_3-way'!V119^2+4*'OddsRatio_working_3-way'!U119^3/27</f>
        <v>-6.1479170598796276E-2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0.19804060329534459</v>
      </c>
      <c r="Y119" s="11">
        <f>IF('OddsRatio_working_3-way'!W119&gt;=0,IF('OddsRatio_working_3-way'!V119+SQRT('OddsRatio_working_3-way'!W119)&gt;0,0,PI()),ACOS('OddsRatio_working_3-way'!V119/(2*'OddsRatio_working_3-way'!X119)))</f>
        <v>0.67642325376359902</v>
      </c>
      <c r="Z119" s="11">
        <f>'OddsRatio_working_3-way'!X119^(1/3)*COS('OddsRatio_working_3-way'!Y119/3)</f>
        <v>0.56813354643929448</v>
      </c>
      <c r="AA119" s="11">
        <f>'OddsRatio_working_3-way'!X119^(1/3)*COS(('OddsRatio_working_3-way'!Y119+2*PI())/3)</f>
        <v>-0.39692327079897155</v>
      </c>
      <c r="AB119" s="11">
        <f>'OddsRatio_working_3-way'!X119^(1/3)*COS(('OddsRatio_working_3-way'!Y119+4*PI())/3)</f>
        <v>-0.17121027564032304</v>
      </c>
      <c r="AC119" s="11">
        <f>'OddsRatio_working_3-way'!X119^(1/3)*SIN('OddsRatio_working_3-way'!Y119/3)</f>
        <v>0.13031545851444243</v>
      </c>
      <c r="AD119" s="11">
        <f>'OddsRatio_working_3-way'!X119^(1/3)*SIN(('OddsRatio_working_3-way'!Y119+2*PI())/3)</f>
        <v>0.42686035470135381</v>
      </c>
      <c r="AE119" s="11">
        <f>'OddsRatio_working_3-way'!X119^(1/3)*SIN(('OddsRatio_working_3-way'!Y119+4*PI())/3)</f>
        <v>-0.55717581321579635</v>
      </c>
      <c r="AF119" s="11">
        <f>-'OddsRatio_working_3-way'!U119/(3*'OddsRatio_working_3-way'!X119^(1/3))*COS(('OddsRatio_working_3-way'!Y119)/3)</f>
        <v>0.56813354643929437</v>
      </c>
      <c r="AG119" s="11">
        <f>-'OddsRatio_working_3-way'!U119/(3*'OddsRatio_working_3-way'!X119^(1/3))*COS(('OddsRatio_working_3-way'!Y119+2*PI())/3)</f>
        <v>-0.39692327079897149</v>
      </c>
      <c r="AH119" s="11">
        <f>-'OddsRatio_working_3-way'!U119/(3*'OddsRatio_working_3-way'!X119^(1/3))*COS(('OddsRatio_working_3-way'!Y119+4*PI())/3)</f>
        <v>-0.17121027564032298</v>
      </c>
      <c r="AI119" s="11">
        <f>'OddsRatio_working_3-way'!U119/(3*'OddsRatio_working_3-way'!X119^(1/3))*SIN(('OddsRatio_working_3-way'!Y119)/3)</f>
        <v>-0.1303154585144424</v>
      </c>
      <c r="AJ119" s="11">
        <f>'OddsRatio_working_3-way'!U119/(3*'OddsRatio_working_3-way'!X119^(1/3))*SIN(('OddsRatio_working_3-way'!Y119+2*PI())/3)</f>
        <v>-0.42686035470135375</v>
      </c>
      <c r="AK119" s="11">
        <f>'OddsRatio_working_3-way'!U119/(3*'OddsRatio_working_3-way'!X119^(1/3))*SIN(('OddsRatio_working_3-way'!Y119+4*PI())/3)</f>
        <v>0.55717581321579623</v>
      </c>
      <c r="AL119" s="11">
        <f>'OddsRatio_working_3-way'!Z119+'OddsRatio_working_3-way'!AF119</f>
        <v>1.136267092878589</v>
      </c>
      <c r="AM119" s="11">
        <f>'OddsRatio_working_3-way'!AA119+'OddsRatio_working_3-way'!AG119</f>
        <v>-0.79384654159794299</v>
      </c>
      <c r="AN119" s="11">
        <f>'OddsRatio_working_3-way'!AB119+'OddsRatio_working_3-way'!AH119</f>
        <v>-0.34242055128064602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1.136267092878589</v>
      </c>
      <c r="AS119" s="11">
        <f>IF(('OddsRatio_working_3-way'!X119=0),IF(Q119&gt;0,-Q119^(1/3),(-Q119)^(1/3)),'OddsRatio_working_3-way'!AM119-'OddsRatio_working_3-way'!R119/3)</f>
        <v>-0.79384654159794299</v>
      </c>
      <c r="AT119" s="11">
        <f>IF(('OddsRatio_working_3-way'!X119=0),IF(Q119&gt;0,-Q119^(1/3),(-Q119)^(1/3)),'OddsRatio_working_3-way'!AN119-'OddsRatio_working_3-way'!R119/3)</f>
        <v>-0.34242055128064602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1.58</v>
      </c>
      <c r="B120" s="4">
        <f>IF('True_Odds_Calculator_3-way'!B121="","",'True_Odds_Calculator_3-way'!B121)</f>
        <v>4.21</v>
      </c>
      <c r="C120" s="4">
        <f>IF('True_Odds_Calculator_3-way'!C121="","",'True_Odds_Calculator_3-way'!C121)</f>
        <v>4.75</v>
      </c>
      <c r="D120" s="9">
        <f t="shared" si="26"/>
        <v>0.5993373197899049</v>
      </c>
      <c r="E120" s="9">
        <f t="shared" si="27"/>
        <v>0.21277255824012542</v>
      </c>
      <c r="F120" s="9">
        <f t="shared" si="28"/>
        <v>0.18789012196996965</v>
      </c>
      <c r="G120" s="9">
        <f t="shared" si="29"/>
        <v>1.1526025523361705</v>
      </c>
      <c r="H120" s="9">
        <f t="shared" si="30"/>
        <v>1.6685094803549789</v>
      </c>
      <c r="I120" s="9">
        <f t="shared" si="31"/>
        <v>4.6998541929991067</v>
      </c>
      <c r="J120" s="9">
        <f t="shared" si="32"/>
        <v>5.3222595712606395</v>
      </c>
      <c r="K120" s="11">
        <f t="shared" si="33"/>
        <v>0.63291139240506322</v>
      </c>
      <c r="L120" s="11">
        <f t="shared" si="34"/>
        <v>0.23752969121140144</v>
      </c>
      <c r="M120" s="11">
        <f t="shared" si="35"/>
        <v>0.21052631578947367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-0.22096907683080635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0.23863742461478571</v>
      </c>
      <c r="Q120" s="11">
        <f>2*'OddsRatio_working_3-way'!K120*'OddsRatio_working_3-way'!L120*'OddsRatio_working_3-way'!M120</f>
        <v>6.3299051621959077E-2</v>
      </c>
      <c r="R120" s="11">
        <f t="shared" si="36"/>
        <v>0</v>
      </c>
      <c r="S120" s="11">
        <f t="shared" si="37"/>
        <v>-1.0799584631360333</v>
      </c>
      <c r="T120" s="11">
        <f t="shared" si="38"/>
        <v>-0.28646113080531388</v>
      </c>
      <c r="U120" s="11">
        <f>'OddsRatio_working_3-way'!S120-'OddsRatio_working_3-way'!R120^2/3</f>
        <v>-1.0799584631360333</v>
      </c>
      <c r="V120" s="11">
        <f>'OddsRatio_working_3-way'!S120*'OddsRatio_working_3-way'!R120/3-2*'OddsRatio_working_3-way'!R120^3/27-'OddsRatio_working_3-way'!T120</f>
        <v>0.28646113080531388</v>
      </c>
      <c r="W120" s="11">
        <f>'OddsRatio_working_3-way'!V120^2+4*'OddsRatio_working_3-way'!U120^3/27</f>
        <v>-0.10454248865559918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0.21598753906062401</v>
      </c>
      <c r="Y120" s="11">
        <f>IF('OddsRatio_working_3-way'!W120&gt;=0,IF('OddsRatio_working_3-way'!V120+SQRT('OddsRatio_working_3-way'!W120)&gt;0,0,PI()),ACOS('OddsRatio_working_3-way'!V120/(2*'OddsRatio_working_3-way'!X120)))</f>
        <v>0.84578659636691877</v>
      </c>
      <c r="Z120" s="11">
        <f>'OddsRatio_working_3-way'!X120^(1/3)*COS('OddsRatio_working_3-way'!Y120/3)</f>
        <v>0.57630127616808524</v>
      </c>
      <c r="AA120" s="11">
        <f>'OddsRatio_working_3-way'!X120^(1/3)*COS(('OddsRatio_working_3-way'!Y120+2*PI())/3)</f>
        <v>-0.43270943269469792</v>
      </c>
      <c r="AB120" s="11">
        <f>'OddsRatio_working_3-way'!X120^(1/3)*COS(('OddsRatio_working_3-way'!Y120+4*PI())/3)</f>
        <v>-0.14359184347338722</v>
      </c>
      <c r="AC120" s="11">
        <f>'OddsRatio_working_3-way'!X120^(1/3)*SIN('OddsRatio_working_3-way'!Y120/3)</f>
        <v>0.16692211796437936</v>
      </c>
      <c r="AD120" s="11">
        <f>'OddsRatio_working_3-way'!X120^(1/3)*SIN(('OddsRatio_working_3-way'!Y120+2*PI())/3)</f>
        <v>0.41563048641276368</v>
      </c>
      <c r="AE120" s="11">
        <f>'OddsRatio_working_3-way'!X120^(1/3)*SIN(('OddsRatio_working_3-way'!Y120+4*PI())/3)</f>
        <v>-0.58255260437714296</v>
      </c>
      <c r="AF120" s="11">
        <f>-'OddsRatio_working_3-way'!U120/(3*'OddsRatio_working_3-way'!X120^(1/3))*COS(('OddsRatio_working_3-way'!Y120)/3)</f>
        <v>0.57630127616808513</v>
      </c>
      <c r="AG120" s="11">
        <f>-'OddsRatio_working_3-way'!U120/(3*'OddsRatio_working_3-way'!X120^(1/3))*COS(('OddsRatio_working_3-way'!Y120+2*PI())/3)</f>
        <v>-0.43270943269469786</v>
      </c>
      <c r="AH120" s="11">
        <f>-'OddsRatio_working_3-way'!U120/(3*'OddsRatio_working_3-way'!X120^(1/3))*COS(('OddsRatio_working_3-way'!Y120+4*PI())/3)</f>
        <v>-0.14359184347338719</v>
      </c>
      <c r="AI120" s="11">
        <f>'OddsRatio_working_3-way'!U120/(3*'OddsRatio_working_3-way'!X120^(1/3))*SIN(('OddsRatio_working_3-way'!Y120)/3)</f>
        <v>-0.16692211796437931</v>
      </c>
      <c r="AJ120" s="11">
        <f>'OddsRatio_working_3-way'!U120/(3*'OddsRatio_working_3-way'!X120^(1/3))*SIN(('OddsRatio_working_3-way'!Y120+2*PI())/3)</f>
        <v>-0.41563048641276357</v>
      </c>
      <c r="AK120" s="11">
        <f>'OddsRatio_working_3-way'!U120/(3*'OddsRatio_working_3-way'!X120^(1/3))*SIN(('OddsRatio_working_3-way'!Y120+4*PI())/3)</f>
        <v>0.58255260437714285</v>
      </c>
      <c r="AL120" s="11">
        <f>'OddsRatio_working_3-way'!Z120+'OddsRatio_working_3-way'!AF120</f>
        <v>1.1526025523361705</v>
      </c>
      <c r="AM120" s="11">
        <f>'OddsRatio_working_3-way'!AA120+'OddsRatio_working_3-way'!AG120</f>
        <v>-0.86541886538939572</v>
      </c>
      <c r="AN120" s="11">
        <f>'OddsRatio_working_3-way'!AB120+'OddsRatio_working_3-way'!AH120</f>
        <v>-0.28718368694677443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1.1526025523361705</v>
      </c>
      <c r="AS120" s="11">
        <f>IF(('OddsRatio_working_3-way'!X120=0),IF(Q120&gt;0,-Q120^(1/3),(-Q120)^(1/3)),'OddsRatio_working_3-way'!AM120-'OddsRatio_working_3-way'!R120/3)</f>
        <v>-0.86541886538939572</v>
      </c>
      <c r="AT120" s="11">
        <f>IF(('OddsRatio_working_3-way'!X120=0),IF(Q120&gt;0,-Q120^(1/3),(-Q120)^(1/3)),'OddsRatio_working_3-way'!AN120-'OddsRatio_working_3-way'!R120/3)</f>
        <v>-0.28718368694677443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1.65</v>
      </c>
      <c r="B121" s="4">
        <f>IF('True_Odds_Calculator_3-way'!B122="","",'True_Odds_Calculator_3-way'!B122)</f>
        <v>4.0199999999999996</v>
      </c>
      <c r="C121" s="4">
        <f>IF('True_Odds_Calculator_3-way'!C122="","",'True_Odds_Calculator_3-way'!C122)</f>
        <v>4.49</v>
      </c>
      <c r="D121" s="9">
        <f t="shared" si="26"/>
        <v>0.57424518505149769</v>
      </c>
      <c r="E121" s="9">
        <f t="shared" si="27"/>
        <v>0.22498530185901772</v>
      </c>
      <c r="F121" s="9">
        <f t="shared" si="28"/>
        <v>0.20076951308948435</v>
      </c>
      <c r="G121" s="9">
        <f t="shared" si="29"/>
        <v>1.140640661278405</v>
      </c>
      <c r="H121" s="9">
        <f t="shared" si="30"/>
        <v>1.7414164298309633</v>
      </c>
      <c r="I121" s="9">
        <f t="shared" si="31"/>
        <v>4.4447347970607822</v>
      </c>
      <c r="J121" s="9">
        <f t="shared" si="32"/>
        <v>4.9808359078616338</v>
      </c>
      <c r="K121" s="11">
        <f t="shared" si="33"/>
        <v>0.60606060606060608</v>
      </c>
      <c r="L121" s="11">
        <f t="shared" si="34"/>
        <v>0.24875621890547267</v>
      </c>
      <c r="M121" s="11">
        <f t="shared" si="35"/>
        <v>0.22271714922048996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-0.23003260004223991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0.24041230037972386</v>
      </c>
      <c r="Q121" s="11">
        <f>2*'OddsRatio_working_3-way'!K121*'OddsRatio_working_3-way'!L121*'OddsRatio_working_3-way'!M121</f>
        <v>6.7154273849084886E-2</v>
      </c>
      <c r="R121" s="11">
        <f t="shared" si="36"/>
        <v>0</v>
      </c>
      <c r="S121" s="11">
        <f t="shared" si="37"/>
        <v>-1.0451227362364202</v>
      </c>
      <c r="T121" s="11">
        <f t="shared" si="38"/>
        <v>-0.29193372520570404</v>
      </c>
      <c r="U121" s="11">
        <f>'OddsRatio_working_3-way'!S121-'OddsRatio_working_3-way'!R121^2/3</f>
        <v>-1.0451227362364202</v>
      </c>
      <c r="V121" s="11">
        <f>'OddsRatio_working_3-way'!S121*'OddsRatio_working_3-way'!R121/3-2*'OddsRatio_working_3-way'!R121^3/27-'OddsRatio_working_3-way'!T121</f>
        <v>0.29193372520570404</v>
      </c>
      <c r="W121" s="11">
        <f>'OddsRatio_working_3-way'!V121^2+4*'OddsRatio_working_3-way'!U121^3/27</f>
        <v>-8.3895924582897546E-2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0.20562175498678215</v>
      </c>
      <c r="Y121" s="11">
        <f>IF('OddsRatio_working_3-way'!W121&gt;=0,IF('OddsRatio_working_3-way'!V121+SQRT('OddsRatio_working_3-way'!W121)&gt;0,0,PI()),ACOS('OddsRatio_working_3-way'!V121/(2*'OddsRatio_working_3-way'!X121)))</f>
        <v>0.78146787900034054</v>
      </c>
      <c r="Z121" s="11">
        <f>'OddsRatio_working_3-way'!X121^(1/3)*COS('OddsRatio_working_3-way'!Y121/3)</f>
        <v>0.57032033063920251</v>
      </c>
      <c r="AA121" s="11">
        <f>'OddsRatio_working_3-way'!X121^(1/3)*COS(('OddsRatio_working_3-way'!Y121+2*PI())/3)</f>
        <v>-0.41681017255012948</v>
      </c>
      <c r="AB121" s="11">
        <f>'OddsRatio_working_3-way'!X121^(1/3)*COS(('OddsRatio_working_3-way'!Y121+4*PI())/3)</f>
        <v>-0.15351015808907315</v>
      </c>
      <c r="AC121" s="11">
        <f>'OddsRatio_working_3-way'!X121^(1/3)*SIN('OddsRatio_working_3-way'!Y121/3)</f>
        <v>0.15201633422672334</v>
      </c>
      <c r="AD121" s="11">
        <f>'OddsRatio_working_3-way'!X121^(1/3)*SIN(('OddsRatio_working_3-way'!Y121+2*PI())/3)</f>
        <v>0.41790372751492827</v>
      </c>
      <c r="AE121" s="11">
        <f>'OddsRatio_working_3-way'!X121^(1/3)*SIN(('OddsRatio_working_3-way'!Y121+4*PI())/3)</f>
        <v>-0.56992006174165155</v>
      </c>
      <c r="AF121" s="11">
        <f>-'OddsRatio_working_3-way'!U121/(3*'OddsRatio_working_3-way'!X121^(1/3))*COS(('OddsRatio_working_3-way'!Y121)/3)</f>
        <v>0.57032033063920251</v>
      </c>
      <c r="AG121" s="11">
        <f>-'OddsRatio_working_3-way'!U121/(3*'OddsRatio_working_3-way'!X121^(1/3))*COS(('OddsRatio_working_3-way'!Y121+2*PI())/3)</f>
        <v>-0.41681017255012948</v>
      </c>
      <c r="AH121" s="11">
        <f>-'OddsRatio_working_3-way'!U121/(3*'OddsRatio_working_3-way'!X121^(1/3))*COS(('OddsRatio_working_3-way'!Y121+4*PI())/3)</f>
        <v>-0.15351015808907315</v>
      </c>
      <c r="AI121" s="11">
        <f>'OddsRatio_working_3-way'!U121/(3*'OddsRatio_working_3-way'!X121^(1/3))*SIN(('OddsRatio_working_3-way'!Y121)/3)</f>
        <v>-0.15201633422672334</v>
      </c>
      <c r="AJ121" s="11">
        <f>'OddsRatio_working_3-way'!U121/(3*'OddsRatio_working_3-way'!X121^(1/3))*SIN(('OddsRatio_working_3-way'!Y121+2*PI())/3)</f>
        <v>-0.41790372751492827</v>
      </c>
      <c r="AK121" s="11">
        <f>'OddsRatio_working_3-way'!U121/(3*'OddsRatio_working_3-way'!X121^(1/3))*SIN(('OddsRatio_working_3-way'!Y121+4*PI())/3)</f>
        <v>0.56992006174165155</v>
      </c>
      <c r="AL121" s="11">
        <f>'OddsRatio_working_3-way'!Z121+'OddsRatio_working_3-way'!AF121</f>
        <v>1.140640661278405</v>
      </c>
      <c r="AM121" s="11">
        <f>'OddsRatio_working_3-way'!AA121+'OddsRatio_working_3-way'!AG121</f>
        <v>-0.83362034510025895</v>
      </c>
      <c r="AN121" s="11">
        <f>'OddsRatio_working_3-way'!AB121+'OddsRatio_working_3-way'!AH121</f>
        <v>-0.30702031617814629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1.140640661278405</v>
      </c>
      <c r="AS121" s="11">
        <f>IF(('OddsRatio_working_3-way'!X121=0),IF(Q121&gt;0,-Q121^(1/3),(-Q121)^(1/3)),'OddsRatio_working_3-way'!AM121-'OddsRatio_working_3-way'!R121/3)</f>
        <v>-0.83362034510025895</v>
      </c>
      <c r="AT121" s="11">
        <f>IF(('OddsRatio_working_3-way'!X121=0),IF(Q121&gt;0,-Q121^(1/3),(-Q121)^(1/3)),'OddsRatio_working_3-way'!AN121-'OddsRatio_working_3-way'!R121/3)</f>
        <v>-0.30702031617814629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3.35</v>
      </c>
      <c r="B122" s="4">
        <f>IF('True_Odds_Calculator_3-way'!B123="","",'True_Odds_Calculator_3-way'!B123)</f>
        <v>3.47</v>
      </c>
      <c r="C122" s="4">
        <f>IF('True_Odds_Calculator_3-way'!C123="","",'True_Odds_Calculator_3-way'!C123)</f>
        <v>2.04</v>
      </c>
      <c r="D122" s="9">
        <f t="shared" si="26"/>
        <v>0.27447050429131115</v>
      </c>
      <c r="E122" s="9">
        <f t="shared" si="27"/>
        <v>0.26466510808367044</v>
      </c>
      <c r="F122" s="9">
        <f t="shared" si="28"/>
        <v>0.46086438762501841</v>
      </c>
      <c r="G122" s="9">
        <f t="shared" si="29"/>
        <v>1.1248420168785773</v>
      </c>
      <c r="H122" s="9">
        <f t="shared" si="30"/>
        <v>3.6433787396646569</v>
      </c>
      <c r="I122" s="9">
        <f t="shared" si="31"/>
        <v>3.7783597816900856</v>
      </c>
      <c r="J122" s="9">
        <f t="shared" si="32"/>
        <v>2.1698356975537205</v>
      </c>
      <c r="K122" s="11">
        <f t="shared" si="33"/>
        <v>0.29850746268656714</v>
      </c>
      <c r="L122" s="11">
        <f t="shared" si="34"/>
        <v>0.28818443804034583</v>
      </c>
      <c r="M122" s="11">
        <f t="shared" si="35"/>
        <v>0.49019607843137253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-0.25456207688460564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0.24711161939075599</v>
      </c>
      <c r="Q122" s="11">
        <f>2*'OddsRatio_working_3-way'!K122*'OddsRatio_working_3-way'!L122*'OddsRatio_working_3-way'!M122</f>
        <v>8.4338436652135154E-2</v>
      </c>
      <c r="R122" s="11">
        <f t="shared" si="36"/>
        <v>0</v>
      </c>
      <c r="S122" s="11">
        <f t="shared" si="37"/>
        <v>-0.97073225680340836</v>
      </c>
      <c r="T122" s="11">
        <f t="shared" si="38"/>
        <v>-0.33130793747556603</v>
      </c>
      <c r="U122" s="11">
        <f>'OddsRatio_working_3-way'!S122-'OddsRatio_working_3-way'!R122^2/3</f>
        <v>-0.97073225680340836</v>
      </c>
      <c r="V122" s="11">
        <f>'OddsRatio_working_3-way'!S122*'OddsRatio_working_3-way'!R122/3-2*'OddsRatio_working_3-way'!R122^3/27-'OddsRatio_working_3-way'!T122</f>
        <v>0.33130793747556603</v>
      </c>
      <c r="W122" s="11">
        <f>'OddsRatio_working_3-way'!V122^2+4*'OddsRatio_working_3-way'!U122^3/27</f>
        <v>-2.5752310123270547E-2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0.18406334477400987</v>
      </c>
      <c r="Y122" s="11">
        <f>IF('OddsRatio_working_3-way'!W122&gt;=0,IF('OddsRatio_working_3-way'!V122+SQRT('OddsRatio_working_3-way'!W122)&gt;0,0,PI()),ACOS('OddsRatio_working_3-way'!V122/(2*'OddsRatio_working_3-way'!X122)))</f>
        <v>0.4510647201665694</v>
      </c>
      <c r="Z122" s="11">
        <f>'OddsRatio_working_3-way'!X122^(1/3)*COS('OddsRatio_working_3-way'!Y122/3)</f>
        <v>0.56242100843928866</v>
      </c>
      <c r="AA122" s="11">
        <f>'OddsRatio_working_3-way'!X122^(1/3)*COS(('OddsRatio_working_3-way'!Y122+2*PI())/3)</f>
        <v>-0.3550008907916925</v>
      </c>
      <c r="AB122" s="11">
        <f>'OddsRatio_working_3-way'!X122^(1/3)*COS(('OddsRatio_working_3-way'!Y122+4*PI())/3)</f>
        <v>-0.2074201176475963</v>
      </c>
      <c r="AC122" s="11">
        <f>'OddsRatio_working_3-way'!X122^(1/3)*SIN('OddsRatio_working_3-way'!Y122/3)</f>
        <v>8.5205799101957178E-2</v>
      </c>
      <c r="AD122" s="11">
        <f>'OddsRatio_working_3-way'!X122^(1/3)*SIN(('OddsRatio_working_3-way'!Y122+2*PI())/3)</f>
        <v>0.4444679813795076</v>
      </c>
      <c r="AE122" s="11">
        <f>'OddsRatio_working_3-way'!X122^(1/3)*SIN(('OddsRatio_working_3-way'!Y122+4*PI())/3)</f>
        <v>-0.52967378048146463</v>
      </c>
      <c r="AF122" s="11">
        <f>-'OddsRatio_working_3-way'!U122/(3*'OddsRatio_working_3-way'!X122^(1/3))*COS(('OddsRatio_working_3-way'!Y122)/3)</f>
        <v>0.56242100843928866</v>
      </c>
      <c r="AG122" s="11">
        <f>-'OddsRatio_working_3-way'!U122/(3*'OddsRatio_working_3-way'!X122^(1/3))*COS(('OddsRatio_working_3-way'!Y122+2*PI())/3)</f>
        <v>-0.3550008907916925</v>
      </c>
      <c r="AH122" s="11">
        <f>-'OddsRatio_working_3-way'!U122/(3*'OddsRatio_working_3-way'!X122^(1/3))*COS(('OddsRatio_working_3-way'!Y122+4*PI())/3)</f>
        <v>-0.2074201176475963</v>
      </c>
      <c r="AI122" s="11">
        <f>'OddsRatio_working_3-way'!U122/(3*'OddsRatio_working_3-way'!X122^(1/3))*SIN(('OddsRatio_working_3-way'!Y122)/3)</f>
        <v>-8.5205799101957178E-2</v>
      </c>
      <c r="AJ122" s="11">
        <f>'OddsRatio_working_3-way'!U122/(3*'OddsRatio_working_3-way'!X122^(1/3))*SIN(('OddsRatio_working_3-way'!Y122+2*PI())/3)</f>
        <v>-0.4444679813795076</v>
      </c>
      <c r="AK122" s="11">
        <f>'OddsRatio_working_3-way'!U122/(3*'OddsRatio_working_3-way'!X122^(1/3))*SIN(('OddsRatio_working_3-way'!Y122+4*PI())/3)</f>
        <v>0.52967378048146463</v>
      </c>
      <c r="AL122" s="11">
        <f>'OddsRatio_working_3-way'!Z122+'OddsRatio_working_3-way'!AF122</f>
        <v>1.1248420168785773</v>
      </c>
      <c r="AM122" s="11">
        <f>'OddsRatio_working_3-way'!AA122+'OddsRatio_working_3-way'!AG122</f>
        <v>-0.71000178158338501</v>
      </c>
      <c r="AN122" s="11">
        <f>'OddsRatio_working_3-way'!AB122+'OddsRatio_working_3-way'!AH122</f>
        <v>-0.41484023529519259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1.1248420168785773</v>
      </c>
      <c r="AS122" s="11">
        <f>IF(('OddsRatio_working_3-way'!X122=0),IF(Q122&gt;0,-Q122^(1/3),(-Q122)^(1/3)),'OddsRatio_working_3-way'!AM122-'OddsRatio_working_3-way'!R122/3)</f>
        <v>-0.71000178158338501</v>
      </c>
      <c r="AT122" s="11">
        <f>IF(('OddsRatio_working_3-way'!X122=0),IF(Q122&gt;0,-Q122^(1/3),(-Q122)^(1/3)),'OddsRatio_working_3-way'!AN122-'OddsRatio_working_3-way'!R122/3)</f>
        <v>-0.41484023529519259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1.7</v>
      </c>
      <c r="B123" s="4">
        <f>IF('True_Odds_Calculator_3-way'!B124="","",'True_Odds_Calculator_3-way'!B124)</f>
        <v>3.99</v>
      </c>
      <c r="C123" s="4">
        <f>IF('True_Odds_Calculator_3-way'!C124="","",'True_Odds_Calculator_3-way'!C124)</f>
        <v>5.35</v>
      </c>
      <c r="D123" s="9">
        <f t="shared" si="26"/>
        <v>0.57740549695804166</v>
      </c>
      <c r="E123" s="9">
        <f t="shared" si="27"/>
        <v>0.24235402741132434</v>
      </c>
      <c r="F123" s="9">
        <f t="shared" si="28"/>
        <v>0.18024047563063419</v>
      </c>
      <c r="G123" s="9">
        <f t="shared" si="29"/>
        <v>1.0455502001584733</v>
      </c>
      <c r="H123" s="9">
        <f t="shared" si="30"/>
        <v>1.7318851401109314</v>
      </c>
      <c r="I123" s="9">
        <f t="shared" si="31"/>
        <v>4.1261950984738354</v>
      </c>
      <c r="J123" s="9">
        <f t="shared" si="32"/>
        <v>5.5481433706893588</v>
      </c>
      <c r="K123" s="11">
        <f t="shared" si="33"/>
        <v>0.58823529411764708</v>
      </c>
      <c r="L123" s="11">
        <f t="shared" si="34"/>
        <v>0.25062656641604009</v>
      </c>
      <c r="M123" s="11">
        <f t="shared" si="35"/>
        <v>0.18691588785046731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-0.25088973119990754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0.2215544358422169</v>
      </c>
      <c r="Q123" s="11">
        <f>2*'OddsRatio_working_3-way'!K123*'OddsRatio_working_3-way'!L123*'OddsRatio_working_3-way'!M123</f>
        <v>5.5113043741845003E-2</v>
      </c>
      <c r="R123" s="11">
        <f t="shared" si="36"/>
        <v>0</v>
      </c>
      <c r="S123" s="11">
        <f t="shared" si="37"/>
        <v>-0.88307494604346148</v>
      </c>
      <c r="T123" s="11">
        <f t="shared" si="38"/>
        <v>-0.21967038458792576</v>
      </c>
      <c r="U123" s="11">
        <f>'OddsRatio_working_3-way'!S123-'OddsRatio_working_3-way'!R123^2/3</f>
        <v>-0.88307494604346148</v>
      </c>
      <c r="V123" s="11">
        <f>'OddsRatio_working_3-way'!S123*'OddsRatio_working_3-way'!R123/3-2*'OddsRatio_working_3-way'!R123^3/27-'OddsRatio_working_3-way'!T123</f>
        <v>0.21967038458792576</v>
      </c>
      <c r="W123" s="11">
        <f>'OddsRatio_working_3-way'!V123^2+4*'OddsRatio_working_3-way'!U123^3/27</f>
        <v>-5.3765767423386179E-2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0.15970351067555888</v>
      </c>
      <c r="Y123" s="11">
        <f>IF('OddsRatio_working_3-way'!W123&gt;=0,IF('OddsRatio_working_3-way'!V123+SQRT('OddsRatio_working_3-way'!W123)&gt;0,0,PI()),ACOS('OddsRatio_working_3-way'!V123/(2*'OddsRatio_working_3-way'!X123)))</f>
        <v>0.81241897852171041</v>
      </c>
      <c r="Z123" s="11">
        <f>'OddsRatio_working_3-way'!X123^(1/3)*COS('OddsRatio_working_3-way'!Y123/3)</f>
        <v>0.52277510007923678</v>
      </c>
      <c r="AA123" s="11">
        <f>'OddsRatio_working_3-way'!X123^(1/3)*COS(('OddsRatio_working_3-way'!Y123+2*PI())/3)</f>
        <v>-0.38707916695866096</v>
      </c>
      <c r="AB123" s="11">
        <f>'OddsRatio_working_3-way'!X123^(1/3)*COS(('OddsRatio_working_3-way'!Y123+4*PI())/3)</f>
        <v>-0.13569593312057576</v>
      </c>
      <c r="AC123" s="11">
        <f>'OddsRatio_working_3-way'!X123^(1/3)*SIN('OddsRatio_working_3-way'!Y123/3)</f>
        <v>0.14513617772617707</v>
      </c>
      <c r="AD123" s="11">
        <f>'OddsRatio_working_3-way'!X123^(1/3)*SIN(('OddsRatio_working_3-way'!Y123+2*PI())/3)</f>
        <v>0.38016842827148284</v>
      </c>
      <c r="AE123" s="11">
        <f>'OddsRatio_working_3-way'!X123^(1/3)*SIN(('OddsRatio_working_3-way'!Y123+4*PI())/3)</f>
        <v>-0.52530460599765993</v>
      </c>
      <c r="AF123" s="11">
        <f>-'OddsRatio_working_3-way'!U123/(3*'OddsRatio_working_3-way'!X123^(1/3))*COS(('OddsRatio_working_3-way'!Y123)/3)</f>
        <v>0.52277510007923667</v>
      </c>
      <c r="AG123" s="11">
        <f>-'OddsRatio_working_3-way'!U123/(3*'OddsRatio_working_3-way'!X123^(1/3))*COS(('OddsRatio_working_3-way'!Y123+2*PI())/3)</f>
        <v>-0.3870791669586609</v>
      </c>
      <c r="AH123" s="11">
        <f>-'OddsRatio_working_3-way'!U123/(3*'OddsRatio_working_3-way'!X123^(1/3))*COS(('OddsRatio_working_3-way'!Y123+4*PI())/3)</f>
        <v>-0.13569593312057573</v>
      </c>
      <c r="AI123" s="11">
        <f>'OddsRatio_working_3-way'!U123/(3*'OddsRatio_working_3-way'!X123^(1/3))*SIN(('OddsRatio_working_3-way'!Y123)/3)</f>
        <v>-0.14513617772617704</v>
      </c>
      <c r="AJ123" s="11">
        <f>'OddsRatio_working_3-way'!U123/(3*'OddsRatio_working_3-way'!X123^(1/3))*SIN(('OddsRatio_working_3-way'!Y123+2*PI())/3)</f>
        <v>-0.38016842827148278</v>
      </c>
      <c r="AK123" s="11">
        <f>'OddsRatio_working_3-way'!U123/(3*'OddsRatio_working_3-way'!X123^(1/3))*SIN(('OddsRatio_working_3-way'!Y123+4*PI())/3)</f>
        <v>0.52530460599765982</v>
      </c>
      <c r="AL123" s="11">
        <f>'OddsRatio_working_3-way'!Z123+'OddsRatio_working_3-way'!AF123</f>
        <v>1.0455502001584733</v>
      </c>
      <c r="AM123" s="11">
        <f>'OddsRatio_working_3-way'!AA123+'OddsRatio_working_3-way'!AG123</f>
        <v>-0.77415833391732192</v>
      </c>
      <c r="AN123" s="11">
        <f>'OddsRatio_working_3-way'!AB123+'OddsRatio_working_3-way'!AH123</f>
        <v>-0.27139186624115152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1.0455502001584733</v>
      </c>
      <c r="AS123" s="11">
        <f>IF(('OddsRatio_working_3-way'!X123=0),IF(Q123&gt;0,-Q123^(1/3),(-Q123)^(1/3)),'OddsRatio_working_3-way'!AM123-'OddsRatio_working_3-way'!R123/3)</f>
        <v>-0.77415833391732192</v>
      </c>
      <c r="AT123" s="11">
        <f>IF(('OddsRatio_working_3-way'!X123=0),IF(Q123&gt;0,-Q123^(1/3),(-Q123)^(1/3)),'OddsRatio_working_3-way'!AN123-'OddsRatio_working_3-way'!R123/3)</f>
        <v>-0.27139186624115152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2.7</v>
      </c>
      <c r="B124" s="4">
        <f>IF('True_Odds_Calculator_3-way'!B125="","",'True_Odds_Calculator_3-way'!B125)</f>
        <v>2.97</v>
      </c>
      <c r="C124" s="4">
        <f>IF('True_Odds_Calculator_3-way'!C125="","",'True_Odds_Calculator_3-way'!C125)</f>
        <v>3.18</v>
      </c>
      <c r="D124" s="9">
        <f t="shared" si="26"/>
        <v>0.36289115586394616</v>
      </c>
      <c r="E124" s="9">
        <f t="shared" si="27"/>
        <v>0.32954517936656547</v>
      </c>
      <c r="F124" s="9">
        <f t="shared" si="28"/>
        <v>0.30756366476948849</v>
      </c>
      <c r="G124" s="9">
        <f t="shared" si="29"/>
        <v>1.0327336510119667</v>
      </c>
      <c r="H124" s="9">
        <f t="shared" si="30"/>
        <v>2.7556472067203432</v>
      </c>
      <c r="I124" s="9">
        <f t="shared" si="31"/>
        <v>3.0344852924935748</v>
      </c>
      <c r="J124" s="9">
        <f t="shared" si="32"/>
        <v>3.2513593592060874</v>
      </c>
      <c r="K124" s="11">
        <f t="shared" si="33"/>
        <v>0.37037037037037035</v>
      </c>
      <c r="L124" s="11">
        <f t="shared" si="34"/>
        <v>0.33670033670033667</v>
      </c>
      <c r="M124" s="11">
        <f t="shared" si="35"/>
        <v>0.31446540880503143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-0.28630195110511913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0.22940798622140338</v>
      </c>
      <c r="Q124" s="11">
        <f>2*'OddsRatio_working_3-way'!K124*'OddsRatio_working_3-way'!L124*'OddsRatio_working_3-way'!M124</f>
        <v>7.8430080759454138E-2</v>
      </c>
      <c r="R124" s="11">
        <f t="shared" si="36"/>
        <v>0</v>
      </c>
      <c r="S124" s="11">
        <f t="shared" si="37"/>
        <v>-0.8012798562353266</v>
      </c>
      <c r="T124" s="11">
        <f t="shared" si="38"/>
        <v>-0.27394183119156462</v>
      </c>
      <c r="U124" s="11">
        <f>'OddsRatio_working_3-way'!S124-'OddsRatio_working_3-way'!R124^2/3</f>
        <v>-0.8012798562353266</v>
      </c>
      <c r="V124" s="11">
        <f>'OddsRatio_working_3-way'!S124*'OddsRatio_working_3-way'!R124/3-2*'OddsRatio_working_3-way'!R124^3/27-'OddsRatio_working_3-way'!T124</f>
        <v>0.27394183119156462</v>
      </c>
      <c r="W124" s="11">
        <f>'OddsRatio_working_3-way'!V124^2+4*'OddsRatio_working_3-way'!U124^3/27</f>
        <v>-1.1723556930466617E-3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0.13803666412373414</v>
      </c>
      <c r="Y124" s="11">
        <f>IF('OddsRatio_working_3-way'!W124&gt;=0,IF('OddsRatio_working_3-way'!V124+SQRT('OddsRatio_working_3-way'!W124)&gt;0,0,PI()),ACOS('OddsRatio_working_3-way'!V124/(2*'OddsRatio_working_3-way'!X124)))</f>
        <v>0.12434403637067204</v>
      </c>
      <c r="Z124" s="11">
        <f>'OddsRatio_working_3-way'!X124^(1/3)*COS('OddsRatio_working_3-way'!Y124/3)</f>
        <v>0.51636682550598334</v>
      </c>
      <c r="AA124" s="11">
        <f>'OddsRatio_working_3-way'!X124^(1/3)*COS(('OddsRatio_working_3-way'!Y124+2*PI())/3)</f>
        <v>-0.27672903747923483</v>
      </c>
      <c r="AB124" s="11">
        <f>'OddsRatio_working_3-way'!X124^(1/3)*COS(('OddsRatio_working_3-way'!Y124+4*PI())/3)</f>
        <v>-0.23963778802674846</v>
      </c>
      <c r="AC124" s="11">
        <f>'OddsRatio_working_3-way'!X124^(1/3)*SIN('OddsRatio_working_3-way'!Y124/3)</f>
        <v>2.1414642855972488E-2</v>
      </c>
      <c r="AD124" s="11">
        <f>'OddsRatio_working_3-way'!X124^(1/3)*SIN(('OddsRatio_working_3-way'!Y124+2*PI())/3)</f>
        <v>0.43647946713172175</v>
      </c>
      <c r="AE124" s="11">
        <f>'OddsRatio_working_3-way'!X124^(1/3)*SIN(('OddsRatio_working_3-way'!Y124+4*PI())/3)</f>
        <v>-0.45789410998769431</v>
      </c>
      <c r="AF124" s="11">
        <f>-'OddsRatio_working_3-way'!U124/(3*'OddsRatio_working_3-way'!X124^(1/3))*COS(('OddsRatio_working_3-way'!Y124)/3)</f>
        <v>0.51636682550598334</v>
      </c>
      <c r="AG124" s="11">
        <f>-'OddsRatio_working_3-way'!U124/(3*'OddsRatio_working_3-way'!X124^(1/3))*COS(('OddsRatio_working_3-way'!Y124+2*PI())/3)</f>
        <v>-0.27672903747923483</v>
      </c>
      <c r="AH124" s="11">
        <f>-'OddsRatio_working_3-way'!U124/(3*'OddsRatio_working_3-way'!X124^(1/3))*COS(('OddsRatio_working_3-way'!Y124+4*PI())/3)</f>
        <v>-0.23963778802674846</v>
      </c>
      <c r="AI124" s="11">
        <f>'OddsRatio_working_3-way'!U124/(3*'OddsRatio_working_3-way'!X124^(1/3))*SIN(('OddsRatio_working_3-way'!Y124)/3)</f>
        <v>-2.1414642855972488E-2</v>
      </c>
      <c r="AJ124" s="11">
        <f>'OddsRatio_working_3-way'!U124/(3*'OddsRatio_working_3-way'!X124^(1/3))*SIN(('OddsRatio_working_3-way'!Y124+2*PI())/3)</f>
        <v>-0.43647946713172175</v>
      </c>
      <c r="AK124" s="11">
        <f>'OddsRatio_working_3-way'!U124/(3*'OddsRatio_working_3-way'!X124^(1/3))*SIN(('OddsRatio_working_3-way'!Y124+4*PI())/3)</f>
        <v>0.45789410998769431</v>
      </c>
      <c r="AL124" s="11">
        <f>'OddsRatio_working_3-way'!Z124+'OddsRatio_working_3-way'!AF124</f>
        <v>1.0327336510119667</v>
      </c>
      <c r="AM124" s="11">
        <f>'OddsRatio_working_3-way'!AA124+'OddsRatio_working_3-way'!AG124</f>
        <v>-0.55345807495846966</v>
      </c>
      <c r="AN124" s="11">
        <f>'OddsRatio_working_3-way'!AB124+'OddsRatio_working_3-way'!AH124</f>
        <v>-0.47927557605349691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1.0327336510119667</v>
      </c>
      <c r="AS124" s="11">
        <f>IF(('OddsRatio_working_3-way'!X124=0),IF(Q124&gt;0,-Q124^(1/3),(-Q124)^(1/3)),'OddsRatio_working_3-way'!AM124-'OddsRatio_working_3-way'!R124/3)</f>
        <v>-0.55345807495846966</v>
      </c>
      <c r="AT124" s="11">
        <f>IF(('OddsRatio_working_3-way'!X124=0),IF(Q124&gt;0,-Q124^(1/3),(-Q124)^(1/3)),'OddsRatio_working_3-way'!AN124-'OddsRatio_working_3-way'!R124/3)</f>
        <v>-0.47927557605349691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2.82</v>
      </c>
      <c r="B125" s="4">
        <f>IF('True_Odds_Calculator_3-way'!B126="","",'True_Odds_Calculator_3-way'!B126)</f>
        <v>3</v>
      </c>
      <c r="C125" s="4">
        <f>IF('True_Odds_Calculator_3-way'!C126="","",'True_Odds_Calculator_3-way'!C126)</f>
        <v>2.99</v>
      </c>
      <c r="D125" s="9">
        <f t="shared" si="26"/>
        <v>0.3469996442264271</v>
      </c>
      <c r="E125" s="9">
        <f t="shared" si="27"/>
        <v>0.3259490547903871</v>
      </c>
      <c r="F125" s="9">
        <f t="shared" si="28"/>
        <v>0.3270513009831858</v>
      </c>
      <c r="G125" s="9">
        <f t="shared" si="29"/>
        <v>1.0339820522613341</v>
      </c>
      <c r="H125" s="9">
        <f t="shared" si="30"/>
        <v>2.8818473351156282</v>
      </c>
      <c r="I125" s="9">
        <f t="shared" si="31"/>
        <v>3.0679641045226678</v>
      </c>
      <c r="J125" s="9">
        <f t="shared" si="32"/>
        <v>3.0576242840000551</v>
      </c>
      <c r="K125" s="11">
        <f t="shared" si="33"/>
        <v>0.3546099290780142</v>
      </c>
      <c r="L125" s="11">
        <f t="shared" si="34"/>
        <v>0.33333333333333331</v>
      </c>
      <c r="M125" s="11">
        <f t="shared" si="35"/>
        <v>0.33444816053511706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-0.28636036591633263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0.22968602987104375</v>
      </c>
      <c r="Q125" s="11">
        <f>2*'OddsRatio_working_3-way'!K125*'OddsRatio_working_3-way'!L125*'OddsRatio_working_3-way'!M125</f>
        <v>7.9065758991753443E-2</v>
      </c>
      <c r="R125" s="11">
        <f t="shared" si="36"/>
        <v>0</v>
      </c>
      <c r="S125" s="11">
        <f t="shared" si="37"/>
        <v>-0.80208735987630453</v>
      </c>
      <c r="T125" s="11">
        <f t="shared" si="38"/>
        <v>-0.27610580374399468</v>
      </c>
      <c r="U125" s="11">
        <f>'OddsRatio_working_3-way'!S125-'OddsRatio_working_3-way'!R125^2/3</f>
        <v>-0.80208735987630453</v>
      </c>
      <c r="V125" s="11">
        <f>'OddsRatio_working_3-way'!S125*'OddsRatio_working_3-way'!R125/3-2*'OddsRatio_working_3-way'!R125^3/27-'OddsRatio_working_3-way'!T125</f>
        <v>0.27610580374399468</v>
      </c>
      <c r="W125" s="11">
        <f>'OddsRatio_working_3-way'!V125^2+4*'OddsRatio_working_3-way'!U125^3/27</f>
        <v>-2.1272543936982913E-4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0.13824537994132674</v>
      </c>
      <c r="Y125" s="11">
        <f>IF('OddsRatio_working_3-way'!W125&gt;=0,IF('OddsRatio_working_3-way'!V125+SQRT('OddsRatio_working_3-way'!W125)&gt;0,0,PI()),ACOS('OddsRatio_working_3-way'!V125/(2*'OddsRatio_working_3-way'!X125)))</f>
        <v>5.2775300294095384E-2</v>
      </c>
      <c r="Z125" s="11">
        <f>'OddsRatio_working_3-way'!X125^(1/3)*COS('OddsRatio_working_3-way'!Y125/3)</f>
        <v>0.51699102613066705</v>
      </c>
      <c r="AA125" s="11">
        <f>'OddsRatio_working_3-way'!X125^(1/3)*COS(('OddsRatio_working_3-way'!Y125+2*PI())/3)</f>
        <v>-0.26637264099028812</v>
      </c>
      <c r="AB125" s="11">
        <f>'OddsRatio_working_3-way'!X125^(1/3)*COS(('OddsRatio_working_3-way'!Y125+4*PI())/3)</f>
        <v>-0.25061838514037876</v>
      </c>
      <c r="AC125" s="11">
        <f>'OddsRatio_working_3-way'!X125^(1/3)*SIN('OddsRatio_working_3-way'!Y125/3)</f>
        <v>9.0957238558273135E-3</v>
      </c>
      <c r="AD125" s="11">
        <f>'OddsRatio_working_3-way'!X125^(1/3)*SIN(('OddsRatio_working_3-way'!Y125+2*PI())/3)</f>
        <v>0.44317950022982849</v>
      </c>
      <c r="AE125" s="11">
        <f>'OddsRatio_working_3-way'!X125^(1/3)*SIN(('OddsRatio_working_3-way'!Y125+4*PI())/3)</f>
        <v>-0.4522752240856559</v>
      </c>
      <c r="AF125" s="11">
        <f>-'OddsRatio_working_3-way'!U125/(3*'OddsRatio_working_3-way'!X125^(1/3))*COS(('OddsRatio_working_3-way'!Y125)/3)</f>
        <v>0.51699102613066705</v>
      </c>
      <c r="AG125" s="11">
        <f>-'OddsRatio_working_3-way'!U125/(3*'OddsRatio_working_3-way'!X125^(1/3))*COS(('OddsRatio_working_3-way'!Y125+2*PI())/3)</f>
        <v>-0.26637264099028812</v>
      </c>
      <c r="AH125" s="11">
        <f>-'OddsRatio_working_3-way'!U125/(3*'OddsRatio_working_3-way'!X125^(1/3))*COS(('OddsRatio_working_3-way'!Y125+4*PI())/3)</f>
        <v>-0.25061838514037876</v>
      </c>
      <c r="AI125" s="11">
        <f>'OddsRatio_working_3-way'!U125/(3*'OddsRatio_working_3-way'!X125^(1/3))*SIN(('OddsRatio_working_3-way'!Y125)/3)</f>
        <v>-9.0957238558273135E-3</v>
      </c>
      <c r="AJ125" s="11">
        <f>'OddsRatio_working_3-way'!U125/(3*'OddsRatio_working_3-way'!X125^(1/3))*SIN(('OddsRatio_working_3-way'!Y125+2*PI())/3)</f>
        <v>-0.44317950022982849</v>
      </c>
      <c r="AK125" s="11">
        <f>'OddsRatio_working_3-way'!U125/(3*'OddsRatio_working_3-way'!X125^(1/3))*SIN(('OddsRatio_working_3-way'!Y125+4*PI())/3)</f>
        <v>0.4522752240856559</v>
      </c>
      <c r="AL125" s="11">
        <f>'OddsRatio_working_3-way'!Z125+'OddsRatio_working_3-way'!AF125</f>
        <v>1.0339820522613341</v>
      </c>
      <c r="AM125" s="11">
        <f>'OddsRatio_working_3-way'!AA125+'OddsRatio_working_3-way'!AG125</f>
        <v>-0.53274528198057625</v>
      </c>
      <c r="AN125" s="11">
        <f>'OddsRatio_working_3-way'!AB125+'OddsRatio_working_3-way'!AH125</f>
        <v>-0.50123677028075753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1.0339820522613341</v>
      </c>
      <c r="AS125" s="11">
        <f>IF(('OddsRatio_working_3-way'!X125=0),IF(Q125&gt;0,-Q125^(1/3),(-Q125)^(1/3)),'OddsRatio_working_3-way'!AM125-'OddsRatio_working_3-way'!R125/3)</f>
        <v>-0.53274528198057625</v>
      </c>
      <c r="AT125" s="11">
        <f>IF(('OddsRatio_working_3-way'!X125=0),IF(Q125&gt;0,-Q125^(1/3),(-Q125)^(1/3)),'OddsRatio_working_3-way'!AN125-'OddsRatio_working_3-way'!R125/3)</f>
        <v>-0.50123677028075753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2.52</v>
      </c>
      <c r="B126" s="4">
        <f>IF('True_Odds_Calculator_3-way'!B127="","",'True_Odds_Calculator_3-way'!B127)</f>
        <v>3.24</v>
      </c>
      <c r="C126" s="4">
        <f>IF('True_Odds_Calculator_3-way'!C127="","",'True_Odds_Calculator_3-way'!C127)</f>
        <v>3.16</v>
      </c>
      <c r="D126" s="9">
        <f t="shared" si="26"/>
        <v>0.38896840844603919</v>
      </c>
      <c r="E126" s="9">
        <f t="shared" si="27"/>
        <v>0.30165778162096296</v>
      </c>
      <c r="F126" s="9">
        <f t="shared" si="28"/>
        <v>0.30937380993299807</v>
      </c>
      <c r="G126" s="9">
        <f t="shared" si="29"/>
        <v>1.0334887343000601</v>
      </c>
      <c r="H126" s="9">
        <f t="shared" si="30"/>
        <v>2.570902876136091</v>
      </c>
      <c r="I126" s="9">
        <f t="shared" si="31"/>
        <v>3.3150147648321346</v>
      </c>
      <c r="J126" s="9">
        <f t="shared" si="32"/>
        <v>3.2323356660881304</v>
      </c>
      <c r="K126" s="11">
        <f t="shared" si="33"/>
        <v>0.3968253968253968</v>
      </c>
      <c r="L126" s="11">
        <f t="shared" si="34"/>
        <v>0.30864197530864196</v>
      </c>
      <c r="M126" s="11">
        <f t="shared" si="35"/>
        <v>0.31645569620253161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-0.28504453820909537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0.22945053418564898</v>
      </c>
      <c r="Q126" s="11">
        <f>2*'OddsRatio_working_3-way'!K126*'OddsRatio_working_3-way'!L126*'OddsRatio_working_3-way'!M126</f>
        <v>7.7517072360016551E-2</v>
      </c>
      <c r="R126" s="11">
        <f t="shared" si="36"/>
        <v>0</v>
      </c>
      <c r="S126" s="11">
        <f t="shared" si="37"/>
        <v>-0.80496379838485022</v>
      </c>
      <c r="T126" s="11">
        <f t="shared" si="38"/>
        <v>-0.27194722918407105</v>
      </c>
      <c r="U126" s="11">
        <f>'OddsRatio_working_3-way'!S126-'OddsRatio_working_3-way'!R126^2/3</f>
        <v>-0.80496379838485022</v>
      </c>
      <c r="V126" s="11">
        <f>'OddsRatio_working_3-way'!S126*'OddsRatio_working_3-way'!R126/3-2*'OddsRatio_working_3-way'!R126^3/27-'OddsRatio_working_3-way'!T126</f>
        <v>0.27194722918407105</v>
      </c>
      <c r="W126" s="11">
        <f>'OddsRatio_working_3-way'!V126^2+4*'OddsRatio_working_3-way'!U126^3/27</f>
        <v>-3.3172600220656434E-3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0.13898970778708697</v>
      </c>
      <c r="Y126" s="11">
        <f>IF('OddsRatio_working_3-way'!W126&gt;=0,IF('OddsRatio_working_3-way'!V126+SQRT('OddsRatio_working_3-way'!W126)&gt;0,0,PI()),ACOS('OddsRatio_working_3-way'!V126/(2*'OddsRatio_working_3-way'!X126)))</f>
        <v>0.20870581615135242</v>
      </c>
      <c r="Z126" s="11">
        <f>'OddsRatio_working_3-way'!X126^(1/3)*COS('OddsRatio_working_3-way'!Y126/3)</f>
        <v>0.51674436715003003</v>
      </c>
      <c r="AA126" s="11">
        <f>'OddsRatio_working_3-way'!X126^(1/3)*COS(('OddsRatio_working_3-way'!Y126+2*PI())/3)</f>
        <v>-0.28955541400819446</v>
      </c>
      <c r="AB126" s="11">
        <f>'OddsRatio_working_3-way'!X126^(1/3)*COS(('OddsRatio_working_3-way'!Y126+4*PI())/3)</f>
        <v>-0.22718895314183565</v>
      </c>
      <c r="AC126" s="11">
        <f>'OddsRatio_working_3-way'!X126^(1/3)*SIN('OddsRatio_working_3-way'!Y126/3)</f>
        <v>3.6007292969596622E-2</v>
      </c>
      <c r="AD126" s="11">
        <f>'OddsRatio_working_3-way'!X126^(1/3)*SIN(('OddsRatio_working_3-way'!Y126+2*PI())/3)</f>
        <v>0.42951010272964069</v>
      </c>
      <c r="AE126" s="11">
        <f>'OddsRatio_working_3-way'!X126^(1/3)*SIN(('OddsRatio_working_3-way'!Y126+4*PI())/3)</f>
        <v>-0.46551739569923717</v>
      </c>
      <c r="AF126" s="11">
        <f>-'OddsRatio_working_3-way'!U126/(3*'OddsRatio_working_3-way'!X126^(1/3))*COS(('OddsRatio_working_3-way'!Y126)/3)</f>
        <v>0.51674436715003014</v>
      </c>
      <c r="AG126" s="11">
        <f>-'OddsRatio_working_3-way'!U126/(3*'OddsRatio_working_3-way'!X126^(1/3))*COS(('OddsRatio_working_3-way'!Y126+2*PI())/3)</f>
        <v>-0.28955541400819451</v>
      </c>
      <c r="AH126" s="11">
        <f>-'OddsRatio_working_3-way'!U126/(3*'OddsRatio_working_3-way'!X126^(1/3))*COS(('OddsRatio_working_3-way'!Y126+4*PI())/3)</f>
        <v>-0.22718895314183571</v>
      </c>
      <c r="AI126" s="11">
        <f>'OddsRatio_working_3-way'!U126/(3*'OddsRatio_working_3-way'!X126^(1/3))*SIN(('OddsRatio_working_3-way'!Y126)/3)</f>
        <v>-3.6007292969596628E-2</v>
      </c>
      <c r="AJ126" s="11">
        <f>'OddsRatio_working_3-way'!U126/(3*'OddsRatio_working_3-way'!X126^(1/3))*SIN(('OddsRatio_working_3-way'!Y126+2*PI())/3)</f>
        <v>-0.42951010272964074</v>
      </c>
      <c r="AK126" s="11">
        <f>'OddsRatio_working_3-way'!U126/(3*'OddsRatio_working_3-way'!X126^(1/3))*SIN(('OddsRatio_working_3-way'!Y126+4*PI())/3)</f>
        <v>0.46551739569923728</v>
      </c>
      <c r="AL126" s="11">
        <f>'OddsRatio_working_3-way'!Z126+'OddsRatio_working_3-way'!AF126</f>
        <v>1.0334887343000601</v>
      </c>
      <c r="AM126" s="11">
        <f>'OddsRatio_working_3-way'!AA126+'OddsRatio_working_3-way'!AG126</f>
        <v>-0.57911082801638902</v>
      </c>
      <c r="AN126" s="11">
        <f>'OddsRatio_working_3-way'!AB126+'OddsRatio_working_3-way'!AH126</f>
        <v>-0.45437790628367136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1.0334887343000601</v>
      </c>
      <c r="AS126" s="11">
        <f>IF(('OddsRatio_working_3-way'!X126=0),IF(Q126&gt;0,-Q126^(1/3),(-Q126)^(1/3)),'OddsRatio_working_3-way'!AM126-'OddsRatio_working_3-way'!R126/3)</f>
        <v>-0.57911082801638902</v>
      </c>
      <c r="AT126" s="11">
        <f>IF(('OddsRatio_working_3-way'!X126=0),IF(Q126&gt;0,-Q126^(1/3),(-Q126)^(1/3)),'OddsRatio_working_3-way'!AN126-'OddsRatio_working_3-way'!R126/3)</f>
        <v>-0.45437790628367136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2.16</v>
      </c>
      <c r="B127" s="4">
        <f>IF('True_Odds_Calculator_3-way'!B128="","",'True_Odds_Calculator_3-way'!B128)</f>
        <v>3.13</v>
      </c>
      <c r="C127" s="4">
        <f>IF('True_Odds_Calculator_3-way'!C128="","",'True_Odds_Calculator_3-way'!C128)</f>
        <v>4.0599999999999996</v>
      </c>
      <c r="D127" s="9">
        <f t="shared" si="26"/>
        <v>0.45193846409494454</v>
      </c>
      <c r="E127" s="9">
        <f t="shared" si="27"/>
        <v>0.30990926713762118</v>
      </c>
      <c r="F127" s="9">
        <f t="shared" si="28"/>
        <v>0.23815226876743439</v>
      </c>
      <c r="G127" s="9">
        <f t="shared" si="29"/>
        <v>1.0454229476652919</v>
      </c>
      <c r="H127" s="9">
        <f t="shared" si="30"/>
        <v>2.2126906192917386</v>
      </c>
      <c r="I127" s="9">
        <f t="shared" si="31"/>
        <v>3.2267508785270715</v>
      </c>
      <c r="J127" s="9">
        <f t="shared" si="32"/>
        <v>4.1989942198557912</v>
      </c>
      <c r="K127" s="11">
        <f t="shared" si="33"/>
        <v>0.46296296296296291</v>
      </c>
      <c r="L127" s="11">
        <f t="shared" si="34"/>
        <v>0.31948881789137379</v>
      </c>
      <c r="M127" s="11">
        <f t="shared" si="35"/>
        <v>0.24630541871921185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-0.27544500228206303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0.23133939901594414</v>
      </c>
      <c r="Q127" s="11">
        <f>2*'OddsRatio_working_3-way'!K127*'OddsRatio_working_3-way'!L127*'OddsRatio_working_3-way'!M127</f>
        <v>7.2862802839667451E-2</v>
      </c>
      <c r="R127" s="11">
        <f t="shared" si="36"/>
        <v>0</v>
      </c>
      <c r="S127" s="11">
        <f t="shared" si="37"/>
        <v>-0.83987510065274817</v>
      </c>
      <c r="T127" s="11">
        <f t="shared" si="38"/>
        <v>-0.26452759075677107</v>
      </c>
      <c r="U127" s="11">
        <f>'OddsRatio_working_3-way'!S127-'OddsRatio_working_3-way'!R127^2/3</f>
        <v>-0.83987510065274817</v>
      </c>
      <c r="V127" s="11">
        <f>'OddsRatio_working_3-way'!S127*'OddsRatio_working_3-way'!R127/3-2*'OddsRatio_working_3-way'!R127^3/27-'OddsRatio_working_3-way'!T127</f>
        <v>0.26452759075677107</v>
      </c>
      <c r="W127" s="11">
        <f>'OddsRatio_working_3-way'!V127^2+4*'OddsRatio_working_3-way'!U127^3/27</f>
        <v>-1.779399111677428E-2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0.14812902938684575</v>
      </c>
      <c r="Y127" s="11">
        <f>IF('OddsRatio_working_3-way'!W127&gt;=0,IF('OddsRatio_working_3-way'!V127+SQRT('OddsRatio_working_3-way'!W127)&gt;0,0,PI()),ACOS('OddsRatio_working_3-way'!V127/(2*'OddsRatio_working_3-way'!X127)))</f>
        <v>0.46706015613653684</v>
      </c>
      <c r="Z127" s="11">
        <f>'OddsRatio_working_3-way'!X127^(1/3)*COS('OddsRatio_working_3-way'!Y127/3)</f>
        <v>0.52271147383264593</v>
      </c>
      <c r="AA127" s="11">
        <f>'OddsRatio_working_3-way'!X127^(1/3)*COS(('OddsRatio_working_3-way'!Y127+2*PI())/3)</f>
        <v>-0.33240720773828675</v>
      </c>
      <c r="AB127" s="11">
        <f>'OddsRatio_working_3-way'!X127^(1/3)*COS(('OddsRatio_working_3-way'!Y127+4*PI())/3)</f>
        <v>-0.1903042660943593</v>
      </c>
      <c r="AC127" s="11">
        <f>'OddsRatio_working_3-way'!X127^(1/3)*SIN('OddsRatio_working_3-way'!Y127/3)</f>
        <v>8.2043171610759427E-2</v>
      </c>
      <c r="AD127" s="11">
        <f>'OddsRatio_working_3-way'!X127^(1/3)*SIN(('OddsRatio_working_3-way'!Y127+2*PI())/3)</f>
        <v>0.41165982938329659</v>
      </c>
      <c r="AE127" s="11">
        <f>'OddsRatio_working_3-way'!X127^(1/3)*SIN(('OddsRatio_working_3-way'!Y127+4*PI())/3)</f>
        <v>-0.49370300099405579</v>
      </c>
      <c r="AF127" s="11">
        <f>-'OddsRatio_working_3-way'!U127/(3*'OddsRatio_working_3-way'!X127^(1/3))*COS(('OddsRatio_working_3-way'!Y127)/3)</f>
        <v>0.52271147383264593</v>
      </c>
      <c r="AG127" s="11">
        <f>-'OddsRatio_working_3-way'!U127/(3*'OddsRatio_working_3-way'!X127^(1/3))*COS(('OddsRatio_working_3-way'!Y127+2*PI())/3)</f>
        <v>-0.33240720773828675</v>
      </c>
      <c r="AH127" s="11">
        <f>-'OddsRatio_working_3-way'!U127/(3*'OddsRatio_working_3-way'!X127^(1/3))*COS(('OddsRatio_working_3-way'!Y127+4*PI())/3)</f>
        <v>-0.1903042660943593</v>
      </c>
      <c r="AI127" s="11">
        <f>'OddsRatio_working_3-way'!U127/(3*'OddsRatio_working_3-way'!X127^(1/3))*SIN(('OddsRatio_working_3-way'!Y127)/3)</f>
        <v>-8.2043171610759427E-2</v>
      </c>
      <c r="AJ127" s="11">
        <f>'OddsRatio_working_3-way'!U127/(3*'OddsRatio_working_3-way'!X127^(1/3))*SIN(('OddsRatio_working_3-way'!Y127+2*PI())/3)</f>
        <v>-0.41165982938329659</v>
      </c>
      <c r="AK127" s="11">
        <f>'OddsRatio_working_3-way'!U127/(3*'OddsRatio_working_3-way'!X127^(1/3))*SIN(('OddsRatio_working_3-way'!Y127+4*PI())/3)</f>
        <v>0.49370300099405579</v>
      </c>
      <c r="AL127" s="11">
        <f>'OddsRatio_working_3-way'!Z127+'OddsRatio_working_3-way'!AF127</f>
        <v>1.0454229476652919</v>
      </c>
      <c r="AM127" s="11">
        <f>'OddsRatio_working_3-way'!AA127+'OddsRatio_working_3-way'!AG127</f>
        <v>-0.66481441547657349</v>
      </c>
      <c r="AN127" s="11">
        <f>'OddsRatio_working_3-way'!AB127+'OddsRatio_working_3-way'!AH127</f>
        <v>-0.3806085321887186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1.0454229476652919</v>
      </c>
      <c r="AS127" s="11">
        <f>IF(('OddsRatio_working_3-way'!X127=0),IF(Q127&gt;0,-Q127^(1/3),(-Q127)^(1/3)),'OddsRatio_working_3-way'!AM127-'OddsRatio_working_3-way'!R127/3)</f>
        <v>-0.66481441547657349</v>
      </c>
      <c r="AT127" s="11">
        <f>IF(('OddsRatio_working_3-way'!X127=0),IF(Q127&gt;0,-Q127^(1/3),(-Q127)^(1/3)),'OddsRatio_working_3-way'!AN127-'OddsRatio_working_3-way'!R127/3)</f>
        <v>-0.3806085321887186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2.59</v>
      </c>
      <c r="B128" s="4">
        <f>IF('True_Odds_Calculator_3-way'!B129="","",'True_Odds_Calculator_3-way'!B129)</f>
        <v>2.9</v>
      </c>
      <c r="C128" s="4">
        <f>IF('True_Odds_Calculator_3-way'!C129="","",'True_Odds_Calculator_3-way'!C129)</f>
        <v>3.24</v>
      </c>
      <c r="D128" s="9">
        <f t="shared" si="26"/>
        <v>0.37220166135192578</v>
      </c>
      <c r="E128" s="9">
        <f t="shared" si="27"/>
        <v>0.33161203817068657</v>
      </c>
      <c r="F128" s="9">
        <f t="shared" si="28"/>
        <v>0.29618630047738781</v>
      </c>
      <c r="G128" s="9">
        <f t="shared" si="29"/>
        <v>1.0608274046548118</v>
      </c>
      <c r="H128" s="9">
        <f t="shared" si="30"/>
        <v>2.6867155734011501</v>
      </c>
      <c r="I128" s="9">
        <f t="shared" si="31"/>
        <v>3.0155720688441425</v>
      </c>
      <c r="J128" s="9">
        <f t="shared" si="32"/>
        <v>3.3762533864267787</v>
      </c>
      <c r="K128" s="11">
        <f t="shared" si="33"/>
        <v>0.38610038610038611</v>
      </c>
      <c r="L128" s="11">
        <f t="shared" si="34"/>
        <v>0.34482758620689657</v>
      </c>
      <c r="M128" s="11">
        <f t="shared" si="35"/>
        <v>0.30864197530864196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-0.27807117462289888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0.23545713200885618</v>
      </c>
      <c r="Q128" s="11">
        <f>2*'OddsRatio_working_3-way'!K128*'OddsRatio_working_3-way'!L128*'OddsRatio_working_3-way'!M128</f>
        <v>8.2183990229967252E-2</v>
      </c>
      <c r="R128" s="11">
        <f t="shared" si="36"/>
        <v>0</v>
      </c>
      <c r="S128" s="11">
        <f t="shared" si="37"/>
        <v>-0.84675131224287115</v>
      </c>
      <c r="T128" s="11">
        <f t="shared" si="38"/>
        <v>-0.29555019624533024</v>
      </c>
      <c r="U128" s="11">
        <f>'OddsRatio_working_3-way'!S128-'OddsRatio_working_3-way'!R128^2/3</f>
        <v>-0.84675131224287115</v>
      </c>
      <c r="V128" s="11">
        <f>'OddsRatio_working_3-way'!S128*'OddsRatio_working_3-way'!R128/3-2*'OddsRatio_working_3-way'!R128^3/27-'OddsRatio_working_3-way'!T128</f>
        <v>0.29555019624533024</v>
      </c>
      <c r="W128" s="11">
        <f>'OddsRatio_working_3-way'!V128^2+4*'OddsRatio_working_3-way'!U128^3/27</f>
        <v>-2.592355222136189E-3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0.14995188705280554</v>
      </c>
      <c r="Y128" s="11">
        <f>IF('OddsRatio_working_3-way'!W128&gt;=0,IF('OddsRatio_working_3-way'!V128+SQRT('OddsRatio_working_3-way'!W128)&gt;0,0,PI()),ACOS('OddsRatio_working_3-way'!V128/(2*'OddsRatio_working_3-way'!X128)))</f>
        <v>0.17059801227741445</v>
      </c>
      <c r="Z128" s="11">
        <f>'OddsRatio_working_3-way'!X128^(1/3)*COS('OddsRatio_working_3-way'!Y128/3)</f>
        <v>0.53041370232740592</v>
      </c>
      <c r="AA128" s="11">
        <f>'OddsRatio_working_3-way'!X128^(1/3)*COS(('OddsRatio_working_3-way'!Y128+2*PI())/3)</f>
        <v>-0.2913565423324011</v>
      </c>
      <c r="AB128" s="11">
        <f>'OddsRatio_working_3-way'!X128^(1/3)*COS(('OddsRatio_working_3-way'!Y128+4*PI())/3)</f>
        <v>-0.23905715999500493</v>
      </c>
      <c r="AC128" s="11">
        <f>'OddsRatio_working_3-way'!X128^(1/3)*SIN('OddsRatio_working_3-way'!Y128/3)</f>
        <v>3.0195062470946991E-2</v>
      </c>
      <c r="AD128" s="11">
        <f>'OddsRatio_working_3-way'!X128^(1/3)*SIN(('OddsRatio_working_3-way'!Y128+2*PI())/3)</f>
        <v>0.44425420949541733</v>
      </c>
      <c r="AE128" s="11">
        <f>'OddsRatio_working_3-way'!X128^(1/3)*SIN(('OddsRatio_working_3-way'!Y128+4*PI())/3)</f>
        <v>-0.47444927196636416</v>
      </c>
      <c r="AF128" s="11">
        <f>-'OddsRatio_working_3-way'!U128/(3*'OddsRatio_working_3-way'!X128^(1/3))*COS(('OddsRatio_working_3-way'!Y128)/3)</f>
        <v>0.53041370232740592</v>
      </c>
      <c r="AG128" s="11">
        <f>-'OddsRatio_working_3-way'!U128/(3*'OddsRatio_working_3-way'!X128^(1/3))*COS(('OddsRatio_working_3-way'!Y128+2*PI())/3)</f>
        <v>-0.2913565423324011</v>
      </c>
      <c r="AH128" s="11">
        <f>-'OddsRatio_working_3-way'!U128/(3*'OddsRatio_working_3-way'!X128^(1/3))*COS(('OddsRatio_working_3-way'!Y128+4*PI())/3)</f>
        <v>-0.23905715999500493</v>
      </c>
      <c r="AI128" s="11">
        <f>'OddsRatio_working_3-way'!U128/(3*'OddsRatio_working_3-way'!X128^(1/3))*SIN(('OddsRatio_working_3-way'!Y128)/3)</f>
        <v>-3.0195062470946991E-2</v>
      </c>
      <c r="AJ128" s="11">
        <f>'OddsRatio_working_3-way'!U128/(3*'OddsRatio_working_3-way'!X128^(1/3))*SIN(('OddsRatio_working_3-way'!Y128+2*PI())/3)</f>
        <v>-0.44425420949541733</v>
      </c>
      <c r="AK128" s="11">
        <f>'OddsRatio_working_3-way'!U128/(3*'OddsRatio_working_3-way'!X128^(1/3))*SIN(('OddsRatio_working_3-way'!Y128+4*PI())/3)</f>
        <v>0.47444927196636416</v>
      </c>
      <c r="AL128" s="11">
        <f>'OddsRatio_working_3-way'!Z128+'OddsRatio_working_3-way'!AF128</f>
        <v>1.0608274046548118</v>
      </c>
      <c r="AM128" s="11">
        <f>'OddsRatio_working_3-way'!AA128+'OddsRatio_working_3-way'!AG128</f>
        <v>-0.58271308466480221</v>
      </c>
      <c r="AN128" s="11">
        <f>'OddsRatio_working_3-way'!AB128+'OddsRatio_working_3-way'!AH128</f>
        <v>-0.47811431999000986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1.0608274046548118</v>
      </c>
      <c r="AS128" s="11">
        <f>IF(('OddsRatio_working_3-way'!X128=0),IF(Q128&gt;0,-Q128^(1/3),(-Q128)^(1/3)),'OddsRatio_working_3-way'!AM128-'OddsRatio_working_3-way'!R128/3)</f>
        <v>-0.58271308466480221</v>
      </c>
      <c r="AT128" s="11">
        <f>IF(('OddsRatio_working_3-way'!X128=0),IF(Q128&gt;0,-Q128^(1/3),(-Q128)^(1/3)),'OddsRatio_working_3-way'!AN128-'OddsRatio_working_3-way'!R128/3)</f>
        <v>-0.47811431999000986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1.88</v>
      </c>
      <c r="B129" s="4">
        <f>IF('True_Odds_Calculator_3-way'!B130="","",'True_Odds_Calculator_3-way'!B130)</f>
        <v>3.41</v>
      </c>
      <c r="C129" s="4">
        <f>IF('True_Odds_Calculator_3-way'!C130="","",'True_Odds_Calculator_3-way'!C130)</f>
        <v>4.62</v>
      </c>
      <c r="D129" s="9">
        <f t="shared" si="26"/>
        <v>0.5151750468478794</v>
      </c>
      <c r="E129" s="9">
        <f t="shared" si="27"/>
        <v>0.27954064811280327</v>
      </c>
      <c r="F129" s="9">
        <f t="shared" si="28"/>
        <v>0.20528430503931749</v>
      </c>
      <c r="G129" s="9">
        <f t="shared" si="29"/>
        <v>1.0694179582934145</v>
      </c>
      <c r="H129" s="9">
        <f t="shared" si="30"/>
        <v>1.9410878032982049</v>
      </c>
      <c r="I129" s="9">
        <f t="shared" si="31"/>
        <v>3.5772972794871292</v>
      </c>
      <c r="J129" s="9">
        <f t="shared" si="32"/>
        <v>4.8712930090221604</v>
      </c>
      <c r="K129" s="11">
        <f t="shared" si="33"/>
        <v>0.53191489361702127</v>
      </c>
      <c r="L129" s="11">
        <f t="shared" si="34"/>
        <v>0.29325513196480935</v>
      </c>
      <c r="M129" s="11">
        <f t="shared" si="35"/>
        <v>0.21645021645021645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-0.25921139030267393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0.23330489106991256</v>
      </c>
      <c r="Q129" s="11">
        <f>2*'OddsRatio_working_3-way'!K129*'OddsRatio_working_3-way'!L129*'OddsRatio_working_3-way'!M129</f>
        <v>6.7526741264808274E-2</v>
      </c>
      <c r="R129" s="11">
        <f t="shared" si="36"/>
        <v>0</v>
      </c>
      <c r="S129" s="11">
        <f t="shared" si="37"/>
        <v>-0.90005647821837198</v>
      </c>
      <c r="T129" s="11">
        <f t="shared" si="38"/>
        <v>-0.26050838732803822</v>
      </c>
      <c r="U129" s="11">
        <f>'OddsRatio_working_3-way'!S129-'OddsRatio_working_3-way'!R129^2/3</f>
        <v>-0.90005647821837198</v>
      </c>
      <c r="V129" s="11">
        <f>'OddsRatio_working_3-way'!S129*'OddsRatio_working_3-way'!R129/3-2*'OddsRatio_working_3-way'!R129^3/27-'OddsRatio_working_3-way'!T129</f>
        <v>0.26050838732803822</v>
      </c>
      <c r="W129" s="11">
        <f>'OddsRatio_working_3-way'!V129^2+4*'OddsRatio_working_3-way'!U129^3/27</f>
        <v>-4.0155713566301099E-2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0.16433223469130781</v>
      </c>
      <c r="Y129" s="11">
        <f>IF('OddsRatio_working_3-way'!W129&gt;=0,IF('OddsRatio_working_3-way'!V129+SQRT('OddsRatio_working_3-way'!W129)&gt;0,0,PI()),ACOS('OddsRatio_working_3-way'!V129/(2*'OddsRatio_working_3-way'!X129)))</f>
        <v>0.6556904137498587</v>
      </c>
      <c r="Z129" s="11">
        <f>'OddsRatio_working_3-way'!X129^(1/3)*COS('OddsRatio_working_3-way'!Y129/3)</f>
        <v>0.53470897914670723</v>
      </c>
      <c r="AA129" s="11">
        <f>'OddsRatio_working_3-way'!X129^(1/3)*COS(('OddsRatio_working_3-way'!Y129+2*PI())/3)</f>
        <v>-0.37020802752663784</v>
      </c>
      <c r="AB129" s="11">
        <f>'OddsRatio_working_3-way'!X129^(1/3)*COS(('OddsRatio_working_3-way'!Y129+4*PI())/3)</f>
        <v>-0.16450095162006953</v>
      </c>
      <c r="AC129" s="11">
        <f>'OddsRatio_working_3-way'!X129^(1/3)*SIN('OddsRatio_working_3-way'!Y129/3)</f>
        <v>0.11876503564886792</v>
      </c>
      <c r="AD129" s="11">
        <f>'OddsRatio_working_3-way'!X129^(1/3)*SIN(('OddsRatio_working_3-way'!Y129+2*PI())/3)</f>
        <v>0.40368904174825809</v>
      </c>
      <c r="AE129" s="11">
        <f>'OddsRatio_working_3-way'!X129^(1/3)*SIN(('OddsRatio_working_3-way'!Y129+4*PI())/3)</f>
        <v>-0.52245407739712613</v>
      </c>
      <c r="AF129" s="11">
        <f>-'OddsRatio_working_3-way'!U129/(3*'OddsRatio_working_3-way'!X129^(1/3))*COS(('OddsRatio_working_3-way'!Y129)/3)</f>
        <v>0.53470897914670723</v>
      </c>
      <c r="AG129" s="11">
        <f>-'OddsRatio_working_3-way'!U129/(3*'OddsRatio_working_3-way'!X129^(1/3))*COS(('OddsRatio_working_3-way'!Y129+2*PI())/3)</f>
        <v>-0.37020802752663784</v>
      </c>
      <c r="AH129" s="11">
        <f>-'OddsRatio_working_3-way'!U129/(3*'OddsRatio_working_3-way'!X129^(1/3))*COS(('OddsRatio_working_3-way'!Y129+4*PI())/3)</f>
        <v>-0.16450095162006953</v>
      </c>
      <c r="AI129" s="11">
        <f>'OddsRatio_working_3-way'!U129/(3*'OddsRatio_working_3-way'!X129^(1/3))*SIN(('OddsRatio_working_3-way'!Y129)/3)</f>
        <v>-0.11876503564886792</v>
      </c>
      <c r="AJ129" s="11">
        <f>'OddsRatio_working_3-way'!U129/(3*'OddsRatio_working_3-way'!X129^(1/3))*SIN(('OddsRatio_working_3-way'!Y129+2*PI())/3)</f>
        <v>-0.40368904174825809</v>
      </c>
      <c r="AK129" s="11">
        <f>'OddsRatio_working_3-way'!U129/(3*'OddsRatio_working_3-way'!X129^(1/3))*SIN(('OddsRatio_working_3-way'!Y129+4*PI())/3)</f>
        <v>0.52245407739712613</v>
      </c>
      <c r="AL129" s="11">
        <f>'OddsRatio_working_3-way'!Z129+'OddsRatio_working_3-way'!AF129</f>
        <v>1.0694179582934145</v>
      </c>
      <c r="AM129" s="11">
        <f>'OddsRatio_working_3-way'!AA129+'OddsRatio_working_3-way'!AG129</f>
        <v>-0.74041605505327568</v>
      </c>
      <c r="AN129" s="11">
        <f>'OddsRatio_working_3-way'!AB129+'OddsRatio_working_3-way'!AH129</f>
        <v>-0.32900190324013906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1.0694179582934145</v>
      </c>
      <c r="AS129" s="11">
        <f>IF(('OddsRatio_working_3-way'!X129=0),IF(Q129&gt;0,-Q129^(1/3),(-Q129)^(1/3)),'OddsRatio_working_3-way'!AM129-'OddsRatio_working_3-way'!R129/3)</f>
        <v>-0.74041605505327568</v>
      </c>
      <c r="AT129" s="11">
        <f>IF(('OddsRatio_working_3-way'!X129=0),IF(Q129&gt;0,-Q129^(1/3),(-Q129)^(1/3)),'OddsRatio_working_3-way'!AN129-'OddsRatio_working_3-way'!R129/3)</f>
        <v>-0.32900190324013906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1.98</v>
      </c>
      <c r="B130" s="4">
        <f>IF('True_Odds_Calculator_3-way'!B131="","",'True_Odds_Calculator_3-way'!B131)</f>
        <v>3.07</v>
      </c>
      <c r="C130" s="4">
        <f>IF('True_Odds_Calculator_3-way'!C131="","",'True_Odds_Calculator_3-way'!C131)</f>
        <v>4.7699999999999996</v>
      </c>
      <c r="D130" s="9">
        <f t="shared" si="26"/>
        <v>0.48900242204742633</v>
      </c>
      <c r="E130" s="9">
        <f t="shared" si="27"/>
        <v>0.31179330818723194</v>
      </c>
      <c r="F130" s="9">
        <f t="shared" si="28"/>
        <v>0.19920426976534167</v>
      </c>
      <c r="G130" s="9">
        <f t="shared" si="29"/>
        <v>1.0663057613670364</v>
      </c>
      <c r="H130" s="9">
        <f t="shared" si="30"/>
        <v>2.0449796461396956</v>
      </c>
      <c r="I130" s="9">
        <f t="shared" si="31"/>
        <v>3.2072529260297653</v>
      </c>
      <c r="J130" s="9">
        <f t="shared" si="32"/>
        <v>5.0199727203537279</v>
      </c>
      <c r="K130" s="11">
        <f t="shared" si="33"/>
        <v>0.50505050505050508</v>
      </c>
      <c r="L130" s="11">
        <f t="shared" si="34"/>
        <v>0.32573289902280134</v>
      </c>
      <c r="M130" s="11">
        <f t="shared" si="35"/>
        <v>0.20964360587002098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-0.26376418601850338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0.23521360050563339</v>
      </c>
      <c r="Q130" s="11">
        <f>2*'OddsRatio_working_3-way'!K130*'OddsRatio_working_3-way'!L130*'OddsRatio_working_3-way'!M130</f>
        <v>6.8977595456197485E-2</v>
      </c>
      <c r="R130" s="11">
        <f t="shared" si="36"/>
        <v>0</v>
      </c>
      <c r="S130" s="11">
        <f t="shared" si="37"/>
        <v>-0.89175715648193754</v>
      </c>
      <c r="T130" s="11">
        <f t="shared" si="38"/>
        <v>-0.26151236260467381</v>
      </c>
      <c r="U130" s="11">
        <f>'OddsRatio_working_3-way'!S130-'OddsRatio_working_3-way'!R130^2/3</f>
        <v>-0.89175715648193754</v>
      </c>
      <c r="V130" s="11">
        <f>'OddsRatio_working_3-way'!S130*'OddsRatio_working_3-way'!R130/3-2*'OddsRatio_working_3-way'!R130^3/27-'OddsRatio_working_3-way'!T130</f>
        <v>0.26151236260467381</v>
      </c>
      <c r="W130" s="11">
        <f>'OddsRatio_working_3-way'!V130^2+4*'OddsRatio_working_3-way'!U130^3/27</f>
        <v>-3.6670955354920279E-2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0.16206454821304894</v>
      </c>
      <c r="Y130" s="11">
        <f>IF('OddsRatio_working_3-way'!W130&gt;=0,IF('OddsRatio_working_3-way'!V130+SQRT('OddsRatio_working_3-way'!W130)&gt;0,0,PI()),ACOS('OddsRatio_working_3-way'!V130/(2*'OddsRatio_working_3-way'!X130)))</f>
        <v>0.63205442637864384</v>
      </c>
      <c r="Z130" s="11">
        <f>'OddsRatio_working_3-way'!X130^(1/3)*COS('OddsRatio_working_3-way'!Y130/3)</f>
        <v>0.53315288068351829</v>
      </c>
      <c r="AA130" s="11">
        <f>'OddsRatio_working_3-way'!X130^(1/3)*COS(('OddsRatio_working_3-way'!Y130+2*PI())/3)</f>
        <v>-0.3653200147384455</v>
      </c>
      <c r="AB130" s="11">
        <f>'OddsRatio_working_3-way'!X130^(1/3)*COS(('OddsRatio_working_3-way'!Y130+4*PI())/3)</f>
        <v>-0.16783286594507252</v>
      </c>
      <c r="AC130" s="11">
        <f>'OddsRatio_working_3-way'!X130^(1/3)*SIN('OddsRatio_working_3-way'!Y130/3)</f>
        <v>0.11401925851734554</v>
      </c>
      <c r="AD130" s="11">
        <f>'OddsRatio_working_3-way'!X130^(1/3)*SIN(('OddsRatio_working_3-way'!Y130+2*PI())/3)</f>
        <v>0.40471430951410797</v>
      </c>
      <c r="AE130" s="11">
        <f>'OddsRatio_working_3-way'!X130^(1/3)*SIN(('OddsRatio_working_3-way'!Y130+4*PI())/3)</f>
        <v>-0.51873356803145343</v>
      </c>
      <c r="AF130" s="11">
        <f>-'OddsRatio_working_3-way'!U130/(3*'OddsRatio_working_3-way'!X130^(1/3))*COS(('OddsRatio_working_3-way'!Y130)/3)</f>
        <v>0.53315288068351818</v>
      </c>
      <c r="AG130" s="11">
        <f>-'OddsRatio_working_3-way'!U130/(3*'OddsRatio_working_3-way'!X130^(1/3))*COS(('OddsRatio_working_3-way'!Y130+2*PI())/3)</f>
        <v>-0.36532001473844539</v>
      </c>
      <c r="AH130" s="11">
        <f>-'OddsRatio_working_3-way'!U130/(3*'OddsRatio_working_3-way'!X130^(1/3))*COS(('OddsRatio_working_3-way'!Y130+4*PI())/3)</f>
        <v>-0.16783286594507249</v>
      </c>
      <c r="AI130" s="11">
        <f>'OddsRatio_working_3-way'!U130/(3*'OddsRatio_working_3-way'!X130^(1/3))*SIN(('OddsRatio_working_3-way'!Y130)/3)</f>
        <v>-0.11401925851734551</v>
      </c>
      <c r="AJ130" s="11">
        <f>'OddsRatio_working_3-way'!U130/(3*'OddsRatio_working_3-way'!X130^(1/3))*SIN(('OddsRatio_working_3-way'!Y130+2*PI())/3)</f>
        <v>-0.40471430951410786</v>
      </c>
      <c r="AK130" s="11">
        <f>'OddsRatio_working_3-way'!U130/(3*'OddsRatio_working_3-way'!X130^(1/3))*SIN(('OddsRatio_working_3-way'!Y130+4*PI())/3)</f>
        <v>0.51873356803145332</v>
      </c>
      <c r="AL130" s="11">
        <f>'OddsRatio_working_3-way'!Z130+'OddsRatio_working_3-way'!AF130</f>
        <v>1.0663057613670364</v>
      </c>
      <c r="AM130" s="11">
        <f>'OddsRatio_working_3-way'!AA130+'OddsRatio_working_3-way'!AG130</f>
        <v>-0.73064002947689088</v>
      </c>
      <c r="AN130" s="11">
        <f>'OddsRatio_working_3-way'!AB130+'OddsRatio_working_3-way'!AH130</f>
        <v>-0.33566573189014504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1.0663057613670364</v>
      </c>
      <c r="AS130" s="11">
        <f>IF(('OddsRatio_working_3-way'!X130=0),IF(Q130&gt;0,-Q130^(1/3),(-Q130)^(1/3)),'OddsRatio_working_3-way'!AM130-'OddsRatio_working_3-way'!R130/3)</f>
        <v>-0.73064002947689088</v>
      </c>
      <c r="AT130" s="11">
        <f>IF(('OddsRatio_working_3-way'!X130=0),IF(Q130&gt;0,-Q130^(1/3),(-Q130)^(1/3)),'OddsRatio_working_3-way'!AN130-'OddsRatio_working_3-way'!R130/3)</f>
        <v>-0.33566573189014504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2.95</v>
      </c>
      <c r="B131" s="4">
        <f>IF('True_Odds_Calculator_3-way'!B132="","",'True_Odds_Calculator_3-way'!B132)</f>
        <v>3.5</v>
      </c>
      <c r="C131" s="4">
        <f>IF('True_Odds_Calculator_3-way'!C132="","",'True_Odds_Calculator_3-way'!C132)</f>
        <v>2.48</v>
      </c>
      <c r="D131" s="9">
        <f t="shared" si="26"/>
        <v>0.3296303069917475</v>
      </c>
      <c r="E131" s="9">
        <f t="shared" si="27"/>
        <v>0.27721489420289586</v>
      </c>
      <c r="F131" s="9">
        <f t="shared" si="28"/>
        <v>0.39315479880535681</v>
      </c>
      <c r="G131" s="9">
        <f t="shared" si="29"/>
        <v>1.0429239134143953</v>
      </c>
      <c r="H131" s="9">
        <f t="shared" si="30"/>
        <v>3.0337016311580709</v>
      </c>
      <c r="I131" s="9">
        <f t="shared" si="31"/>
        <v>3.607309783535988</v>
      </c>
      <c r="J131" s="9">
        <f t="shared" si="32"/>
        <v>2.543527391853305</v>
      </c>
      <c r="K131" s="11">
        <f t="shared" si="33"/>
        <v>0.33898305084745761</v>
      </c>
      <c r="L131" s="11">
        <f t="shared" si="34"/>
        <v>0.2857142857142857</v>
      </c>
      <c r="M131" s="11">
        <f t="shared" si="35"/>
        <v>0.40322580645161293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-0.28176989768023131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0.23158634694993357</v>
      </c>
      <c r="Q131" s="11">
        <f>2*'OddsRatio_working_3-way'!K131*'OddsRatio_working_3-way'!L131*'OddsRatio_working_3-way'!M131</f>
        <v>7.8106693743653824E-2</v>
      </c>
      <c r="R131" s="11">
        <f t="shared" si="36"/>
        <v>0</v>
      </c>
      <c r="S131" s="11">
        <f t="shared" si="37"/>
        <v>-0.82189882189882146</v>
      </c>
      <c r="T131" s="11">
        <f t="shared" si="38"/>
        <v>-0.27720027720027707</v>
      </c>
      <c r="U131" s="11">
        <f>'OddsRatio_working_3-way'!S131-'OddsRatio_working_3-way'!R131^2/3</f>
        <v>-0.82189882189882146</v>
      </c>
      <c r="V131" s="11">
        <f>'OddsRatio_working_3-way'!S131*'OddsRatio_working_3-way'!R131/3-2*'OddsRatio_working_3-way'!R131^3/27-'OddsRatio_working_3-way'!T131</f>
        <v>0.27720027720027707</v>
      </c>
      <c r="W131" s="11">
        <f>'OddsRatio_working_3-way'!V131^2+4*'OddsRatio_working_3-way'!U131^3/27</f>
        <v>-5.4129218713600963E-3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0.14339884548983522</v>
      </c>
      <c r="Y131" s="11">
        <f>IF('OddsRatio_working_3-way'!W131&gt;=0,IF('OddsRatio_working_3-way'!V131+SQRT('OddsRatio_working_3-way'!W131)&gt;0,0,PI()),ACOS('OddsRatio_working_3-way'!V131/(2*'OddsRatio_working_3-way'!X131)))</f>
        <v>0.25943160726007441</v>
      </c>
      <c r="Z131" s="11">
        <f>'OddsRatio_working_3-way'!X131^(1/3)*COS('OddsRatio_working_3-way'!Y131/3)</f>
        <v>0.52146195670719764</v>
      </c>
      <c r="AA131" s="11">
        <f>'OddsRatio_working_3-way'!X131^(1/3)*COS(('OddsRatio_working_3-way'!Y131+2*PI())/3)</f>
        <v>-0.29988166487415618</v>
      </c>
      <c r="AB131" s="11">
        <f>'OddsRatio_working_3-way'!X131^(1/3)*COS(('OddsRatio_working_3-way'!Y131+4*PI())/3)</f>
        <v>-0.22158029183304154</v>
      </c>
      <c r="AC131" s="11">
        <f>'OddsRatio_working_3-way'!X131^(1/3)*SIN('OddsRatio_working_3-way'!Y131/3)</f>
        <v>4.5207318803204881E-2</v>
      </c>
      <c r="AD131" s="11">
        <f>'OddsRatio_working_3-way'!X131^(1/3)*SIN(('OddsRatio_working_3-way'!Y131+2*PI())/3)</f>
        <v>0.4289956422139718</v>
      </c>
      <c r="AE131" s="11">
        <f>'OddsRatio_working_3-way'!X131^(1/3)*SIN(('OddsRatio_working_3-way'!Y131+4*PI())/3)</f>
        <v>-0.47420296101717668</v>
      </c>
      <c r="AF131" s="11">
        <f>-'OddsRatio_working_3-way'!U131/(3*'OddsRatio_working_3-way'!X131^(1/3))*COS(('OddsRatio_working_3-way'!Y131)/3)</f>
        <v>0.52146195670719764</v>
      </c>
      <c r="AG131" s="11">
        <f>-'OddsRatio_working_3-way'!U131/(3*'OddsRatio_working_3-way'!X131^(1/3))*COS(('OddsRatio_working_3-way'!Y131+2*PI())/3)</f>
        <v>-0.29988166487415618</v>
      </c>
      <c r="AH131" s="11">
        <f>-'OddsRatio_working_3-way'!U131/(3*'OddsRatio_working_3-way'!X131^(1/3))*COS(('OddsRatio_working_3-way'!Y131+4*PI())/3)</f>
        <v>-0.22158029183304154</v>
      </c>
      <c r="AI131" s="11">
        <f>'OddsRatio_working_3-way'!U131/(3*'OddsRatio_working_3-way'!X131^(1/3))*SIN(('OddsRatio_working_3-way'!Y131)/3)</f>
        <v>-4.5207318803204881E-2</v>
      </c>
      <c r="AJ131" s="11">
        <f>'OddsRatio_working_3-way'!U131/(3*'OddsRatio_working_3-way'!X131^(1/3))*SIN(('OddsRatio_working_3-way'!Y131+2*PI())/3)</f>
        <v>-0.4289956422139718</v>
      </c>
      <c r="AK131" s="11">
        <f>'OddsRatio_working_3-way'!U131/(3*'OddsRatio_working_3-way'!X131^(1/3))*SIN(('OddsRatio_working_3-way'!Y131+4*PI())/3)</f>
        <v>0.47420296101717668</v>
      </c>
      <c r="AL131" s="11">
        <f>'OddsRatio_working_3-way'!Z131+'OddsRatio_working_3-way'!AF131</f>
        <v>1.0429239134143953</v>
      </c>
      <c r="AM131" s="11">
        <f>'OddsRatio_working_3-way'!AA131+'OddsRatio_working_3-way'!AG131</f>
        <v>-0.59976332974831237</v>
      </c>
      <c r="AN131" s="11">
        <f>'OddsRatio_working_3-way'!AB131+'OddsRatio_working_3-way'!AH131</f>
        <v>-0.44316058366608307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1.0429239134143953</v>
      </c>
      <c r="AS131" s="11">
        <f>IF(('OddsRatio_working_3-way'!X131=0),IF(Q131&gt;0,-Q131^(1/3),(-Q131)^(1/3)),'OddsRatio_working_3-way'!AM131-'OddsRatio_working_3-way'!R131/3)</f>
        <v>-0.59976332974831237</v>
      </c>
      <c r="AT131" s="11">
        <f>IF(('OddsRatio_working_3-way'!X131=0),IF(Q131&gt;0,-Q131^(1/3),(-Q131)^(1/3)),'OddsRatio_working_3-way'!AN131-'OddsRatio_working_3-way'!R131/3)</f>
        <v>-0.44316058366608307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2.42</v>
      </c>
      <c r="B132" s="4">
        <f>IF('True_Odds_Calculator_3-way'!B133="","",'True_Odds_Calculator_3-way'!B133)</f>
        <v>3.24</v>
      </c>
      <c r="C132" s="4">
        <f>IF('True_Odds_Calculator_3-way'!C133="","",'True_Odds_Calculator_3-way'!C133)</f>
        <v>3.27</v>
      </c>
      <c r="D132" s="9">
        <f t="shared" ref="D132:D195" si="39">(K132/(AR132+K132-(AR132*K132)))</f>
        <v>0.40315153105807489</v>
      </c>
      <c r="E132" s="9">
        <f t="shared" ref="E132:E195" si="40">(L132/(AR132+L132-(AR132*L132)))</f>
        <v>0.2998169339190544</v>
      </c>
      <c r="F132" s="9">
        <f t="shared" ref="F132:F195" si="41">(M132/(AR132+M132-(AR132*M132)))</f>
        <v>0.29703153502287077</v>
      </c>
      <c r="G132" s="9">
        <f t="shared" ref="G132:G195" si="42">AR132</f>
        <v>1.0425752870029197</v>
      </c>
      <c r="H132" s="9">
        <f t="shared" ref="H132:H195" si="43">IF(A132="","",1/D132)</f>
        <v>2.4804569075441454</v>
      </c>
      <c r="I132" s="9">
        <f t="shared" ref="I132:I195" si="44">IF(B132="","",1/E132)</f>
        <v>3.3353686428865403</v>
      </c>
      <c r="J132" s="9">
        <f t="shared" ref="J132:J195" si="45">IF(C132="","",1/F132)</f>
        <v>3.3666459014966281</v>
      </c>
      <c r="K132" s="11">
        <f t="shared" ref="K132:K195" si="46">1/A132</f>
        <v>0.41322314049586778</v>
      </c>
      <c r="L132" s="11">
        <f t="shared" ref="L132:L195" si="47">1/B132</f>
        <v>0.30864197530864196</v>
      </c>
      <c r="M132" s="11">
        <f t="shared" ref="M132:M195" si="48">1/C132</f>
        <v>0.3058103975535168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-0.28161390259434915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0.23128451911697204</v>
      </c>
      <c r="Q132" s="11">
        <f>2*'OddsRatio_working_3-way'!K132*'OddsRatio_working_3-way'!L132*'OddsRatio_working_3-way'!M132</f>
        <v>7.8004896835403723E-2</v>
      </c>
      <c r="R132" s="11">
        <f t="shared" ref="R132:R195" si="49">O132/N132</f>
        <v>0</v>
      </c>
      <c r="S132" s="11">
        <f t="shared" ref="S132:S195" si="50">P132/N132</f>
        <v>-0.82128231946746577</v>
      </c>
      <c r="T132" s="11">
        <f t="shared" ref="T132:T195" si="51">Q132/N132</f>
        <v>-0.27699235057924643</v>
      </c>
      <c r="U132" s="11">
        <f>'OddsRatio_working_3-way'!S132-'OddsRatio_working_3-way'!R132^2/3</f>
        <v>-0.82128231946746577</v>
      </c>
      <c r="V132" s="11">
        <f>'OddsRatio_working_3-way'!S132*'OddsRatio_working_3-way'!R132/3-2*'OddsRatio_working_3-way'!R132^3/27-'OddsRatio_working_3-way'!T132</f>
        <v>0.27699235057924643</v>
      </c>
      <c r="W132" s="11">
        <f>'OddsRatio_working_3-way'!V132^2+4*'OddsRatio_working_3-way'!U132^3/27</f>
        <v>-5.343199501718382E-3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0.14323753155260543</v>
      </c>
      <c r="Y132" s="11">
        <f>IF('OddsRatio_working_3-way'!W132&gt;=0,IF('OddsRatio_working_3-way'!V132+SQRT('OddsRatio_working_3-way'!W132)&gt;0,0,PI()),ACOS('OddsRatio_working_3-way'!V132/(2*'OddsRatio_working_3-way'!X132)))</f>
        <v>0.25801395349667988</v>
      </c>
      <c r="Z132" s="11">
        <f>'OddsRatio_working_3-way'!X132^(1/3)*COS('OddsRatio_working_3-way'!Y132/3)</f>
        <v>0.52128764350145995</v>
      </c>
      <c r="AA132" s="11">
        <f>'OddsRatio_working_3-way'!X132^(1/3)*COS(('OddsRatio_working_3-way'!Y132+2*PI())/3)</f>
        <v>-0.29956649401751512</v>
      </c>
      <c r="AB132" s="11">
        <f>'OddsRatio_working_3-way'!X132^(1/3)*COS(('OddsRatio_working_3-way'!Y132+4*PI())/3)</f>
        <v>-0.22172114948394522</v>
      </c>
      <c r="AC132" s="11">
        <f>'OddsRatio_working_3-way'!X132^(1/3)*SIN('OddsRatio_working_3-way'!Y132/3)</f>
        <v>4.4944030621615949E-2</v>
      </c>
      <c r="AD132" s="11">
        <f>'OddsRatio_working_3-way'!X132^(1/3)*SIN(('OddsRatio_working_3-way'!Y132+2*PI())/3)</f>
        <v>0.42897632664038243</v>
      </c>
      <c r="AE132" s="11">
        <f>'OddsRatio_working_3-way'!X132^(1/3)*SIN(('OddsRatio_working_3-way'!Y132+4*PI())/3)</f>
        <v>-0.47392035726199816</v>
      </c>
      <c r="AF132" s="11">
        <f>-'OddsRatio_working_3-way'!U132/(3*'OddsRatio_working_3-way'!X132^(1/3))*COS(('OddsRatio_working_3-way'!Y132)/3)</f>
        <v>0.52128764350145973</v>
      </c>
      <c r="AG132" s="11">
        <f>-'OddsRatio_working_3-way'!U132/(3*'OddsRatio_working_3-way'!X132^(1/3))*COS(('OddsRatio_working_3-way'!Y132+2*PI())/3)</f>
        <v>-0.29956649401751495</v>
      </c>
      <c r="AH132" s="11">
        <f>-'OddsRatio_working_3-way'!U132/(3*'OddsRatio_working_3-way'!X132^(1/3))*COS(('OddsRatio_working_3-way'!Y132+4*PI())/3)</f>
        <v>-0.22172114948394514</v>
      </c>
      <c r="AI132" s="11">
        <f>'OddsRatio_working_3-way'!U132/(3*'OddsRatio_working_3-way'!X132^(1/3))*SIN(('OddsRatio_working_3-way'!Y132)/3)</f>
        <v>-4.4944030621615928E-2</v>
      </c>
      <c r="AJ132" s="11">
        <f>'OddsRatio_working_3-way'!U132/(3*'OddsRatio_working_3-way'!X132^(1/3))*SIN(('OddsRatio_working_3-way'!Y132+2*PI())/3)</f>
        <v>-0.42897632664038221</v>
      </c>
      <c r="AK132" s="11">
        <f>'OddsRatio_working_3-way'!U132/(3*'OddsRatio_working_3-way'!X132^(1/3))*SIN(('OddsRatio_working_3-way'!Y132+4*PI())/3)</f>
        <v>0.47392035726199799</v>
      </c>
      <c r="AL132" s="11">
        <f>'OddsRatio_working_3-way'!Z132+'OddsRatio_working_3-way'!AF132</f>
        <v>1.0425752870029197</v>
      </c>
      <c r="AM132" s="11">
        <f>'OddsRatio_working_3-way'!AA132+'OddsRatio_working_3-way'!AG132</f>
        <v>-0.59913298803503001</v>
      </c>
      <c r="AN132" s="11">
        <f>'OddsRatio_working_3-way'!AB132+'OddsRatio_working_3-way'!AH132</f>
        <v>-0.44344229896789034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1.0425752870029197</v>
      </c>
      <c r="AS132" s="11">
        <f>IF(('OddsRatio_working_3-way'!X132=0),IF(Q132&gt;0,-Q132^(1/3),(-Q132)^(1/3)),'OddsRatio_working_3-way'!AM132-'OddsRatio_working_3-way'!R132/3)</f>
        <v>-0.59913298803503001</v>
      </c>
      <c r="AT132" s="11">
        <f>IF(('OddsRatio_working_3-way'!X132=0),IF(Q132&gt;0,-Q132^(1/3),(-Q132)^(1/3)),'OddsRatio_working_3-way'!AN132-'OddsRatio_working_3-way'!R132/3)</f>
        <v>-0.44344229896789034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1.76</v>
      </c>
      <c r="B133" s="4">
        <f>IF('True_Odds_Calculator_3-way'!B134="","",'True_Odds_Calculator_3-way'!B134)</f>
        <v>4</v>
      </c>
      <c r="C133" s="4">
        <f>IF('True_Odds_Calculator_3-way'!C134="","",'True_Odds_Calculator_3-way'!C134)</f>
        <v>4.74</v>
      </c>
      <c r="D133" s="9">
        <f t="shared" si="39"/>
        <v>0.5561315245287477</v>
      </c>
      <c r="E133" s="9">
        <f t="shared" si="40"/>
        <v>0.2409327358576657</v>
      </c>
      <c r="F133" s="9">
        <f t="shared" si="41"/>
        <v>0.20293573961358641</v>
      </c>
      <c r="G133" s="9">
        <f t="shared" si="42"/>
        <v>1.0501786753056859</v>
      </c>
      <c r="H133" s="9">
        <f t="shared" si="43"/>
        <v>1.7981357932323214</v>
      </c>
      <c r="I133" s="9">
        <f t="shared" si="44"/>
        <v>4.1505360259170576</v>
      </c>
      <c r="J133" s="9">
        <f t="shared" si="45"/>
        <v>4.9276682456432663</v>
      </c>
      <c r="K133" s="11">
        <f t="shared" si="46"/>
        <v>0.56818181818181823</v>
      </c>
      <c r="L133" s="11">
        <f t="shared" si="47"/>
        <v>0.25</v>
      </c>
      <c r="M133" s="11">
        <f t="shared" si="48"/>
        <v>0.21097046413502107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-0.25553797468354433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0.22475546605293439</v>
      </c>
      <c r="Q133" s="11">
        <f>2*'OddsRatio_working_3-way'!K133*'OddsRatio_working_3-way'!L133*'OddsRatio_working_3-way'!M133</f>
        <v>5.9934790947449176E-2</v>
      </c>
      <c r="R133" s="11">
        <f t="shared" si="49"/>
        <v>0</v>
      </c>
      <c r="S133" s="11">
        <f t="shared" si="50"/>
        <v>-0.87953841823810852</v>
      </c>
      <c r="T133" s="11">
        <f t="shared" si="51"/>
        <v>-0.23454357819682894</v>
      </c>
      <c r="U133" s="11">
        <f>'OddsRatio_working_3-way'!S133-'OddsRatio_working_3-way'!R133^2/3</f>
        <v>-0.87953841823810852</v>
      </c>
      <c r="V133" s="11">
        <f>'OddsRatio_working_3-way'!S133*'OddsRatio_working_3-way'!R133/3-2*'OddsRatio_working_3-way'!R133^3/27-'OddsRatio_working_3-way'!T133</f>
        <v>0.23454357819682894</v>
      </c>
      <c r="W133" s="11">
        <f>'OddsRatio_working_3-way'!V133^2+4*'OddsRatio_working_3-way'!U133^3/27</f>
        <v>-4.5789341871045573E-2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0.15874510381773793</v>
      </c>
      <c r="Y133" s="11">
        <f>IF('OddsRatio_working_3-way'!W133&gt;=0,IF('OddsRatio_working_3-way'!V133+SQRT('OddsRatio_working_3-way'!W133)&gt;0,0,PI()),ACOS('OddsRatio_working_3-way'!V133/(2*'OddsRatio_working_3-way'!X133)))</f>
        <v>0.7395933220217793</v>
      </c>
      <c r="Z133" s="11">
        <f>'OddsRatio_working_3-way'!X133^(1/3)*COS('OddsRatio_working_3-way'!Y133/3)</f>
        <v>0.52508933765284282</v>
      </c>
      <c r="AA133" s="11">
        <f>'OddsRatio_working_3-way'!X133^(1/3)*COS(('OddsRatio_working_3-way'!Y133+2*PI())/3)</f>
        <v>-0.37698021912440016</v>
      </c>
      <c r="AB133" s="11">
        <f>'OddsRatio_working_3-way'!X133^(1/3)*COS(('OddsRatio_working_3-way'!Y133+4*PI())/3)</f>
        <v>-0.14810911852844275</v>
      </c>
      <c r="AC133" s="11">
        <f>'OddsRatio_working_3-way'!X133^(1/3)*SIN('OddsRatio_working_3-way'!Y133/3)</f>
        <v>0.13213879153880201</v>
      </c>
      <c r="AD133" s="11">
        <f>'OddsRatio_working_3-way'!X133^(1/3)*SIN(('OddsRatio_working_3-way'!Y133+2*PI())/3)</f>
        <v>0.38867130989430565</v>
      </c>
      <c r="AE133" s="11">
        <f>'OddsRatio_working_3-way'!X133^(1/3)*SIN(('OddsRatio_working_3-way'!Y133+4*PI())/3)</f>
        <v>-0.52081010143310769</v>
      </c>
      <c r="AF133" s="11">
        <f>-'OddsRatio_working_3-way'!U133/(3*'OddsRatio_working_3-way'!X133^(1/3))*COS(('OddsRatio_working_3-way'!Y133)/3)</f>
        <v>0.52508933765284294</v>
      </c>
      <c r="AG133" s="11">
        <f>-'OddsRatio_working_3-way'!U133/(3*'OddsRatio_working_3-way'!X133^(1/3))*COS(('OddsRatio_working_3-way'!Y133+2*PI())/3)</f>
        <v>-0.37698021912440022</v>
      </c>
      <c r="AH133" s="11">
        <f>-'OddsRatio_working_3-way'!U133/(3*'OddsRatio_working_3-way'!X133^(1/3))*COS(('OddsRatio_working_3-way'!Y133+4*PI())/3)</f>
        <v>-0.14810911852844277</v>
      </c>
      <c r="AI133" s="11">
        <f>'OddsRatio_working_3-way'!U133/(3*'OddsRatio_working_3-way'!X133^(1/3))*SIN(('OddsRatio_working_3-way'!Y133)/3)</f>
        <v>-0.13213879153880204</v>
      </c>
      <c r="AJ133" s="11">
        <f>'OddsRatio_working_3-way'!U133/(3*'OddsRatio_working_3-way'!X133^(1/3))*SIN(('OddsRatio_working_3-way'!Y133+2*PI())/3)</f>
        <v>-0.38867130989430571</v>
      </c>
      <c r="AK133" s="11">
        <f>'OddsRatio_working_3-way'!U133/(3*'OddsRatio_working_3-way'!X133^(1/3))*SIN(('OddsRatio_working_3-way'!Y133+4*PI())/3)</f>
        <v>0.52081010143310769</v>
      </c>
      <c r="AL133" s="11">
        <f>'OddsRatio_working_3-way'!Z133+'OddsRatio_working_3-way'!AF133</f>
        <v>1.0501786753056859</v>
      </c>
      <c r="AM133" s="11">
        <f>'OddsRatio_working_3-way'!AA133+'OddsRatio_working_3-way'!AG133</f>
        <v>-0.75396043824880032</v>
      </c>
      <c r="AN133" s="11">
        <f>'OddsRatio_working_3-way'!AB133+'OddsRatio_working_3-way'!AH133</f>
        <v>-0.29621823705688555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1.0501786753056859</v>
      </c>
      <c r="AS133" s="11">
        <f>IF(('OddsRatio_working_3-way'!X133=0),IF(Q133&gt;0,-Q133^(1/3),(-Q133)^(1/3)),'OddsRatio_working_3-way'!AM133-'OddsRatio_working_3-way'!R133/3)</f>
        <v>-0.75396043824880032</v>
      </c>
      <c r="AT133" s="11">
        <f>IF(('OddsRatio_working_3-way'!X133=0),IF(Q133&gt;0,-Q133^(1/3),(-Q133)^(1/3)),'OddsRatio_working_3-way'!AN133-'OddsRatio_working_3-way'!R133/3)</f>
        <v>-0.29621823705688555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4.01</v>
      </c>
      <c r="B134" s="4">
        <f>IF('True_Odds_Calculator_3-way'!B135="","",'True_Odds_Calculator_3-way'!B135)</f>
        <v>3.93</v>
      </c>
      <c r="C134" s="4">
        <f>IF('True_Odds_Calculator_3-way'!C135="","",'True_Odds_Calculator_3-way'!C135)</f>
        <v>1.9</v>
      </c>
      <c r="D134" s="9">
        <f t="shared" si="39"/>
        <v>0.24041397095712749</v>
      </c>
      <c r="E134" s="9">
        <f t="shared" si="40"/>
        <v>0.24536753240823767</v>
      </c>
      <c r="F134" s="9">
        <f t="shared" si="41"/>
        <v>0.5142184966346347</v>
      </c>
      <c r="G134" s="9">
        <f t="shared" si="42"/>
        <v>1.0496651316396122</v>
      </c>
      <c r="H134" s="9">
        <f t="shared" si="43"/>
        <v>4.1594920462352327</v>
      </c>
      <c r="I134" s="9">
        <f t="shared" si="44"/>
        <v>4.0755188357040639</v>
      </c>
      <c r="J134" s="9">
        <f t="shared" si="45"/>
        <v>1.9446986184756505</v>
      </c>
      <c r="K134" s="11">
        <f t="shared" si="46"/>
        <v>0.24937655860349128</v>
      </c>
      <c r="L134" s="11">
        <f t="shared" si="47"/>
        <v>0.2544529262086514</v>
      </c>
      <c r="M134" s="11">
        <f t="shared" si="48"/>
        <v>0.52631578947368418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-0.26508557854059089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0.22843654223220566</v>
      </c>
      <c r="Q134" s="11">
        <f>2*'OddsRatio_working_3-way'!K134*'OddsRatio_working_3-way'!L134*'OddsRatio_working_3-way'!M134</f>
        <v>6.6794310594212203E-2</v>
      </c>
      <c r="R134" s="11">
        <f t="shared" si="49"/>
        <v>0</v>
      </c>
      <c r="S134" s="11">
        <f t="shared" si="50"/>
        <v>-0.8617463971063466</v>
      </c>
      <c r="T134" s="11">
        <f t="shared" si="51"/>
        <v>-0.25197263073284998</v>
      </c>
      <c r="U134" s="11">
        <f>'OddsRatio_working_3-way'!S134-'OddsRatio_working_3-way'!R134^2/3</f>
        <v>-0.8617463971063466</v>
      </c>
      <c r="V134" s="11">
        <f>'OddsRatio_working_3-way'!S134*'OddsRatio_working_3-way'!R134/3-2*'OddsRatio_working_3-way'!R134^3/27-'OddsRatio_working_3-way'!T134</f>
        <v>0.25197263073284998</v>
      </c>
      <c r="W134" s="11">
        <f>'OddsRatio_working_3-way'!V134^2+4*'OddsRatio_working_3-way'!U134^3/27</f>
        <v>-3.1315538543087454E-2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0.15395270798326399</v>
      </c>
      <c r="Y134" s="11">
        <f>IF('OddsRatio_working_3-way'!W134&gt;=0,IF('OddsRatio_working_3-way'!V134+SQRT('OddsRatio_working_3-way'!W134)&gt;0,0,PI()),ACOS('OddsRatio_working_3-way'!V134/(2*'OddsRatio_working_3-way'!X134)))</f>
        <v>0.61227214875613223</v>
      </c>
      <c r="Z134" s="11">
        <f>'OddsRatio_working_3-way'!X134^(1/3)*COS('OddsRatio_working_3-way'!Y134/3)</f>
        <v>0.52483256581980597</v>
      </c>
      <c r="AA134" s="11">
        <f>'OddsRatio_working_3-way'!X134^(1/3)*COS(('OddsRatio_working_3-way'!Y134+2*PI())/3)</f>
        <v>-0.35648903490449446</v>
      </c>
      <c r="AB134" s="11">
        <f>'OddsRatio_working_3-way'!X134^(1/3)*COS(('OddsRatio_working_3-way'!Y134+4*PI())/3)</f>
        <v>-0.16834353091531162</v>
      </c>
      <c r="AC134" s="11">
        <f>'OddsRatio_working_3-way'!X134^(1/3)*SIN('OddsRatio_working_3-way'!Y134/3)</f>
        <v>0.10862585737497264</v>
      </c>
      <c r="AD134" s="11">
        <f>'OddsRatio_working_3-way'!X134^(1/3)*SIN(('OddsRatio_working_3-way'!Y134+2*PI())/3)</f>
        <v>0.40020540604583416</v>
      </c>
      <c r="AE134" s="11">
        <f>'OddsRatio_working_3-way'!X134^(1/3)*SIN(('OddsRatio_working_3-way'!Y134+4*PI())/3)</f>
        <v>-0.50883126342080676</v>
      </c>
      <c r="AF134" s="11">
        <f>-'OddsRatio_working_3-way'!U134/(3*'OddsRatio_working_3-way'!X134^(1/3))*COS(('OddsRatio_working_3-way'!Y134)/3)</f>
        <v>0.52483256581980609</v>
      </c>
      <c r="AG134" s="11">
        <f>-'OddsRatio_working_3-way'!U134/(3*'OddsRatio_working_3-way'!X134^(1/3))*COS(('OddsRatio_working_3-way'!Y134+2*PI())/3)</f>
        <v>-0.35648903490449457</v>
      </c>
      <c r="AH134" s="11">
        <f>-'OddsRatio_working_3-way'!U134/(3*'OddsRatio_working_3-way'!X134^(1/3))*COS(('OddsRatio_working_3-way'!Y134+4*PI())/3)</f>
        <v>-0.16834353091531165</v>
      </c>
      <c r="AI134" s="11">
        <f>'OddsRatio_working_3-way'!U134/(3*'OddsRatio_working_3-way'!X134^(1/3))*SIN(('OddsRatio_working_3-way'!Y134)/3)</f>
        <v>-0.10862585737497267</v>
      </c>
      <c r="AJ134" s="11">
        <f>'OddsRatio_working_3-way'!U134/(3*'OddsRatio_working_3-way'!X134^(1/3))*SIN(('OddsRatio_working_3-way'!Y134+2*PI())/3)</f>
        <v>-0.40020540604583421</v>
      </c>
      <c r="AK134" s="11">
        <f>'OddsRatio_working_3-way'!U134/(3*'OddsRatio_working_3-way'!X134^(1/3))*SIN(('OddsRatio_working_3-way'!Y134+4*PI())/3)</f>
        <v>0.50883126342080676</v>
      </c>
      <c r="AL134" s="11">
        <f>'OddsRatio_working_3-way'!Z134+'OddsRatio_working_3-way'!AF134</f>
        <v>1.0496651316396122</v>
      </c>
      <c r="AM134" s="11">
        <f>'OddsRatio_working_3-way'!AA134+'OddsRatio_working_3-way'!AG134</f>
        <v>-0.71297806980898903</v>
      </c>
      <c r="AN134" s="11">
        <f>'OddsRatio_working_3-way'!AB134+'OddsRatio_working_3-way'!AH134</f>
        <v>-0.33668706183062325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1.0496651316396122</v>
      </c>
      <c r="AS134" s="11">
        <f>IF(('OddsRatio_working_3-way'!X134=0),IF(Q134&gt;0,-Q134^(1/3),(-Q134)^(1/3)),'OddsRatio_working_3-way'!AM134-'OddsRatio_working_3-way'!R134/3)</f>
        <v>-0.71297806980898903</v>
      </c>
      <c r="AT134" s="11">
        <f>IF(('OddsRatio_working_3-way'!X134=0),IF(Q134&gt;0,-Q134^(1/3),(-Q134)^(1/3)),'OddsRatio_working_3-way'!AN134-'OddsRatio_working_3-way'!R134/3)</f>
        <v>-0.33668706183062325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3.58</v>
      </c>
      <c r="B135" s="4">
        <f>IF('True_Odds_Calculator_3-way'!B136="","",'True_Odds_Calculator_3-way'!B136)</f>
        <v>4.17</v>
      </c>
      <c r="C135" s="4">
        <f>IF('True_Odds_Calculator_3-way'!C136="","",'True_Odds_Calculator_3-way'!C136)</f>
        <v>1.89</v>
      </c>
      <c r="D135" s="9">
        <f t="shared" si="39"/>
        <v>0.26408577051100113</v>
      </c>
      <c r="E135" s="9">
        <f t="shared" si="40"/>
        <v>0.22604461715595081</v>
      </c>
      <c r="F135" s="9">
        <f t="shared" si="41"/>
        <v>0.50986961233304806</v>
      </c>
      <c r="G135" s="9">
        <f t="shared" si="42"/>
        <v>1.0800963372370194</v>
      </c>
      <c r="H135" s="9">
        <f t="shared" si="43"/>
        <v>3.7866485500715101</v>
      </c>
      <c r="I135" s="9">
        <f t="shared" si="44"/>
        <v>4.4239053890413516</v>
      </c>
      <c r="J135" s="9">
        <f t="shared" si="45"/>
        <v>1.9612857401409471</v>
      </c>
      <c r="K135" s="11">
        <f t="shared" si="46"/>
        <v>0.27932960893854747</v>
      </c>
      <c r="L135" s="11">
        <f t="shared" si="47"/>
        <v>0.23980815347721823</v>
      </c>
      <c r="M135" s="11">
        <f t="shared" si="48"/>
        <v>0.52910052910052918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-0.25798121811143793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0.23533536388057241</v>
      </c>
      <c r="Q135" s="11">
        <f>2*'OddsRatio_working_3-way'!K135*'OddsRatio_working_3-way'!L135*'OddsRatio_working_3-way'!M135</f>
        <v>7.0884145747160371E-2</v>
      </c>
      <c r="R135" s="11">
        <f t="shared" si="49"/>
        <v>0</v>
      </c>
      <c r="S135" s="11">
        <f t="shared" si="50"/>
        <v>-0.9122189809140161</v>
      </c>
      <c r="T135" s="11">
        <f t="shared" si="51"/>
        <v>-0.27476475328735428</v>
      </c>
      <c r="U135" s="11">
        <f>'OddsRatio_working_3-way'!S135-'OddsRatio_working_3-way'!R135^2/3</f>
        <v>-0.9122189809140161</v>
      </c>
      <c r="V135" s="11">
        <f>'OddsRatio_working_3-way'!S135*'OddsRatio_working_3-way'!R135/3-2*'OddsRatio_working_3-way'!R135^3/27-'OddsRatio_working_3-way'!T135</f>
        <v>0.27476475328735428</v>
      </c>
      <c r="W135" s="11">
        <f>'OddsRatio_working_3-way'!V135^2+4*'OddsRatio_working_3-way'!U135^3/27</f>
        <v>-3.6963155149897536E-2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0.16767440532096589</v>
      </c>
      <c r="Y135" s="11">
        <f>IF('OddsRatio_working_3-way'!W135&gt;=0,IF('OddsRatio_working_3-way'!V135+SQRT('OddsRatio_working_3-way'!W135)&gt;0,0,PI()),ACOS('OddsRatio_working_3-way'!V135/(2*'OddsRatio_working_3-way'!X135)))</f>
        <v>0.6105371649819753</v>
      </c>
      <c r="Z135" s="11">
        <f>'OddsRatio_working_3-way'!X135^(1/3)*COS('OddsRatio_working_3-way'!Y135/3)</f>
        <v>0.54004816861850979</v>
      </c>
      <c r="AA135" s="11">
        <f>'OddsRatio_working_3-way'!X135^(1/3)*COS(('OddsRatio_working_3-way'!Y135+2*PI())/3)</f>
        <v>-0.36654209769198709</v>
      </c>
      <c r="AB135" s="11">
        <f>'OddsRatio_working_3-way'!X135^(1/3)*COS(('OddsRatio_working_3-way'!Y135+4*PI())/3)</f>
        <v>-0.17350607092652265</v>
      </c>
      <c r="AC135" s="11">
        <f>'OddsRatio_working_3-way'!X135^(1/3)*SIN('OddsRatio_working_3-way'!Y135/3)</f>
        <v>0.11144940201633664</v>
      </c>
      <c r="AD135" s="11">
        <f>'OddsRatio_working_3-way'!X135^(1/3)*SIN(('OddsRatio_working_3-way'!Y135+2*PI())/3)</f>
        <v>0.4119707322827233</v>
      </c>
      <c r="AE135" s="11">
        <f>'OddsRatio_working_3-way'!X135^(1/3)*SIN(('OddsRatio_working_3-way'!Y135+4*PI())/3)</f>
        <v>-0.52342013429905998</v>
      </c>
      <c r="AF135" s="11">
        <f>-'OddsRatio_working_3-way'!U135/(3*'OddsRatio_working_3-way'!X135^(1/3))*COS(('OddsRatio_working_3-way'!Y135)/3)</f>
        <v>0.54004816861850957</v>
      </c>
      <c r="AG135" s="11">
        <f>-'OddsRatio_working_3-way'!U135/(3*'OddsRatio_working_3-way'!X135^(1/3))*COS(('OddsRatio_working_3-way'!Y135+2*PI())/3)</f>
        <v>-0.36654209769198692</v>
      </c>
      <c r="AH135" s="11">
        <f>-'OddsRatio_working_3-way'!U135/(3*'OddsRatio_working_3-way'!X135^(1/3))*COS(('OddsRatio_working_3-way'!Y135+4*PI())/3)</f>
        <v>-0.17350607092652257</v>
      </c>
      <c r="AI135" s="11">
        <f>'OddsRatio_working_3-way'!U135/(3*'OddsRatio_working_3-way'!X135^(1/3))*SIN(('OddsRatio_working_3-way'!Y135)/3)</f>
        <v>-0.11144940201633659</v>
      </c>
      <c r="AJ135" s="11">
        <f>'OddsRatio_working_3-way'!U135/(3*'OddsRatio_working_3-way'!X135^(1/3))*SIN(('OddsRatio_working_3-way'!Y135+2*PI())/3)</f>
        <v>-0.41197073228272313</v>
      </c>
      <c r="AK135" s="11">
        <f>'OddsRatio_working_3-way'!U135/(3*'OddsRatio_working_3-way'!X135^(1/3))*SIN(('OddsRatio_working_3-way'!Y135+4*PI())/3)</f>
        <v>0.52342013429905976</v>
      </c>
      <c r="AL135" s="11">
        <f>'OddsRatio_working_3-way'!Z135+'OddsRatio_working_3-way'!AF135</f>
        <v>1.0800963372370194</v>
      </c>
      <c r="AM135" s="11">
        <f>'OddsRatio_working_3-way'!AA135+'OddsRatio_working_3-way'!AG135</f>
        <v>-0.73308419538397396</v>
      </c>
      <c r="AN135" s="11">
        <f>'OddsRatio_working_3-way'!AB135+'OddsRatio_working_3-way'!AH135</f>
        <v>-0.34701214185304519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1.0800963372370194</v>
      </c>
      <c r="AS135" s="11">
        <f>IF(('OddsRatio_working_3-way'!X135=0),IF(Q135&gt;0,-Q135^(1/3),(-Q135)^(1/3)),'OddsRatio_working_3-way'!AM135-'OddsRatio_working_3-way'!R135/3)</f>
        <v>-0.73308419538397396</v>
      </c>
      <c r="AT135" s="11">
        <f>IF(('OddsRatio_working_3-way'!X135=0),IF(Q135&gt;0,-Q135^(1/3),(-Q135)^(1/3)),'OddsRatio_working_3-way'!AN135-'OddsRatio_working_3-way'!R135/3)</f>
        <v>-0.34701214185304519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1.32</v>
      </c>
      <c r="B136" s="4">
        <f>IF('True_Odds_Calculator_3-way'!B137="","",'True_Odds_Calculator_3-way'!B137)</f>
        <v>5.59</v>
      </c>
      <c r="C136" s="4">
        <f>IF('True_Odds_Calculator_3-way'!C137="","",'True_Odds_Calculator_3-way'!C137)</f>
        <v>8.75</v>
      </c>
      <c r="D136" s="9">
        <f t="shared" si="39"/>
        <v>0.73509755553386569</v>
      </c>
      <c r="E136" s="9">
        <f t="shared" si="40"/>
        <v>0.16210171417182001</v>
      </c>
      <c r="F136" s="9">
        <f t="shared" si="41"/>
        <v>0.10280073029431425</v>
      </c>
      <c r="G136" s="9">
        <f t="shared" si="42"/>
        <v>1.1261364328105594</v>
      </c>
      <c r="H136" s="9">
        <f t="shared" si="43"/>
        <v>1.360363658499379</v>
      </c>
      <c r="I136" s="9">
        <f t="shared" si="44"/>
        <v>6.1689662266004675</v>
      </c>
      <c r="J136" s="9">
        <f t="shared" si="45"/>
        <v>9.727557354281835</v>
      </c>
      <c r="K136" s="11">
        <f t="shared" si="46"/>
        <v>0.75757575757575757</v>
      </c>
      <c r="L136" s="11">
        <f t="shared" si="47"/>
        <v>0.17889087656529518</v>
      </c>
      <c r="M136" s="11">
        <f t="shared" si="48"/>
        <v>0.11428571428571428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-0.17630741351671575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0.19608298678066119</v>
      </c>
      <c r="Q136" s="11">
        <f>2*'OddsRatio_working_3-way'!K136*'OddsRatio_working_3-way'!L136*'OddsRatio_working_3-way'!M136</f>
        <v>3.0976775162821678E-2</v>
      </c>
      <c r="R136" s="11">
        <f t="shared" si="49"/>
        <v>0</v>
      </c>
      <c r="S136" s="11">
        <f t="shared" si="50"/>
        <v>-1.1121652962260178</v>
      </c>
      <c r="T136" s="11">
        <f t="shared" si="51"/>
        <v>-0.17569751915102969</v>
      </c>
      <c r="U136" s="11">
        <f>'OddsRatio_working_3-way'!S136-'OddsRatio_working_3-way'!R136^2/3</f>
        <v>-1.1121652962260178</v>
      </c>
      <c r="V136" s="11">
        <f>'OddsRatio_working_3-way'!S136*'OddsRatio_working_3-way'!R136/3-2*'OddsRatio_working_3-way'!R136^3/27-'OddsRatio_working_3-way'!T136</f>
        <v>0.17569751915102969</v>
      </c>
      <c r="W136" s="11">
        <f>'OddsRatio_working_3-way'!V136^2+4*'OddsRatio_working_3-way'!U136^3/27</f>
        <v>-0.172930412478697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0.22572108381502792</v>
      </c>
      <c r="Y136" s="11">
        <f>IF('OddsRatio_working_3-way'!W136&gt;=0,IF('OddsRatio_working_3-way'!V136+SQRT('OddsRatio_working_3-way'!W136)&gt;0,0,PI()),ACOS('OddsRatio_working_3-way'!V136/(2*'OddsRatio_working_3-way'!X136)))</f>
        <v>1.1710424419269321</v>
      </c>
      <c r="Z136" s="11">
        <f>'OddsRatio_working_3-way'!X136^(1/3)*COS('OddsRatio_working_3-way'!Y136/3)</f>
        <v>0.56306821640527971</v>
      </c>
      <c r="AA136" s="11">
        <f>'OddsRatio_working_3-way'!X136^(1/3)*COS(('OddsRatio_working_3-way'!Y136+2*PI())/3)</f>
        <v>-0.48217548432465823</v>
      </c>
      <c r="AB136" s="11">
        <f>'OddsRatio_working_3-way'!X136^(1/3)*COS(('OddsRatio_working_3-way'!Y136+4*PI())/3)</f>
        <v>-8.0892732080621657E-2</v>
      </c>
      <c r="AC136" s="11">
        <f>'OddsRatio_working_3-way'!X136^(1/3)*SIN('OddsRatio_working_3-way'!Y136/3)</f>
        <v>0.23168070502924842</v>
      </c>
      <c r="AD136" s="11">
        <f>'OddsRatio_working_3-way'!X136^(1/3)*SIN(('OddsRatio_working_3-way'!Y136+2*PI())/3)</f>
        <v>0.37179102695594185</v>
      </c>
      <c r="AE136" s="11">
        <f>'OddsRatio_working_3-way'!X136^(1/3)*SIN(('OddsRatio_working_3-way'!Y136+4*PI())/3)</f>
        <v>-0.60347173198519033</v>
      </c>
      <c r="AF136" s="11">
        <f>-'OddsRatio_working_3-way'!U136/(3*'OddsRatio_working_3-way'!X136^(1/3))*COS(('OddsRatio_working_3-way'!Y136)/3)</f>
        <v>0.56306821640527971</v>
      </c>
      <c r="AG136" s="11">
        <f>-'OddsRatio_working_3-way'!U136/(3*'OddsRatio_working_3-way'!X136^(1/3))*COS(('OddsRatio_working_3-way'!Y136+2*PI())/3)</f>
        <v>-0.48217548432465823</v>
      </c>
      <c r="AH136" s="11">
        <f>-'OddsRatio_working_3-way'!U136/(3*'OddsRatio_working_3-way'!X136^(1/3))*COS(('OddsRatio_working_3-way'!Y136+4*PI())/3)</f>
        <v>-8.0892732080621657E-2</v>
      </c>
      <c r="AI136" s="11">
        <f>'OddsRatio_working_3-way'!U136/(3*'OddsRatio_working_3-way'!X136^(1/3))*SIN(('OddsRatio_working_3-way'!Y136)/3)</f>
        <v>-0.23168070502924842</v>
      </c>
      <c r="AJ136" s="11">
        <f>'OddsRatio_working_3-way'!U136/(3*'OddsRatio_working_3-way'!X136^(1/3))*SIN(('OddsRatio_working_3-way'!Y136+2*PI())/3)</f>
        <v>-0.37179102695594185</v>
      </c>
      <c r="AK136" s="11">
        <f>'OddsRatio_working_3-way'!U136/(3*'OddsRatio_working_3-way'!X136^(1/3))*SIN(('OddsRatio_working_3-way'!Y136+4*PI())/3)</f>
        <v>0.60347173198519033</v>
      </c>
      <c r="AL136" s="11">
        <f>'OddsRatio_working_3-way'!Z136+'OddsRatio_working_3-way'!AF136</f>
        <v>1.1261364328105594</v>
      </c>
      <c r="AM136" s="11">
        <f>'OddsRatio_working_3-way'!AA136+'OddsRatio_working_3-way'!AG136</f>
        <v>-0.96435096864931646</v>
      </c>
      <c r="AN136" s="11">
        <f>'OddsRatio_working_3-way'!AB136+'OddsRatio_working_3-way'!AH136</f>
        <v>-0.16178546416124331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1.1261364328105594</v>
      </c>
      <c r="AS136" s="11">
        <f>IF(('OddsRatio_working_3-way'!X136=0),IF(Q136&gt;0,-Q136^(1/3),(-Q136)^(1/3)),'OddsRatio_working_3-way'!AM136-'OddsRatio_working_3-way'!R136/3)</f>
        <v>-0.96435096864931646</v>
      </c>
      <c r="AT136" s="11">
        <f>IF(('OddsRatio_working_3-way'!X136=0),IF(Q136&gt;0,-Q136^(1/3),(-Q136)^(1/3)),'OddsRatio_working_3-way'!AN136-'OddsRatio_working_3-way'!R136/3)</f>
        <v>-0.16178546416124331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2.1</v>
      </c>
      <c r="B137" s="4">
        <f>IF('True_Odds_Calculator_3-way'!B138="","",'True_Odds_Calculator_3-way'!B138)</f>
        <v>3.86</v>
      </c>
      <c r="C137" s="4">
        <f>IF('True_Odds_Calculator_3-way'!C138="","",'True_Odds_Calculator_3-way'!C138)</f>
        <v>3.23</v>
      </c>
      <c r="D137" s="9">
        <f t="shared" si="39"/>
        <v>0.4589740248505112</v>
      </c>
      <c r="E137" s="9">
        <f t="shared" si="40"/>
        <v>0.24601404397941759</v>
      </c>
      <c r="F137" s="9">
        <f t="shared" si="41"/>
        <v>0.29501193117007102</v>
      </c>
      <c r="G137" s="9">
        <f t="shared" si="42"/>
        <v>1.0716113962018614</v>
      </c>
      <c r="H137" s="9">
        <f t="shared" si="43"/>
        <v>2.178772535822048</v>
      </c>
      <c r="I137" s="9">
        <f t="shared" si="44"/>
        <v>4.0648085931373235</v>
      </c>
      <c r="J137" s="9">
        <f t="shared" si="45"/>
        <v>3.3896934135301509</v>
      </c>
      <c r="K137" s="11">
        <f t="shared" si="46"/>
        <v>0.47619047619047616</v>
      </c>
      <c r="L137" s="11">
        <f t="shared" si="47"/>
        <v>0.2590673575129534</v>
      </c>
      <c r="M137" s="11">
        <f t="shared" si="48"/>
        <v>0.30959752321981426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-0.26795043078589487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0.23641853796331733</v>
      </c>
      <c r="Q137" s="11">
        <f>2*'OddsRatio_working_3-way'!K137*'OddsRatio_working_3-way'!L137*'OddsRatio_working_3-way'!M137</f>
        <v>7.6387249745821437E-2</v>
      </c>
      <c r="R137" s="11">
        <f t="shared" si="49"/>
        <v>0</v>
      </c>
      <c r="S137" s="11">
        <f t="shared" si="50"/>
        <v>-0.88232191778869351</v>
      </c>
      <c r="T137" s="11">
        <f t="shared" si="51"/>
        <v>-0.28507977957631453</v>
      </c>
      <c r="U137" s="11">
        <f>'OddsRatio_working_3-way'!S137-'OddsRatio_working_3-way'!R137^2/3</f>
        <v>-0.88232191778869351</v>
      </c>
      <c r="V137" s="11">
        <f>'OddsRatio_working_3-way'!S137*'OddsRatio_working_3-way'!R137/3-2*'OddsRatio_working_3-way'!R137^3/27-'OddsRatio_working_3-way'!T137</f>
        <v>0.28507977957631453</v>
      </c>
      <c r="W137" s="11">
        <f>'OddsRatio_working_3-way'!V137^2+4*'OddsRatio_working_3-way'!U137^3/27</f>
        <v>-2.0489597048972866E-2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0.1594992772493444</v>
      </c>
      <c r="Y137" s="11">
        <f>IF('OddsRatio_working_3-way'!W137&gt;=0,IF('OddsRatio_working_3-way'!V137+SQRT('OddsRatio_working_3-way'!W137)&gt;0,0,PI()),ACOS('OddsRatio_working_3-way'!V137/(2*'OddsRatio_working_3-way'!X137)))</f>
        <v>0.46533549844359734</v>
      </c>
      <c r="Z137" s="11">
        <f>'OddsRatio_working_3-way'!X137^(1/3)*COS('OddsRatio_working_3-way'!Y137/3)</f>
        <v>0.53580569810093071</v>
      </c>
      <c r="AA137" s="11">
        <f>'OddsRatio_working_3-way'!X137^(1/3)*COS(('OddsRatio_working_3-way'!Y137+2*PI())/3)</f>
        <v>-0.34046089380846645</v>
      </c>
      <c r="AB137" s="11">
        <f>'OddsRatio_working_3-way'!X137^(1/3)*COS(('OddsRatio_working_3-way'!Y137+4*PI())/3)</f>
        <v>-0.1953448042924644</v>
      </c>
      <c r="AC137" s="11">
        <f>'OddsRatio_working_3-way'!X137^(1/3)*SIN('OddsRatio_working_3-way'!Y137/3)</f>
        <v>8.3782813345809684E-2</v>
      </c>
      <c r="AD137" s="11">
        <f>'OddsRatio_working_3-way'!X137^(1/3)*SIN(('OddsRatio_working_3-way'!Y137+2*PI())/3)</f>
        <v>0.42212993937495674</v>
      </c>
      <c r="AE137" s="11">
        <f>'OddsRatio_working_3-way'!X137^(1/3)*SIN(('OddsRatio_working_3-way'!Y137+4*PI())/3)</f>
        <v>-0.5059127527207663</v>
      </c>
      <c r="AF137" s="11">
        <f>-'OddsRatio_working_3-way'!U137/(3*'OddsRatio_working_3-way'!X137^(1/3))*COS(('OddsRatio_working_3-way'!Y137)/3)</f>
        <v>0.53580569810093071</v>
      </c>
      <c r="AG137" s="11">
        <f>-'OddsRatio_working_3-way'!U137/(3*'OddsRatio_working_3-way'!X137^(1/3))*COS(('OddsRatio_working_3-way'!Y137+2*PI())/3)</f>
        <v>-0.34046089380846645</v>
      </c>
      <c r="AH137" s="11">
        <f>-'OddsRatio_working_3-way'!U137/(3*'OddsRatio_working_3-way'!X137^(1/3))*COS(('OddsRatio_working_3-way'!Y137+4*PI())/3)</f>
        <v>-0.1953448042924644</v>
      </c>
      <c r="AI137" s="11">
        <f>'OddsRatio_working_3-way'!U137/(3*'OddsRatio_working_3-way'!X137^(1/3))*SIN(('OddsRatio_working_3-way'!Y137)/3)</f>
        <v>-8.3782813345809684E-2</v>
      </c>
      <c r="AJ137" s="11">
        <f>'OddsRatio_working_3-way'!U137/(3*'OddsRatio_working_3-way'!X137^(1/3))*SIN(('OddsRatio_working_3-way'!Y137+2*PI())/3)</f>
        <v>-0.42212993937495674</v>
      </c>
      <c r="AK137" s="11">
        <f>'OddsRatio_working_3-way'!U137/(3*'OddsRatio_working_3-way'!X137^(1/3))*SIN(('OddsRatio_working_3-way'!Y137+4*PI())/3)</f>
        <v>0.5059127527207663</v>
      </c>
      <c r="AL137" s="11">
        <f>'OddsRatio_working_3-way'!Z137+'OddsRatio_working_3-way'!AF137</f>
        <v>1.0716113962018614</v>
      </c>
      <c r="AM137" s="11">
        <f>'OddsRatio_working_3-way'!AA137+'OddsRatio_working_3-way'!AG137</f>
        <v>-0.68092178761693289</v>
      </c>
      <c r="AN137" s="11">
        <f>'OddsRatio_working_3-way'!AB137+'OddsRatio_working_3-way'!AH137</f>
        <v>-0.39068960858492879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1.0716113962018614</v>
      </c>
      <c r="AS137" s="11">
        <f>IF(('OddsRatio_working_3-way'!X137=0),IF(Q137&gt;0,-Q137^(1/3),(-Q137)^(1/3)),'OddsRatio_working_3-way'!AM137-'OddsRatio_working_3-way'!R137/3)</f>
        <v>-0.68092178761693289</v>
      </c>
      <c r="AT137" s="11">
        <f>IF(('OddsRatio_working_3-way'!X137=0),IF(Q137&gt;0,-Q137^(1/3),(-Q137)^(1/3)),'OddsRatio_working_3-way'!AN137-'OddsRatio_working_3-way'!R137/3)</f>
        <v>-0.39068960858492879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2.36</v>
      </c>
      <c r="B138" s="4">
        <f>IF('True_Odds_Calculator_3-way'!B139="","",'True_Odds_Calculator_3-way'!B139)</f>
        <v>3.49</v>
      </c>
      <c r="C138" s="4">
        <f>IF('True_Odds_Calculator_3-way'!C139="","",'True_Odds_Calculator_3-way'!C139)</f>
        <v>2.98</v>
      </c>
      <c r="D138" s="9">
        <f t="shared" si="39"/>
        <v>0.4069834881688093</v>
      </c>
      <c r="E138" s="9">
        <f t="shared" si="40"/>
        <v>0.27264429498773551</v>
      </c>
      <c r="F138" s="9">
        <f t="shared" si="41"/>
        <v>0.32037221684345518</v>
      </c>
      <c r="G138" s="9">
        <f t="shared" si="42"/>
        <v>1.0713986328511442</v>
      </c>
      <c r="H138" s="9">
        <f t="shared" si="43"/>
        <v>2.4571021406775557</v>
      </c>
      <c r="I138" s="9">
        <f t="shared" si="44"/>
        <v>3.6677825957993488</v>
      </c>
      <c r="J138" s="9">
        <f t="shared" si="45"/>
        <v>3.121369293045265</v>
      </c>
      <c r="K138" s="11">
        <f t="shared" si="46"/>
        <v>0.42372881355932207</v>
      </c>
      <c r="L138" s="11">
        <f t="shared" si="47"/>
        <v>0.28653295128939826</v>
      </c>
      <c r="M138" s="11">
        <f t="shared" si="48"/>
        <v>0.33557046979865773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-0.27318053531565067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0.2375280266774531</v>
      </c>
      <c r="Q138" s="11">
        <f>2*'OddsRatio_working_3-way'!K138*'OddsRatio_working_3-way'!L138*'OddsRatio_working_3-way'!M138</f>
        <v>8.1484743285575673E-2</v>
      </c>
      <c r="R138" s="11">
        <f t="shared" si="49"/>
        <v>0</v>
      </c>
      <c r="S138" s="11">
        <f t="shared" si="50"/>
        <v>-0.86949103603958333</v>
      </c>
      <c r="T138" s="11">
        <f t="shared" si="51"/>
        <v>-0.298281659018725</v>
      </c>
      <c r="U138" s="11">
        <f>'OddsRatio_working_3-way'!S138-'OddsRatio_working_3-way'!R138^2/3</f>
        <v>-0.86949103603958333</v>
      </c>
      <c r="V138" s="11">
        <f>'OddsRatio_working_3-way'!S138*'OddsRatio_working_3-way'!R138/3-2*'OddsRatio_working_3-way'!R138^3/27-'OddsRatio_working_3-way'!T138</f>
        <v>0.298281659018725</v>
      </c>
      <c r="W138" s="11">
        <f>'OddsRatio_working_3-way'!V138^2+4*'OddsRatio_working_3-way'!U138^3/27</f>
        <v>-8.4129365610214474E-3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0.15603275671151906</v>
      </c>
      <c r="Y138" s="11">
        <f>IF('OddsRatio_working_3-way'!W138&gt;=0,IF('OddsRatio_working_3-way'!V138+SQRT('OddsRatio_working_3-way'!W138)&gt;0,0,PI()),ACOS('OddsRatio_working_3-way'!V138/(2*'OddsRatio_working_3-way'!X138)))</f>
        <v>0.29832462878863675</v>
      </c>
      <c r="Z138" s="11">
        <f>'OddsRatio_working_3-way'!X138^(1/3)*COS('OddsRatio_working_3-way'!Y138/3)</f>
        <v>0.53569931642557211</v>
      </c>
      <c r="AA138" s="11">
        <f>'OddsRatio_working_3-way'!X138^(1/3)*COS(('OddsRatio_working_3-way'!Y138+2*PI())/3)</f>
        <v>-0.31413616592050747</v>
      </c>
      <c r="AB138" s="11">
        <f>'OddsRatio_working_3-way'!X138^(1/3)*COS(('OddsRatio_working_3-way'!Y138+4*PI())/3)</f>
        <v>-0.22156315050506473</v>
      </c>
      <c r="AC138" s="11">
        <f>'OddsRatio_working_3-way'!X138^(1/3)*SIN('OddsRatio_working_3-way'!Y138/3)</f>
        <v>5.3447055369801495E-2</v>
      </c>
      <c r="AD138" s="11">
        <f>'OddsRatio_working_3-way'!X138^(1/3)*SIN(('OddsRatio_working_3-way'!Y138+2*PI())/3)</f>
        <v>0.43720568912960317</v>
      </c>
      <c r="AE138" s="11">
        <f>'OddsRatio_working_3-way'!X138^(1/3)*SIN(('OddsRatio_working_3-way'!Y138+4*PI())/3)</f>
        <v>-0.49065274449940444</v>
      </c>
      <c r="AF138" s="11">
        <f>-'OddsRatio_working_3-way'!U138/(3*'OddsRatio_working_3-way'!X138^(1/3))*COS(('OddsRatio_working_3-way'!Y138)/3)</f>
        <v>0.53569931642557211</v>
      </c>
      <c r="AG138" s="11">
        <f>-'OddsRatio_working_3-way'!U138/(3*'OddsRatio_working_3-way'!X138^(1/3))*COS(('OddsRatio_working_3-way'!Y138+2*PI())/3)</f>
        <v>-0.31413616592050747</v>
      </c>
      <c r="AH138" s="11">
        <f>-'OddsRatio_working_3-way'!U138/(3*'OddsRatio_working_3-way'!X138^(1/3))*COS(('OddsRatio_working_3-way'!Y138+4*PI())/3)</f>
        <v>-0.22156315050506473</v>
      </c>
      <c r="AI138" s="11">
        <f>'OddsRatio_working_3-way'!U138/(3*'OddsRatio_working_3-way'!X138^(1/3))*SIN(('OddsRatio_working_3-way'!Y138)/3)</f>
        <v>-5.3447055369801495E-2</v>
      </c>
      <c r="AJ138" s="11">
        <f>'OddsRatio_working_3-way'!U138/(3*'OddsRatio_working_3-way'!X138^(1/3))*SIN(('OddsRatio_working_3-way'!Y138+2*PI())/3)</f>
        <v>-0.43720568912960317</v>
      </c>
      <c r="AK138" s="11">
        <f>'OddsRatio_working_3-way'!U138/(3*'OddsRatio_working_3-way'!X138^(1/3))*SIN(('OddsRatio_working_3-way'!Y138+4*PI())/3)</f>
        <v>0.49065274449940444</v>
      </c>
      <c r="AL138" s="11">
        <f>'OddsRatio_working_3-way'!Z138+'OddsRatio_working_3-way'!AF138</f>
        <v>1.0713986328511442</v>
      </c>
      <c r="AM138" s="11">
        <f>'OddsRatio_working_3-way'!AA138+'OddsRatio_working_3-way'!AG138</f>
        <v>-0.62827233184101494</v>
      </c>
      <c r="AN138" s="11">
        <f>'OddsRatio_working_3-way'!AB138+'OddsRatio_working_3-way'!AH138</f>
        <v>-0.44312630101012945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1.0713986328511442</v>
      </c>
      <c r="AS138" s="11">
        <f>IF(('OddsRatio_working_3-way'!X138=0),IF(Q138&gt;0,-Q138^(1/3),(-Q138)^(1/3)),'OddsRatio_working_3-way'!AM138-'OddsRatio_working_3-way'!R138/3)</f>
        <v>-0.62827233184101494</v>
      </c>
      <c r="AT138" s="11">
        <f>IF(('OddsRatio_working_3-way'!X138=0),IF(Q138&gt;0,-Q138^(1/3),(-Q138)^(1/3)),'OddsRatio_working_3-way'!AN138-'OddsRatio_working_3-way'!R138/3)</f>
        <v>-0.44312630101012945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3.36</v>
      </c>
      <c r="B139" s="4">
        <f>IF('True_Odds_Calculator_3-way'!B140="","",'True_Odds_Calculator_3-way'!B140)</f>
        <v>4</v>
      </c>
      <c r="C139" s="4">
        <f>IF('True_Odds_Calculator_3-way'!C140="","",'True_Odds_Calculator_3-way'!C140)</f>
        <v>2.11</v>
      </c>
      <c r="D139" s="9">
        <f t="shared" si="39"/>
        <v>0.29065591015429076</v>
      </c>
      <c r="E139" s="9">
        <f t="shared" si="40"/>
        <v>0.24376431067210255</v>
      </c>
      <c r="F139" s="9">
        <f t="shared" si="41"/>
        <v>0.46557977917360666</v>
      </c>
      <c r="G139" s="9">
        <f t="shared" si="42"/>
        <v>1.0341077511070949</v>
      </c>
      <c r="H139" s="9">
        <f t="shared" si="43"/>
        <v>3.4404942926127444</v>
      </c>
      <c r="I139" s="9">
        <f t="shared" si="44"/>
        <v>4.1023232533212841</v>
      </c>
      <c r="J139" s="9">
        <f t="shared" si="45"/>
        <v>2.1478596037288753</v>
      </c>
      <c r="K139" s="11">
        <f t="shared" si="46"/>
        <v>0.29761904761904762</v>
      </c>
      <c r="L139" s="11">
        <f t="shared" si="47"/>
        <v>0.25</v>
      </c>
      <c r="M139" s="11">
        <f t="shared" si="48"/>
        <v>0.47393364928909953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-0.2771242383209207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0.22815109456104718</v>
      </c>
      <c r="Q139" s="11">
        <f>2*'OddsRatio_working_3-way'!K139*'OddsRatio_working_3-way'!L139*'OddsRatio_working_3-way'!M139</f>
        <v>7.052584066802077E-2</v>
      </c>
      <c r="R139" s="11">
        <f t="shared" si="49"/>
        <v>0</v>
      </c>
      <c r="S139" s="11">
        <f t="shared" si="50"/>
        <v>-0.82328090802667098</v>
      </c>
      <c r="T139" s="11">
        <f t="shared" si="51"/>
        <v>-0.25449177991550881</v>
      </c>
      <c r="U139" s="11">
        <f>'OddsRatio_working_3-way'!S139-'OddsRatio_working_3-way'!R139^2/3</f>
        <v>-0.82328090802667098</v>
      </c>
      <c r="V139" s="11">
        <f>'OddsRatio_working_3-way'!S139*'OddsRatio_working_3-way'!R139/3-2*'OddsRatio_working_3-way'!R139^3/27-'OddsRatio_working_3-way'!T139</f>
        <v>0.25449177991550881</v>
      </c>
      <c r="W139" s="11">
        <f>'OddsRatio_working_3-way'!V139^2+4*'OddsRatio_working_3-way'!U139^3/27</f>
        <v>-1.790249148249802E-2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0.14376070179908501</v>
      </c>
      <c r="Y139" s="11">
        <f>IF('OddsRatio_working_3-way'!W139&gt;=0,IF('OddsRatio_working_3-way'!V139+SQRT('OddsRatio_working_3-way'!W139)&gt;0,0,PI()),ACOS('OddsRatio_working_3-way'!V139/(2*'OddsRatio_working_3-way'!X139)))</f>
        <v>0.48403827382219422</v>
      </c>
      <c r="Z139" s="11">
        <f>'OddsRatio_working_3-way'!X139^(1/3)*COS('OddsRatio_working_3-way'!Y139/3)</f>
        <v>0.51705387555354754</v>
      </c>
      <c r="AA139" s="11">
        <f>'OddsRatio_working_3-way'!X139^(1/3)*COS(('OddsRatio_working_3-way'!Y139+2*PI())/3)</f>
        <v>-0.33140830945678679</v>
      </c>
      <c r="AB139" s="11">
        <f>'OddsRatio_working_3-way'!X139^(1/3)*COS(('OddsRatio_working_3-way'!Y139+4*PI())/3)</f>
        <v>-0.18564556609676083</v>
      </c>
      <c r="AC139" s="11">
        <f>'OddsRatio_working_3-way'!X139^(1/3)*SIN('OddsRatio_working_3-way'!Y139/3)</f>
        <v>8.4156159116729537E-2</v>
      </c>
      <c r="AD139" s="11">
        <f>'OddsRatio_working_3-way'!X139^(1/3)*SIN(('OddsRatio_working_3-way'!Y139+2*PI())/3)</f>
        <v>0.40570371179620518</v>
      </c>
      <c r="AE139" s="11">
        <f>'OddsRatio_working_3-way'!X139^(1/3)*SIN(('OddsRatio_working_3-way'!Y139+4*PI())/3)</f>
        <v>-0.48985987091293459</v>
      </c>
      <c r="AF139" s="11">
        <f>-'OddsRatio_working_3-way'!U139/(3*'OddsRatio_working_3-way'!X139^(1/3))*COS(('OddsRatio_working_3-way'!Y139)/3)</f>
        <v>0.51705387555354743</v>
      </c>
      <c r="AG139" s="11">
        <f>-'OddsRatio_working_3-way'!U139/(3*'OddsRatio_working_3-way'!X139^(1/3))*COS(('OddsRatio_working_3-way'!Y139+2*PI())/3)</f>
        <v>-0.33140830945678673</v>
      </c>
      <c r="AH139" s="11">
        <f>-'OddsRatio_working_3-way'!U139/(3*'OddsRatio_working_3-way'!X139^(1/3))*COS(('OddsRatio_working_3-way'!Y139+4*PI())/3)</f>
        <v>-0.18564556609676078</v>
      </c>
      <c r="AI139" s="11">
        <f>'OddsRatio_working_3-way'!U139/(3*'OddsRatio_working_3-way'!X139^(1/3))*SIN(('OddsRatio_working_3-way'!Y139)/3)</f>
        <v>-8.4156159116729523E-2</v>
      </c>
      <c r="AJ139" s="11">
        <f>'OddsRatio_working_3-way'!U139/(3*'OddsRatio_working_3-way'!X139^(1/3))*SIN(('OddsRatio_working_3-way'!Y139+2*PI())/3)</f>
        <v>-0.40570371179620507</v>
      </c>
      <c r="AK139" s="11">
        <f>'OddsRatio_working_3-way'!U139/(3*'OddsRatio_working_3-way'!X139^(1/3))*SIN(('OddsRatio_working_3-way'!Y139+4*PI())/3)</f>
        <v>0.48985987091293448</v>
      </c>
      <c r="AL139" s="11">
        <f>'OddsRatio_working_3-way'!Z139+'OddsRatio_working_3-way'!AF139</f>
        <v>1.0341077511070949</v>
      </c>
      <c r="AM139" s="11">
        <f>'OddsRatio_working_3-way'!AA139+'OddsRatio_working_3-way'!AG139</f>
        <v>-0.66281661891357357</v>
      </c>
      <c r="AN139" s="11">
        <f>'OddsRatio_working_3-way'!AB139+'OddsRatio_working_3-way'!AH139</f>
        <v>-0.37129113219352161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1.0341077511070949</v>
      </c>
      <c r="AS139" s="11">
        <f>IF(('OddsRatio_working_3-way'!X139=0),IF(Q139&gt;0,-Q139^(1/3),(-Q139)^(1/3)),'OddsRatio_working_3-way'!AM139-'OddsRatio_working_3-way'!R139/3)</f>
        <v>-0.66281661891357357</v>
      </c>
      <c r="AT139" s="11">
        <f>IF(('OddsRatio_working_3-way'!X139=0),IF(Q139&gt;0,-Q139^(1/3),(-Q139)^(1/3)),'OddsRatio_working_3-way'!AN139-'OddsRatio_working_3-way'!R139/3)</f>
        <v>-0.37129113219352161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2.56</v>
      </c>
      <c r="B140" s="4">
        <f>IF('True_Odds_Calculator_3-way'!B141="","",'True_Odds_Calculator_3-way'!B141)</f>
        <v>3.46</v>
      </c>
      <c r="C140" s="4">
        <f>IF('True_Odds_Calculator_3-way'!C141="","",'True_Odds_Calculator_3-way'!C141)</f>
        <v>2.92</v>
      </c>
      <c r="D140" s="9">
        <f t="shared" si="39"/>
        <v>0.38274290999057109</v>
      </c>
      <c r="E140" s="9">
        <f t="shared" si="40"/>
        <v>0.28223591715319296</v>
      </c>
      <c r="F140" s="9">
        <f t="shared" si="41"/>
        <v>0.33502117285623584</v>
      </c>
      <c r="G140" s="9">
        <f t="shared" si="42"/>
        <v>1.0337947783556944</v>
      </c>
      <c r="H140" s="9">
        <f t="shared" si="43"/>
        <v>2.6127198542348835</v>
      </c>
      <c r="I140" s="9">
        <f t="shared" si="44"/>
        <v>3.5431351547550083</v>
      </c>
      <c r="J140" s="9">
        <f t="shared" si="45"/>
        <v>2.9848859744429337</v>
      </c>
      <c r="K140" s="11">
        <f t="shared" si="46"/>
        <v>0.390625</v>
      </c>
      <c r="L140" s="11">
        <f t="shared" si="47"/>
        <v>0.28901734104046245</v>
      </c>
      <c r="M140" s="11">
        <f t="shared" si="48"/>
        <v>0.34246575342465752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-0.28488003800775996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0.22966114696333839</v>
      </c>
      <c r="Q140" s="11">
        <f>2*'OddsRatio_working_3-way'!K140*'OddsRatio_working_3-way'!L140*'OddsRatio_working_3-way'!M140</f>
        <v>7.7326985509541535E-2</v>
      </c>
      <c r="R140" s="11">
        <f t="shared" si="49"/>
        <v>0</v>
      </c>
      <c r="S140" s="11">
        <f t="shared" si="50"/>
        <v>-0.80616791744840532</v>
      </c>
      <c r="T140" s="11">
        <f t="shared" si="51"/>
        <v>-0.27143700924188724</v>
      </c>
      <c r="U140" s="11">
        <f>'OddsRatio_working_3-way'!S140-'OddsRatio_working_3-way'!R140^2/3</f>
        <v>-0.80616791744840532</v>
      </c>
      <c r="V140" s="11">
        <f>'OddsRatio_working_3-way'!S140*'OddsRatio_working_3-way'!R140/3-2*'OddsRatio_working_3-way'!R140^3/27-'OddsRatio_working_3-way'!T140</f>
        <v>0.27143700924188724</v>
      </c>
      <c r="W140" s="11">
        <f>'OddsRatio_working_3-way'!V140^2+4*'OddsRatio_working_3-way'!U140^3/27</f>
        <v>-3.9417929533531043E-3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0.13930168963398604</v>
      </c>
      <c r="Y140" s="11">
        <f>IF('OddsRatio_working_3-way'!W140&gt;=0,IF('OddsRatio_working_3-way'!V140+SQRT('OddsRatio_working_3-way'!W140)&gt;0,0,PI()),ACOS('OddsRatio_working_3-way'!V140/(2*'OddsRatio_working_3-way'!X140)))</f>
        <v>0.22730383930931675</v>
      </c>
      <c r="Z140" s="11">
        <f>'OddsRatio_working_3-way'!X140^(1/3)*COS('OddsRatio_working_3-way'!Y140/3)</f>
        <v>0.51689738917784722</v>
      </c>
      <c r="AA140" s="11">
        <f>'OddsRatio_working_3-way'!X140^(1/3)*COS(('OddsRatio_working_3-way'!Y140+2*PI())/3)</f>
        <v>-0.29243098641783416</v>
      </c>
      <c r="AB140" s="11">
        <f>'OddsRatio_working_3-way'!X140^(1/3)*COS(('OddsRatio_working_3-way'!Y140+4*PI())/3)</f>
        <v>-0.22446640276001298</v>
      </c>
      <c r="AC140" s="11">
        <f>'OddsRatio_working_3-way'!X140^(1/3)*SIN('OddsRatio_working_3-way'!Y140/3)</f>
        <v>3.9239370670203957E-2</v>
      </c>
      <c r="AD140" s="11">
        <f>'OddsRatio_working_3-way'!X140^(1/3)*SIN(('OddsRatio_working_3-way'!Y140+2*PI())/3)</f>
        <v>0.42802658484276535</v>
      </c>
      <c r="AE140" s="11">
        <f>'OddsRatio_working_3-way'!X140^(1/3)*SIN(('OddsRatio_working_3-way'!Y140+4*PI())/3)</f>
        <v>-0.46726595551296929</v>
      </c>
      <c r="AF140" s="11">
        <f>-'OddsRatio_working_3-way'!U140/(3*'OddsRatio_working_3-way'!X140^(1/3))*COS(('OddsRatio_working_3-way'!Y140)/3)</f>
        <v>0.51689738917784711</v>
      </c>
      <c r="AG140" s="11">
        <f>-'OddsRatio_working_3-way'!U140/(3*'OddsRatio_working_3-way'!X140^(1/3))*COS(('OddsRatio_working_3-way'!Y140+2*PI())/3)</f>
        <v>-0.29243098641783405</v>
      </c>
      <c r="AH140" s="11">
        <f>-'OddsRatio_working_3-way'!U140/(3*'OddsRatio_working_3-way'!X140^(1/3))*COS(('OddsRatio_working_3-way'!Y140+4*PI())/3)</f>
        <v>-0.22446640276001292</v>
      </c>
      <c r="AI140" s="11">
        <f>'OddsRatio_working_3-way'!U140/(3*'OddsRatio_working_3-way'!X140^(1/3))*SIN(('OddsRatio_working_3-way'!Y140)/3)</f>
        <v>-3.9239370670203944E-2</v>
      </c>
      <c r="AJ140" s="11">
        <f>'OddsRatio_working_3-way'!U140/(3*'OddsRatio_working_3-way'!X140^(1/3))*SIN(('OddsRatio_working_3-way'!Y140+2*PI())/3)</f>
        <v>-0.42802658484276523</v>
      </c>
      <c r="AK140" s="11">
        <f>'OddsRatio_working_3-way'!U140/(3*'OddsRatio_working_3-way'!X140^(1/3))*SIN(('OddsRatio_working_3-way'!Y140+4*PI())/3)</f>
        <v>0.46726595551296918</v>
      </c>
      <c r="AL140" s="11">
        <f>'OddsRatio_working_3-way'!Z140+'OddsRatio_working_3-way'!AF140</f>
        <v>1.0337947783556944</v>
      </c>
      <c r="AM140" s="11">
        <f>'OddsRatio_working_3-way'!AA140+'OddsRatio_working_3-way'!AG140</f>
        <v>-0.58486197283566821</v>
      </c>
      <c r="AN140" s="11">
        <f>'OddsRatio_working_3-way'!AB140+'OddsRatio_working_3-way'!AH140</f>
        <v>-0.4489328055200259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1.0337947783556944</v>
      </c>
      <c r="AS140" s="11">
        <f>IF(('OddsRatio_working_3-way'!X140=0),IF(Q140&gt;0,-Q140^(1/3),(-Q140)^(1/3)),'OddsRatio_working_3-way'!AM140-'OddsRatio_working_3-way'!R140/3)</f>
        <v>-0.58486197283566821</v>
      </c>
      <c r="AT140" s="11">
        <f>IF(('OddsRatio_working_3-way'!X140=0),IF(Q140&gt;0,-Q140^(1/3),(-Q140)^(1/3)),'OddsRatio_working_3-way'!AN140-'OddsRatio_working_3-way'!R140/3)</f>
        <v>-0.4489328055200259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3.26</v>
      </c>
      <c r="B141" s="4">
        <f>IF('True_Odds_Calculator_3-way'!B142="","",'True_Odds_Calculator_3-way'!B142)</f>
        <v>3.62</v>
      </c>
      <c r="C141" s="4">
        <f>IF('True_Odds_Calculator_3-way'!C142="","",'True_Odds_Calculator_3-way'!C142)</f>
        <v>2.27</v>
      </c>
      <c r="D141" s="9">
        <f t="shared" si="39"/>
        <v>0.29917034714762192</v>
      </c>
      <c r="E141" s="9">
        <f t="shared" si="40"/>
        <v>0.26912603635648458</v>
      </c>
      <c r="F141" s="9">
        <f t="shared" si="41"/>
        <v>0.43170361649589367</v>
      </c>
      <c r="G141" s="9">
        <f t="shared" si="42"/>
        <v>1.0365386117406419</v>
      </c>
      <c r="H141" s="9">
        <f t="shared" si="43"/>
        <v>3.342577262533851</v>
      </c>
      <c r="I141" s="9">
        <f t="shared" si="44"/>
        <v>3.7157311627604814</v>
      </c>
      <c r="J141" s="9">
        <f t="shared" si="45"/>
        <v>2.3164040369106149</v>
      </c>
      <c r="K141" s="11">
        <f t="shared" si="46"/>
        <v>0.30674846625766872</v>
      </c>
      <c r="L141" s="11">
        <f t="shared" si="47"/>
        <v>0.27624309392265195</v>
      </c>
      <c r="M141" s="11">
        <f t="shared" si="48"/>
        <v>0.44052863436123346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-0.28071228775211554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0.22957420443019233</v>
      </c>
      <c r="Q141" s="11">
        <f>2*'OddsRatio_working_3-way'!K141*'OddsRatio_working_3-way'!L141*'OddsRatio_working_3-way'!M141</f>
        <v>7.4658277863477188E-2</v>
      </c>
      <c r="R141" s="11">
        <f t="shared" si="49"/>
        <v>0</v>
      </c>
      <c r="S141" s="11">
        <f t="shared" si="50"/>
        <v>-0.81782741421322835</v>
      </c>
      <c r="T141" s="11">
        <f t="shared" si="51"/>
        <v>-0.26596013470348889</v>
      </c>
      <c r="U141" s="11">
        <f>'OddsRatio_working_3-way'!S141-'OddsRatio_working_3-way'!R141^2/3</f>
        <v>-0.81782741421322835</v>
      </c>
      <c r="V141" s="11">
        <f>'OddsRatio_working_3-way'!S141*'OddsRatio_working_3-way'!R141/3-2*'OddsRatio_working_3-way'!R141^3/27-'OddsRatio_working_3-way'!T141</f>
        <v>0.26596013470348889</v>
      </c>
      <c r="W141" s="11">
        <f>'OddsRatio_working_3-way'!V141^2+4*'OddsRatio_working_3-way'!U141^3/27</f>
        <v>-1.0301808409743721E-2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0.14233464235845897</v>
      </c>
      <c r="Y141" s="11">
        <f>IF('OddsRatio_working_3-way'!W141&gt;=0,IF('OddsRatio_working_3-way'!V141+SQRT('OddsRatio_working_3-way'!W141)&gt;0,0,PI()),ACOS('OddsRatio_working_3-way'!V141/(2*'OddsRatio_working_3-way'!X141)))</f>
        <v>0.36456878829289452</v>
      </c>
      <c r="Z141" s="11">
        <f>'OddsRatio_working_3-way'!X141^(1/3)*COS('OddsRatio_working_3-way'!Y141/3)</f>
        <v>0.51826930587032105</v>
      </c>
      <c r="AA141" s="11">
        <f>'OddsRatio_working_3-way'!X141^(1/3)*COS(('OddsRatio_working_3-way'!Y141+2*PI())/3)</f>
        <v>-0.31394841487346292</v>
      </c>
      <c r="AB141" s="11">
        <f>'OddsRatio_working_3-way'!X141^(1/3)*COS(('OddsRatio_working_3-way'!Y141+4*PI())/3)</f>
        <v>-0.20432089099685821</v>
      </c>
      <c r="AC141" s="11">
        <f>'OddsRatio_working_3-way'!X141^(1/3)*SIN('OddsRatio_working_3-way'!Y141/3)</f>
        <v>6.3293480420750073E-2</v>
      </c>
      <c r="AD141" s="11">
        <f>'OddsRatio_working_3-way'!X141^(1/3)*SIN(('OddsRatio_working_3-way'!Y141+2*PI())/3)</f>
        <v>0.4171876446750506</v>
      </c>
      <c r="AE141" s="11">
        <f>'OddsRatio_working_3-way'!X141^(1/3)*SIN(('OddsRatio_working_3-way'!Y141+4*PI())/3)</f>
        <v>-0.48048112509580049</v>
      </c>
      <c r="AF141" s="11">
        <f>-'OddsRatio_working_3-way'!U141/(3*'OddsRatio_working_3-way'!X141^(1/3))*COS(('OddsRatio_working_3-way'!Y141)/3)</f>
        <v>0.51826930587032083</v>
      </c>
      <c r="AG141" s="11">
        <f>-'OddsRatio_working_3-way'!U141/(3*'OddsRatio_working_3-way'!X141^(1/3))*COS(('OddsRatio_working_3-way'!Y141+2*PI())/3)</f>
        <v>-0.31394841487346281</v>
      </c>
      <c r="AH141" s="11">
        <f>-'OddsRatio_working_3-way'!U141/(3*'OddsRatio_working_3-way'!X141^(1/3))*COS(('OddsRatio_working_3-way'!Y141+4*PI())/3)</f>
        <v>-0.20432089099685813</v>
      </c>
      <c r="AI141" s="11">
        <f>'OddsRatio_working_3-way'!U141/(3*'OddsRatio_working_3-way'!X141^(1/3))*SIN(('OddsRatio_working_3-way'!Y141)/3)</f>
        <v>-6.3293480420750045E-2</v>
      </c>
      <c r="AJ141" s="11">
        <f>'OddsRatio_working_3-way'!U141/(3*'OddsRatio_working_3-way'!X141^(1/3))*SIN(('OddsRatio_working_3-way'!Y141+2*PI())/3)</f>
        <v>-0.41718764467505037</v>
      </c>
      <c r="AK141" s="11">
        <f>'OddsRatio_working_3-way'!U141/(3*'OddsRatio_working_3-way'!X141^(1/3))*SIN(('OddsRatio_working_3-way'!Y141+4*PI())/3)</f>
        <v>0.48048112509580027</v>
      </c>
      <c r="AL141" s="11">
        <f>'OddsRatio_working_3-way'!Z141+'OddsRatio_working_3-way'!AF141</f>
        <v>1.0365386117406419</v>
      </c>
      <c r="AM141" s="11">
        <f>'OddsRatio_working_3-way'!AA141+'OddsRatio_working_3-way'!AG141</f>
        <v>-0.62789682974692573</v>
      </c>
      <c r="AN141" s="11">
        <f>'OddsRatio_working_3-way'!AB141+'OddsRatio_working_3-way'!AH141</f>
        <v>-0.40864178199371637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1.0365386117406419</v>
      </c>
      <c r="AS141" s="11">
        <f>IF(('OddsRatio_working_3-way'!X141=0),IF(Q141&gt;0,-Q141^(1/3),(-Q141)^(1/3)),'OddsRatio_working_3-way'!AM141-'OddsRatio_working_3-way'!R141/3)</f>
        <v>-0.62789682974692573</v>
      </c>
      <c r="AT141" s="11">
        <f>IF(('OddsRatio_working_3-way'!X141=0),IF(Q141&gt;0,-Q141^(1/3),(-Q141)^(1/3)),'OddsRatio_working_3-way'!AN141-'OddsRatio_working_3-way'!R141/3)</f>
        <v>-0.40864178199371637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2.38</v>
      </c>
      <c r="B142" s="4">
        <f>IF('True_Odds_Calculator_3-way'!B143="","",'True_Odds_Calculator_3-way'!B143)</f>
        <v>3.56</v>
      </c>
      <c r="C142" s="4">
        <f>IF('True_Odds_Calculator_3-way'!C143="","",'True_Odds_Calculator_3-way'!C143)</f>
        <v>3.06</v>
      </c>
      <c r="D142" s="9">
        <f t="shared" si="39"/>
        <v>0.40993808946115112</v>
      </c>
      <c r="E142" s="9">
        <f t="shared" si="40"/>
        <v>0.2724663609383029</v>
      </c>
      <c r="F142" s="9">
        <f t="shared" si="41"/>
        <v>0.31759554960054609</v>
      </c>
      <c r="G142" s="9">
        <f t="shared" si="42"/>
        <v>1.0430382186622587</v>
      </c>
      <c r="H142" s="9">
        <f t="shared" si="43"/>
        <v>2.4393927417539172</v>
      </c>
      <c r="I142" s="9">
        <f t="shared" si="44"/>
        <v>3.6701778397753819</v>
      </c>
      <c r="J142" s="9">
        <f t="shared" si="45"/>
        <v>3.1486587304442524</v>
      </c>
      <c r="K142" s="11">
        <f t="shared" si="46"/>
        <v>0.42016806722689076</v>
      </c>
      <c r="L142" s="11">
        <f t="shared" si="47"/>
        <v>0.2808988764044944</v>
      </c>
      <c r="M142" s="11">
        <f t="shared" si="48"/>
        <v>0.32679738562091504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-0.28069707724464543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0.2314210548727092</v>
      </c>
      <c r="Q142" s="11">
        <f>2*'OddsRatio_working_3-way'!K142*'OddsRatio_working_3-way'!L142*'OddsRatio_working_3-way'!M142</f>
        <v>7.7140351624236395E-2</v>
      </c>
      <c r="R142" s="11">
        <f t="shared" si="49"/>
        <v>0</v>
      </c>
      <c r="S142" s="11">
        <f t="shared" si="50"/>
        <v>-0.82445124525116076</v>
      </c>
      <c r="T142" s="11">
        <f t="shared" si="51"/>
        <v>-0.27481708175038694</v>
      </c>
      <c r="U142" s="11">
        <f>'OddsRatio_working_3-way'!S142-'OddsRatio_working_3-way'!R142^2/3</f>
        <v>-0.82445124525116076</v>
      </c>
      <c r="V142" s="11">
        <f>'OddsRatio_working_3-way'!S142*'OddsRatio_working_3-way'!R142/3-2*'OddsRatio_working_3-way'!R142^3/27-'OddsRatio_working_3-way'!T142</f>
        <v>0.27481708175038694</v>
      </c>
      <c r="W142" s="11">
        <f>'OddsRatio_working_3-way'!V142^2+4*'OddsRatio_working_3-way'!U142^3/27</f>
        <v>-7.4971836571801065E-3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0.14406735584352459</v>
      </c>
      <c r="Y142" s="11">
        <f>IF('OddsRatio_working_3-way'!W142&gt;=0,IF('OddsRatio_working_3-way'!V142+SQRT('OddsRatio_working_3-way'!W142)&gt;0,0,PI()),ACOS('OddsRatio_working_3-way'!V142/(2*'OddsRatio_working_3-way'!X142)))</f>
        <v>0.30522338156036111</v>
      </c>
      <c r="Z142" s="11">
        <f>'OddsRatio_working_3-way'!X142^(1/3)*COS('OddsRatio_working_3-way'!Y142/3)</f>
        <v>0.52151910933112933</v>
      </c>
      <c r="AA142" s="11">
        <f>'OddsRatio_working_3-way'!X142^(1/3)*COS(('OddsRatio_working_3-way'!Y142+2*PI())/3)</f>
        <v>-0.30687002272477376</v>
      </c>
      <c r="AB142" s="11">
        <f>'OddsRatio_working_3-way'!X142^(1/3)*COS(('OddsRatio_working_3-way'!Y142+4*PI())/3)</f>
        <v>-0.21464908660635534</v>
      </c>
      <c r="AC142" s="11">
        <f>'OddsRatio_working_3-way'!X142^(1/3)*SIN('OddsRatio_working_3-way'!Y142/3)</f>
        <v>5.3243782292888099E-2</v>
      </c>
      <c r="AD142" s="11">
        <f>'OddsRatio_working_3-way'!X142^(1/3)*SIN(('OddsRatio_working_3-way'!Y142+2*PI())/3)</f>
        <v>0.4250269060933482</v>
      </c>
      <c r="AE142" s="11">
        <f>'OddsRatio_working_3-way'!X142^(1/3)*SIN(('OddsRatio_working_3-way'!Y142+4*PI())/3)</f>
        <v>-0.47827068838623626</v>
      </c>
      <c r="AF142" s="11">
        <f>-'OddsRatio_working_3-way'!U142/(3*'OddsRatio_working_3-way'!X142^(1/3))*COS(('OddsRatio_working_3-way'!Y142)/3)</f>
        <v>0.52151910933112933</v>
      </c>
      <c r="AG142" s="11">
        <f>-'OddsRatio_working_3-way'!U142/(3*'OddsRatio_working_3-way'!X142^(1/3))*COS(('OddsRatio_working_3-way'!Y142+2*PI())/3)</f>
        <v>-0.30687002272477376</v>
      </c>
      <c r="AH142" s="11">
        <f>-'OddsRatio_working_3-way'!U142/(3*'OddsRatio_working_3-way'!X142^(1/3))*COS(('OddsRatio_working_3-way'!Y142+4*PI())/3)</f>
        <v>-0.21464908660635534</v>
      </c>
      <c r="AI142" s="11">
        <f>'OddsRatio_working_3-way'!U142/(3*'OddsRatio_working_3-way'!X142^(1/3))*SIN(('OddsRatio_working_3-way'!Y142)/3)</f>
        <v>-5.3243782292888099E-2</v>
      </c>
      <c r="AJ142" s="11">
        <f>'OddsRatio_working_3-way'!U142/(3*'OddsRatio_working_3-way'!X142^(1/3))*SIN(('OddsRatio_working_3-way'!Y142+2*PI())/3)</f>
        <v>-0.4250269060933482</v>
      </c>
      <c r="AK142" s="11">
        <f>'OddsRatio_working_3-way'!U142/(3*'OddsRatio_working_3-way'!X142^(1/3))*SIN(('OddsRatio_working_3-way'!Y142+4*PI())/3)</f>
        <v>0.47827068838623626</v>
      </c>
      <c r="AL142" s="11">
        <f>'OddsRatio_working_3-way'!Z142+'OddsRatio_working_3-way'!AF142</f>
        <v>1.0430382186622587</v>
      </c>
      <c r="AM142" s="11">
        <f>'OddsRatio_working_3-way'!AA142+'OddsRatio_working_3-way'!AG142</f>
        <v>-0.61374004544954752</v>
      </c>
      <c r="AN142" s="11">
        <f>'OddsRatio_working_3-way'!AB142+'OddsRatio_working_3-way'!AH142</f>
        <v>-0.42929817321271069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1.0430382186622587</v>
      </c>
      <c r="AS142" s="11">
        <f>IF(('OddsRatio_working_3-way'!X142=0),IF(Q142&gt;0,-Q142^(1/3),(-Q142)^(1/3)),'OddsRatio_working_3-way'!AM142-'OddsRatio_working_3-way'!R142/3)</f>
        <v>-0.61374004544954752</v>
      </c>
      <c r="AT142" s="11">
        <f>IF(('OddsRatio_working_3-way'!X142=0),IF(Q142&gt;0,-Q142^(1/3),(-Q142)^(1/3)),'OddsRatio_working_3-way'!AN142-'OddsRatio_working_3-way'!R142/3)</f>
        <v>-0.42929817321271069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4.72</v>
      </c>
      <c r="B143" s="4">
        <f>IF('True_Odds_Calculator_3-way'!B144="","",'True_Odds_Calculator_3-way'!B144)</f>
        <v>4.07</v>
      </c>
      <c r="C143" s="4">
        <f>IF('True_Odds_Calculator_3-way'!C144="","",'True_Odds_Calculator_3-way'!C144)</f>
        <v>1.75</v>
      </c>
      <c r="D143" s="9">
        <f t="shared" si="39"/>
        <v>0.20382018965362467</v>
      </c>
      <c r="E143" s="9">
        <f t="shared" si="40"/>
        <v>0.23675725252101804</v>
      </c>
      <c r="F143" s="9">
        <f t="shared" si="41"/>
        <v>0.5594225578253571</v>
      </c>
      <c r="G143" s="9">
        <f t="shared" si="42"/>
        <v>1.0500766930989203</v>
      </c>
      <c r="H143" s="9">
        <f t="shared" si="43"/>
        <v>4.9062852983279832</v>
      </c>
      <c r="I143" s="9">
        <f t="shared" si="44"/>
        <v>4.2237354478136862</v>
      </c>
      <c r="J143" s="9">
        <f t="shared" si="45"/>
        <v>1.7875575198241902</v>
      </c>
      <c r="K143" s="11">
        <f t="shared" si="46"/>
        <v>0.21186440677966104</v>
      </c>
      <c r="L143" s="11">
        <f t="shared" si="47"/>
        <v>0.24570024570024568</v>
      </c>
      <c r="M143" s="11">
        <f t="shared" si="48"/>
        <v>0.5714285714285714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-0.25478163613756821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0.22428327513073271</v>
      </c>
      <c r="Q143" s="11">
        <f>2*'OddsRatio_working_3-way'!K143*'OddsRatio_working_3-way'!L143*'OddsRatio_working_3-way'!M143</f>
        <v>5.9491584915313728E-2</v>
      </c>
      <c r="R143" s="11">
        <f t="shared" si="49"/>
        <v>0</v>
      </c>
      <c r="S143" s="11">
        <f t="shared" si="50"/>
        <v>-0.88029607836269619</v>
      </c>
      <c r="T143" s="11">
        <f t="shared" si="51"/>
        <v>-0.2335002860378505</v>
      </c>
      <c r="U143" s="11">
        <f>'OddsRatio_working_3-way'!S143-'OddsRatio_working_3-way'!R143^2/3</f>
        <v>-0.88029607836269619</v>
      </c>
      <c r="V143" s="11">
        <f>'OddsRatio_working_3-way'!S143*'OddsRatio_working_3-way'!R143/3-2*'OddsRatio_working_3-way'!R143^3/27-'OddsRatio_working_3-way'!T143</f>
        <v>0.2335002860378505</v>
      </c>
      <c r="W143" s="11">
        <f>'OddsRatio_working_3-way'!V143^2+4*'OddsRatio_working_3-way'!U143^3/27</f>
        <v>-4.6538369117560291E-2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0.15895026950065097</v>
      </c>
      <c r="Y143" s="11">
        <f>IF('OddsRatio_working_3-way'!W143&gt;=0,IF('OddsRatio_working_3-way'!V143+SQRT('OddsRatio_working_3-way'!W143)&gt;0,0,PI()),ACOS('OddsRatio_working_3-way'!V143/(2*'OddsRatio_working_3-way'!X143)))</f>
        <v>0.74585589394679797</v>
      </c>
      <c r="Z143" s="11">
        <f>'OddsRatio_working_3-way'!X143^(1/3)*COS('OddsRatio_working_3-way'!Y143/3)</f>
        <v>0.52503834654946013</v>
      </c>
      <c r="AA143" s="11">
        <f>'OddsRatio_working_3-way'!X143^(1/3)*COS(('OddsRatio_working_3-way'!Y143+2*PI())/3)</f>
        <v>-0.37795344279696008</v>
      </c>
      <c r="AB143" s="11">
        <f>'OddsRatio_working_3-way'!X143^(1/3)*COS(('OddsRatio_working_3-way'!Y143+4*PI())/3)</f>
        <v>-0.14708490375250016</v>
      </c>
      <c r="AC143" s="11">
        <f>'OddsRatio_working_3-way'!X143^(1/3)*SIN('OddsRatio_working_3-way'!Y143/3)</f>
        <v>0.13329201316473474</v>
      </c>
      <c r="AD143" s="11">
        <f>'OddsRatio_working_3-way'!X143^(1/3)*SIN(('OddsRatio_working_3-way'!Y143+2*PI())/3)</f>
        <v>0.38805053949044288</v>
      </c>
      <c r="AE143" s="11">
        <f>'OddsRatio_working_3-way'!X143^(1/3)*SIN(('OddsRatio_working_3-way'!Y143+4*PI())/3)</f>
        <v>-0.52134255265517748</v>
      </c>
      <c r="AF143" s="11">
        <f>-'OddsRatio_working_3-way'!U143/(3*'OddsRatio_working_3-way'!X143^(1/3))*COS(('OddsRatio_working_3-way'!Y143)/3)</f>
        <v>0.52503834654946013</v>
      </c>
      <c r="AG143" s="11">
        <f>-'OddsRatio_working_3-way'!U143/(3*'OddsRatio_working_3-way'!X143^(1/3))*COS(('OddsRatio_working_3-way'!Y143+2*PI())/3)</f>
        <v>-0.37795344279696008</v>
      </c>
      <c r="AH143" s="11">
        <f>-'OddsRatio_working_3-way'!U143/(3*'OddsRatio_working_3-way'!X143^(1/3))*COS(('OddsRatio_working_3-way'!Y143+4*PI())/3)</f>
        <v>-0.14708490375250016</v>
      </c>
      <c r="AI143" s="11">
        <f>'OddsRatio_working_3-way'!U143/(3*'OddsRatio_working_3-way'!X143^(1/3))*SIN(('OddsRatio_working_3-way'!Y143)/3)</f>
        <v>-0.13329201316473474</v>
      </c>
      <c r="AJ143" s="11">
        <f>'OddsRatio_working_3-way'!U143/(3*'OddsRatio_working_3-way'!X143^(1/3))*SIN(('OddsRatio_working_3-way'!Y143+2*PI())/3)</f>
        <v>-0.38805053949044288</v>
      </c>
      <c r="AK143" s="11">
        <f>'OddsRatio_working_3-way'!U143/(3*'OddsRatio_working_3-way'!X143^(1/3))*SIN(('OddsRatio_working_3-way'!Y143+4*PI())/3)</f>
        <v>0.52134255265517748</v>
      </c>
      <c r="AL143" s="11">
        <f>'OddsRatio_working_3-way'!Z143+'OddsRatio_working_3-way'!AF143</f>
        <v>1.0500766930989203</v>
      </c>
      <c r="AM143" s="11">
        <f>'OddsRatio_working_3-way'!AA143+'OddsRatio_working_3-way'!AG143</f>
        <v>-0.75590688559392016</v>
      </c>
      <c r="AN143" s="11">
        <f>'OddsRatio_working_3-way'!AB143+'OddsRatio_working_3-way'!AH143</f>
        <v>-0.29416980750500032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1.0500766930989203</v>
      </c>
      <c r="AS143" s="11">
        <f>IF(('OddsRatio_working_3-way'!X143=0),IF(Q143&gt;0,-Q143^(1/3),(-Q143)^(1/3)),'OddsRatio_working_3-way'!AM143-'OddsRatio_working_3-way'!R143/3)</f>
        <v>-0.75590688559392016</v>
      </c>
      <c r="AT143" s="11">
        <f>IF(('OddsRatio_working_3-way'!X143=0),IF(Q143&gt;0,-Q143^(1/3),(-Q143)^(1/3)),'OddsRatio_working_3-way'!AN143-'OddsRatio_working_3-way'!R143/3)</f>
        <v>-0.29416980750500032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1.57</v>
      </c>
      <c r="B144" s="4">
        <f>IF('True_Odds_Calculator_3-way'!B145="","",'True_Odds_Calculator_3-way'!B145)</f>
        <v>4.5999999999999996</v>
      </c>
      <c r="C144" s="4">
        <f>IF('True_Odds_Calculator_3-way'!C145="","",'True_Odds_Calculator_3-way'!C145)</f>
        <v>5.68</v>
      </c>
      <c r="D144" s="9">
        <f t="shared" si="39"/>
        <v>0.62390026819499078</v>
      </c>
      <c r="E144" s="9">
        <f t="shared" si="40"/>
        <v>0.2080175820142359</v>
      </c>
      <c r="F144" s="9">
        <f t="shared" si="41"/>
        <v>0.16808214979077329</v>
      </c>
      <c r="G144" s="9">
        <f t="shared" si="42"/>
        <v>1.0575794313968188</v>
      </c>
      <c r="H144" s="9">
        <f t="shared" si="43"/>
        <v>1.6028202758961867</v>
      </c>
      <c r="I144" s="9">
        <f t="shared" si="44"/>
        <v>4.807285953028547</v>
      </c>
      <c r="J144" s="9">
        <f t="shared" si="45"/>
        <v>5.9494717389371115</v>
      </c>
      <c r="K144" s="11">
        <f t="shared" si="46"/>
        <v>0.63694267515923564</v>
      </c>
      <c r="L144" s="11">
        <f t="shared" si="47"/>
        <v>0.21739130434782611</v>
      </c>
      <c r="M144" s="11">
        <f t="shared" si="48"/>
        <v>0.17605633802816903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-0.23410861179260556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0.21574336631809693</v>
      </c>
      <c r="Q144" s="11">
        <f>2*'OddsRatio_working_3-way'!K144*'OddsRatio_working_3-way'!L144*'OddsRatio_working_3-way'!M144</f>
        <v>4.8755563009739412E-2</v>
      </c>
      <c r="R144" s="11">
        <f t="shared" si="49"/>
        <v>0</v>
      </c>
      <c r="S144" s="11">
        <f t="shared" si="50"/>
        <v>-0.92155245664017604</v>
      </c>
      <c r="T144" s="11">
        <f t="shared" si="51"/>
        <v>-0.20826044217857081</v>
      </c>
      <c r="U144" s="11">
        <f>'OddsRatio_working_3-way'!S144-'OddsRatio_working_3-way'!R144^2/3</f>
        <v>-0.92155245664017604</v>
      </c>
      <c r="V144" s="11">
        <f>'OddsRatio_working_3-way'!S144*'OddsRatio_working_3-way'!R144/3-2*'OddsRatio_working_3-way'!R144^3/27-'OddsRatio_working_3-way'!T144</f>
        <v>0.20826044217857081</v>
      </c>
      <c r="W144" s="11">
        <f>'OddsRatio_working_3-way'!V144^2+4*'OddsRatio_working_3-way'!U144^3/27</f>
        <v>-7.2573759124032758E-2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0.17025434715481319</v>
      </c>
      <c r="Y144" s="11">
        <f>IF('OddsRatio_working_3-way'!W144&gt;=0,IF('OddsRatio_working_3-way'!V144+SQRT('OddsRatio_working_3-way'!W144)&gt;0,0,PI()),ACOS('OddsRatio_working_3-way'!V144/(2*'OddsRatio_working_3-way'!X144)))</f>
        <v>0.91269521874577064</v>
      </c>
      <c r="Z144" s="11">
        <f>'OddsRatio_working_3-way'!X144^(1/3)*COS('OddsRatio_working_3-way'!Y144/3)</f>
        <v>0.52878971569840938</v>
      </c>
      <c r="AA144" s="11">
        <f>'OddsRatio_working_3-way'!X144^(1/3)*COS(('OddsRatio_working_3-way'!Y144+2*PI())/3)</f>
        <v>-0.40818008514582432</v>
      </c>
      <c r="AB144" s="11">
        <f>'OddsRatio_working_3-way'!X144^(1/3)*COS(('OddsRatio_working_3-way'!Y144+4*PI())/3)</f>
        <v>-0.1206096305525849</v>
      </c>
      <c r="AC144" s="11">
        <f>'OddsRatio_working_3-way'!X144^(1/3)*SIN('OddsRatio_working_3-way'!Y144/3)</f>
        <v>0.16602887937038974</v>
      </c>
      <c r="AD144" s="11">
        <f>'OddsRatio_working_3-way'!X144^(1/3)*SIN(('OddsRatio_working_3-way'!Y144+2*PI())/3)</f>
        <v>0.37493088736957864</v>
      </c>
      <c r="AE144" s="11">
        <f>'OddsRatio_working_3-way'!X144^(1/3)*SIN(('OddsRatio_working_3-way'!Y144+4*PI())/3)</f>
        <v>-0.54095976673996837</v>
      </c>
      <c r="AF144" s="11">
        <f>-'OddsRatio_working_3-way'!U144/(3*'OddsRatio_working_3-way'!X144^(1/3))*COS(('OddsRatio_working_3-way'!Y144)/3)</f>
        <v>0.52878971569840927</v>
      </c>
      <c r="AG144" s="11">
        <f>-'OddsRatio_working_3-way'!U144/(3*'OddsRatio_working_3-way'!X144^(1/3))*COS(('OddsRatio_working_3-way'!Y144+2*PI())/3)</f>
        <v>-0.40818008514582427</v>
      </c>
      <c r="AH144" s="11">
        <f>-'OddsRatio_working_3-way'!U144/(3*'OddsRatio_working_3-way'!X144^(1/3))*COS(('OddsRatio_working_3-way'!Y144+4*PI())/3)</f>
        <v>-0.12060963055258488</v>
      </c>
      <c r="AI144" s="11">
        <f>'OddsRatio_working_3-way'!U144/(3*'OddsRatio_working_3-way'!X144^(1/3))*SIN(('OddsRatio_working_3-way'!Y144)/3)</f>
        <v>-0.16602887937038971</v>
      </c>
      <c r="AJ144" s="11">
        <f>'OddsRatio_working_3-way'!U144/(3*'OddsRatio_working_3-way'!X144^(1/3))*SIN(('OddsRatio_working_3-way'!Y144+2*PI())/3)</f>
        <v>-0.37493088736957852</v>
      </c>
      <c r="AK144" s="11">
        <f>'OddsRatio_working_3-way'!U144/(3*'OddsRatio_working_3-way'!X144^(1/3))*SIN(('OddsRatio_working_3-way'!Y144+4*PI())/3)</f>
        <v>0.54095976673996826</v>
      </c>
      <c r="AL144" s="11">
        <f>'OddsRatio_working_3-way'!Z144+'OddsRatio_working_3-way'!AF144</f>
        <v>1.0575794313968188</v>
      </c>
      <c r="AM144" s="11">
        <f>'OddsRatio_working_3-way'!AA144+'OddsRatio_working_3-way'!AG144</f>
        <v>-0.81636017029164853</v>
      </c>
      <c r="AN144" s="11">
        <f>'OddsRatio_working_3-way'!AB144+'OddsRatio_working_3-way'!AH144</f>
        <v>-0.24121926110516978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1.0575794313968188</v>
      </c>
      <c r="AS144" s="11">
        <f>IF(('OddsRatio_working_3-way'!X144=0),IF(Q144&gt;0,-Q144^(1/3),(-Q144)^(1/3)),'OddsRatio_working_3-way'!AM144-'OddsRatio_working_3-way'!R144/3)</f>
        <v>-0.81636017029164853</v>
      </c>
      <c r="AT144" s="11">
        <f>IF(('OddsRatio_working_3-way'!X144=0),IF(Q144&gt;0,-Q144^(1/3),(-Q144)^(1/3)),'OddsRatio_working_3-way'!AN144-'OddsRatio_working_3-way'!R144/3)</f>
        <v>-0.24121926110516978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2.66</v>
      </c>
      <c r="B145" s="4">
        <f>IF('True_Odds_Calculator_3-way'!B146="","",'True_Odds_Calculator_3-way'!B146)</f>
        <v>3.47</v>
      </c>
      <c r="C145" s="4">
        <f>IF('True_Odds_Calculator_3-way'!C146="","",'True_Odds_Calculator_3-way'!C146)</f>
        <v>2.79</v>
      </c>
      <c r="D145" s="9">
        <f t="shared" si="39"/>
        <v>0.36803235792845163</v>
      </c>
      <c r="E145" s="9">
        <f t="shared" si="40"/>
        <v>0.28129078730838958</v>
      </c>
      <c r="F145" s="9">
        <f t="shared" si="41"/>
        <v>0.35067685476315874</v>
      </c>
      <c r="G145" s="9">
        <f t="shared" si="42"/>
        <v>1.0344291490594797</v>
      </c>
      <c r="H145" s="9">
        <f t="shared" si="43"/>
        <v>2.7171523874387367</v>
      </c>
      <c r="I145" s="9">
        <f t="shared" si="44"/>
        <v>3.5550399981769139</v>
      </c>
      <c r="J145" s="9">
        <f t="shared" si="45"/>
        <v>2.8516281768164689</v>
      </c>
      <c r="K145" s="11">
        <f t="shared" si="46"/>
        <v>0.37593984962406013</v>
      </c>
      <c r="L145" s="11">
        <f t="shared" si="47"/>
        <v>0.28818443804034583</v>
      </c>
      <c r="M145" s="11">
        <f t="shared" si="48"/>
        <v>0.35842293906810035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-0.28499862031515832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0.22988275435886052</v>
      </c>
      <c r="Q145" s="11">
        <f>2*'OddsRatio_working_3-way'!K145*'OddsRatio_working_3-way'!L145*'OddsRatio_working_3-way'!M145</f>
        <v>7.7663092688804225E-2</v>
      </c>
      <c r="R145" s="11">
        <f t="shared" si="49"/>
        <v>0</v>
      </c>
      <c r="S145" s="11">
        <f t="shared" si="50"/>
        <v>-0.80661006044397909</v>
      </c>
      <c r="T145" s="11">
        <f t="shared" si="51"/>
        <v>-0.27250339879864161</v>
      </c>
      <c r="U145" s="11">
        <f>'OddsRatio_working_3-way'!S145-'OddsRatio_working_3-way'!R145^2/3</f>
        <v>-0.80661006044397909</v>
      </c>
      <c r="V145" s="11">
        <f>'OddsRatio_working_3-way'!S145*'OddsRatio_working_3-way'!R145/3-2*'OddsRatio_working_3-way'!R145^3/27-'OddsRatio_working_3-way'!T145</f>
        <v>0.27250339879864161</v>
      </c>
      <c r="W145" s="11">
        <f>'OddsRatio_working_3-way'!V145^2+4*'OddsRatio_working_3-way'!U145^3/27</f>
        <v>-3.4895225058431678E-3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0.13941630541534109</v>
      </c>
      <c r="Y145" s="11">
        <f>IF('OddsRatio_working_3-way'!W145&gt;=0,IF('OddsRatio_working_3-way'!V145+SQRT('OddsRatio_working_3-way'!W145)&gt;0,0,PI()),ACOS('OddsRatio_working_3-way'!V145/(2*'OddsRatio_working_3-way'!X145)))</f>
        <v>0.21347301352382164</v>
      </c>
      <c r="Z145" s="11">
        <f>'OddsRatio_working_3-way'!X145^(1/3)*COS('OddsRatio_working_3-way'!Y145/3)</f>
        <v>0.51721457452973985</v>
      </c>
      <c r="AA145" s="11">
        <f>'OddsRatio_working_3-way'!X145^(1/3)*COS(('OddsRatio_working_3-way'!Y145+2*PI())/3)</f>
        <v>-0.29053420430222077</v>
      </c>
      <c r="AB145" s="11">
        <f>'OddsRatio_working_3-way'!X145^(1/3)*COS(('OddsRatio_working_3-way'!Y145+4*PI())/3)</f>
        <v>-0.22668037022751944</v>
      </c>
      <c r="AC145" s="11">
        <f>'OddsRatio_working_3-way'!X145^(1/3)*SIN('OddsRatio_working_3-way'!Y145/3)</f>
        <v>3.6866028291818731E-2</v>
      </c>
      <c r="AD145" s="11">
        <f>'OddsRatio_working_3-way'!X145^(1/3)*SIN(('OddsRatio_working_3-way'!Y145+2*PI())/3)</f>
        <v>0.42948794660440526</v>
      </c>
      <c r="AE145" s="11">
        <f>'OddsRatio_working_3-way'!X145^(1/3)*SIN(('OddsRatio_working_3-way'!Y145+4*PI())/3)</f>
        <v>-0.46635397489622377</v>
      </c>
      <c r="AF145" s="11">
        <f>-'OddsRatio_working_3-way'!U145/(3*'OddsRatio_working_3-way'!X145^(1/3))*COS(('OddsRatio_working_3-way'!Y145)/3)</f>
        <v>0.51721457452973985</v>
      </c>
      <c r="AG145" s="11">
        <f>-'OddsRatio_working_3-way'!U145/(3*'OddsRatio_working_3-way'!X145^(1/3))*COS(('OddsRatio_working_3-way'!Y145+2*PI())/3)</f>
        <v>-0.29053420430222077</v>
      </c>
      <c r="AH145" s="11">
        <f>-'OddsRatio_working_3-way'!U145/(3*'OddsRatio_working_3-way'!X145^(1/3))*COS(('OddsRatio_working_3-way'!Y145+4*PI())/3)</f>
        <v>-0.22668037022751944</v>
      </c>
      <c r="AI145" s="11">
        <f>'OddsRatio_working_3-way'!U145/(3*'OddsRatio_working_3-way'!X145^(1/3))*SIN(('OddsRatio_working_3-way'!Y145)/3)</f>
        <v>-3.6866028291818731E-2</v>
      </c>
      <c r="AJ145" s="11">
        <f>'OddsRatio_working_3-way'!U145/(3*'OddsRatio_working_3-way'!X145^(1/3))*SIN(('OddsRatio_working_3-way'!Y145+2*PI())/3)</f>
        <v>-0.42948794660440526</v>
      </c>
      <c r="AK145" s="11">
        <f>'OddsRatio_working_3-way'!U145/(3*'OddsRatio_working_3-way'!X145^(1/3))*SIN(('OddsRatio_working_3-way'!Y145+4*PI())/3)</f>
        <v>0.46635397489622377</v>
      </c>
      <c r="AL145" s="11">
        <f>'OddsRatio_working_3-way'!Z145+'OddsRatio_working_3-way'!AF145</f>
        <v>1.0344291490594797</v>
      </c>
      <c r="AM145" s="11">
        <f>'OddsRatio_working_3-way'!AA145+'OddsRatio_working_3-way'!AG145</f>
        <v>-0.58106840860444153</v>
      </c>
      <c r="AN145" s="11">
        <f>'OddsRatio_working_3-way'!AB145+'OddsRatio_working_3-way'!AH145</f>
        <v>-0.45336074045503888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1.0344291490594797</v>
      </c>
      <c r="AS145" s="11">
        <f>IF(('OddsRatio_working_3-way'!X145=0),IF(Q145&gt;0,-Q145^(1/3),(-Q145)^(1/3)),'OddsRatio_working_3-way'!AM145-'OddsRatio_working_3-way'!R145/3)</f>
        <v>-0.58106840860444153</v>
      </c>
      <c r="AT145" s="11">
        <f>IF(('OddsRatio_working_3-way'!X145=0),IF(Q145&gt;0,-Q145^(1/3),(-Q145)^(1/3)),'OddsRatio_working_3-way'!AN145-'OddsRatio_working_3-way'!R145/3)</f>
        <v>-0.45336074045503888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2.3199999999999998</v>
      </c>
      <c r="B146" s="4">
        <f>IF('True_Odds_Calculator_3-way'!B147="","",'True_Odds_Calculator_3-way'!B147)</f>
        <v>3.54</v>
      </c>
      <c r="C146" s="4">
        <f>IF('True_Odds_Calculator_3-way'!C147="","",'True_Odds_Calculator_3-way'!C147)</f>
        <v>3.23</v>
      </c>
      <c r="D146" s="9">
        <f t="shared" si="39"/>
        <v>0.42244069909306226</v>
      </c>
      <c r="E146" s="9">
        <f t="shared" si="40"/>
        <v>0.27542011654656495</v>
      </c>
      <c r="F146" s="9">
        <f t="shared" si="41"/>
        <v>0.30213918436037285</v>
      </c>
      <c r="G146" s="9">
        <f t="shared" si="42"/>
        <v>1.0357546653740117</v>
      </c>
      <c r="H146" s="9">
        <f t="shared" si="43"/>
        <v>2.3671961582936953</v>
      </c>
      <c r="I146" s="9">
        <f t="shared" si="44"/>
        <v>3.6308168500499898</v>
      </c>
      <c r="J146" s="9">
        <f t="shared" si="45"/>
        <v>3.3097329037840457</v>
      </c>
      <c r="K146" s="11">
        <f t="shared" si="46"/>
        <v>0.43103448275862072</v>
      </c>
      <c r="L146" s="11">
        <f t="shared" si="47"/>
        <v>0.2824858757062147</v>
      </c>
      <c r="M146" s="11">
        <f t="shared" si="48"/>
        <v>0.30959752321981426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-0.28185045589185254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0.22957443459096399</v>
      </c>
      <c r="Q146" s="11">
        <f>2*'OddsRatio_working_3-way'!K146*'OddsRatio_working_3-way'!L146*'OddsRatio_working_3-way'!M146</f>
        <v>7.5393902985538261E-2</v>
      </c>
      <c r="R146" s="11">
        <f t="shared" si="49"/>
        <v>0</v>
      </c>
      <c r="S146" s="11">
        <f t="shared" si="50"/>
        <v>-0.81452568123236557</v>
      </c>
      <c r="T146" s="11">
        <f t="shared" si="51"/>
        <v>-0.26749611863131878</v>
      </c>
      <c r="U146" s="11">
        <f>'OddsRatio_working_3-way'!S146-'OddsRatio_working_3-way'!R146^2/3</f>
        <v>-0.81452568123236557</v>
      </c>
      <c r="V146" s="11">
        <f>'OddsRatio_working_3-way'!S146*'OddsRatio_working_3-way'!R146/3-2*'OddsRatio_working_3-way'!R146^3/27-'OddsRatio_working_3-way'!T146</f>
        <v>0.26749611863131878</v>
      </c>
      <c r="W146" s="11">
        <f>'OddsRatio_working_3-way'!V146^2+4*'OddsRatio_working_3-way'!U146^3/27</f>
        <v>-8.5049023416119973E-3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0.14147356274621822</v>
      </c>
      <c r="Y146" s="11">
        <f>IF('OddsRatio_working_3-way'!W146&gt;=0,IF('OddsRatio_working_3-way'!V146+SQRT('OddsRatio_working_3-way'!W146)&gt;0,0,PI()),ACOS('OddsRatio_working_3-way'!V146/(2*'OddsRatio_working_3-way'!X146)))</f>
        <v>0.33199928151546443</v>
      </c>
      <c r="Z146" s="11">
        <f>'OddsRatio_working_3-way'!X146^(1/3)*COS('OddsRatio_working_3-way'!Y146/3)</f>
        <v>0.51787733268700598</v>
      </c>
      <c r="AA146" s="11">
        <f>'OddsRatio_working_3-way'!X146^(1/3)*COS(('OddsRatio_working_3-way'!Y146+2*PI())/3)</f>
        <v>-0.30877561573685464</v>
      </c>
      <c r="AB146" s="11">
        <f>'OddsRatio_working_3-way'!X146^(1/3)*COS(('OddsRatio_working_3-way'!Y146+4*PI())/3)</f>
        <v>-0.20910171695015148</v>
      </c>
      <c r="AC146" s="11">
        <f>'OddsRatio_working_3-way'!X146^(1/3)*SIN('OddsRatio_working_3-way'!Y146/3)</f>
        <v>5.7546752295682721E-2</v>
      </c>
      <c r="AD146" s="11">
        <f>'OddsRatio_working_3-way'!X146^(1/3)*SIN(('OddsRatio_working_3-way'!Y146+2*PI())/3)</f>
        <v>0.41972155000323114</v>
      </c>
      <c r="AE146" s="11">
        <f>'OddsRatio_working_3-way'!X146^(1/3)*SIN(('OddsRatio_working_3-way'!Y146+4*PI())/3)</f>
        <v>-0.47726830229891376</v>
      </c>
      <c r="AF146" s="11">
        <f>-'OddsRatio_working_3-way'!U146/(3*'OddsRatio_working_3-way'!X146^(1/3))*COS(('OddsRatio_working_3-way'!Y146)/3)</f>
        <v>0.51787733268700586</v>
      </c>
      <c r="AG146" s="11">
        <f>-'OddsRatio_working_3-way'!U146/(3*'OddsRatio_working_3-way'!X146^(1/3))*COS(('OddsRatio_working_3-way'!Y146+2*PI())/3)</f>
        <v>-0.30877561573685458</v>
      </c>
      <c r="AH146" s="11">
        <f>-'OddsRatio_working_3-way'!U146/(3*'OddsRatio_working_3-way'!X146^(1/3))*COS(('OddsRatio_working_3-way'!Y146+4*PI())/3)</f>
        <v>-0.20910171695015142</v>
      </c>
      <c r="AI146" s="11">
        <f>'OddsRatio_working_3-way'!U146/(3*'OddsRatio_working_3-way'!X146^(1/3))*SIN(('OddsRatio_working_3-way'!Y146)/3)</f>
        <v>-5.7546752295682707E-2</v>
      </c>
      <c r="AJ146" s="11">
        <f>'OddsRatio_working_3-way'!U146/(3*'OddsRatio_working_3-way'!X146^(1/3))*SIN(('OddsRatio_working_3-way'!Y146+2*PI())/3)</f>
        <v>-0.41972155000323103</v>
      </c>
      <c r="AK146" s="11">
        <f>'OddsRatio_working_3-way'!U146/(3*'OddsRatio_working_3-way'!X146^(1/3))*SIN(('OddsRatio_working_3-way'!Y146+4*PI())/3)</f>
        <v>0.47726830229891365</v>
      </c>
      <c r="AL146" s="11">
        <f>'OddsRatio_working_3-way'!Z146+'OddsRatio_working_3-way'!AF146</f>
        <v>1.0357546653740117</v>
      </c>
      <c r="AM146" s="11">
        <f>'OddsRatio_working_3-way'!AA146+'OddsRatio_working_3-way'!AG146</f>
        <v>-0.61755123147370927</v>
      </c>
      <c r="AN146" s="11">
        <f>'OddsRatio_working_3-way'!AB146+'OddsRatio_working_3-way'!AH146</f>
        <v>-0.4182034339003029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1.0357546653740117</v>
      </c>
      <c r="AS146" s="11">
        <f>IF(('OddsRatio_working_3-way'!X146=0),IF(Q146&gt;0,-Q146^(1/3),(-Q146)^(1/3)),'OddsRatio_working_3-way'!AM146-'OddsRatio_working_3-way'!R146/3)</f>
        <v>-0.61755123147370927</v>
      </c>
      <c r="AT146" s="11">
        <f>IF(('OddsRatio_working_3-way'!X146=0),IF(Q146&gt;0,-Q146^(1/3),(-Q146)^(1/3)),'OddsRatio_working_3-way'!AN146-'OddsRatio_working_3-way'!R146/3)</f>
        <v>-0.4182034339003029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3.15</v>
      </c>
      <c r="B147" s="4">
        <f>IF('True_Odds_Calculator_3-way'!B148="","",'True_Odds_Calculator_3-way'!B148)</f>
        <v>3.73</v>
      </c>
      <c r="C147" s="4">
        <f>IF('True_Odds_Calculator_3-way'!C148="","",'True_Odds_Calculator_3-way'!C148)</f>
        <v>2.29</v>
      </c>
      <c r="D147" s="9">
        <f t="shared" si="39"/>
        <v>0.31015462366441193</v>
      </c>
      <c r="E147" s="9">
        <f t="shared" si="40"/>
        <v>0.26149160532382482</v>
      </c>
      <c r="F147" s="9">
        <f t="shared" si="41"/>
        <v>0.42835377101176314</v>
      </c>
      <c r="G147" s="9">
        <f t="shared" si="42"/>
        <v>1.0345108216792589</v>
      </c>
      <c r="H147" s="9">
        <f t="shared" si="43"/>
        <v>3.224198266610407</v>
      </c>
      <c r="I147" s="9">
        <f t="shared" si="44"/>
        <v>3.8242145431843766</v>
      </c>
      <c r="J147" s="9">
        <f t="shared" si="45"/>
        <v>2.3345189599662444</v>
      </c>
      <c r="K147" s="11">
        <f t="shared" si="46"/>
        <v>0.31746031746031744</v>
      </c>
      <c r="L147" s="11">
        <f t="shared" si="47"/>
        <v>0.26809651474530832</v>
      </c>
      <c r="M147" s="11">
        <f t="shared" si="48"/>
        <v>0.4366812227074236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-0.28140768231148361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0.2293138554070219</v>
      </c>
      <c r="Q147" s="11">
        <f>2*'OddsRatio_working_3-way'!K147*'OddsRatio_working_3-way'!L147*'OddsRatio_working_3-way'!M147</f>
        <v>7.4331881817511145E-2</v>
      </c>
      <c r="R147" s="11">
        <f t="shared" si="49"/>
        <v>0</v>
      </c>
      <c r="S147" s="11">
        <f t="shared" si="50"/>
        <v>-0.81488129081422778</v>
      </c>
      <c r="T147" s="11">
        <f t="shared" si="51"/>
        <v>-0.26414304402406086</v>
      </c>
      <c r="U147" s="11">
        <f>'OddsRatio_working_3-way'!S147-'OddsRatio_working_3-way'!R147^2/3</f>
        <v>-0.81488129081422778</v>
      </c>
      <c r="V147" s="11">
        <f>'OddsRatio_working_3-way'!S147*'OddsRatio_working_3-way'!R147/3-2*'OddsRatio_working_3-way'!R147^3/27-'OddsRatio_working_3-way'!T147</f>
        <v>0.26414304402406086</v>
      </c>
      <c r="W147" s="11">
        <f>'OddsRatio_working_3-way'!V147^2+4*'OddsRatio_working_3-way'!U147^3/27</f>
        <v>-1.0392431645731559E-2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0.14156622068137276</v>
      </c>
      <c r="Y147" s="11">
        <f>IF('OddsRatio_working_3-way'!W147&gt;=0,IF('OddsRatio_working_3-way'!V147+SQRT('OddsRatio_working_3-way'!W147)&gt;0,0,PI()),ACOS('OddsRatio_working_3-way'!V147/(2*'OddsRatio_working_3-way'!X147)))</f>
        <v>0.36832694303423419</v>
      </c>
      <c r="Z147" s="11">
        <f>'OddsRatio_working_3-way'!X147^(1/3)*COS('OddsRatio_working_3-way'!Y147/3)</f>
        <v>0.51725541083962945</v>
      </c>
      <c r="AA147" s="11">
        <f>'OddsRatio_working_3-way'!X147^(1/3)*COS(('OddsRatio_working_3-way'!Y147+2*PI())/3)</f>
        <v>-0.31390385462904913</v>
      </c>
      <c r="AB147" s="11">
        <f>'OddsRatio_working_3-way'!X147^(1/3)*COS(('OddsRatio_working_3-way'!Y147+4*PI())/3)</f>
        <v>-0.20335155621058046</v>
      </c>
      <c r="AC147" s="11">
        <f>'OddsRatio_working_3-way'!X147^(1/3)*SIN('OddsRatio_working_3-way'!Y147/3)</f>
        <v>6.3827399251434894E-2</v>
      </c>
      <c r="AD147" s="11">
        <f>'OddsRatio_working_3-way'!X147^(1/3)*SIN(('OddsRatio_working_3-way'!Y147+2*PI())/3)</f>
        <v>0.41604262640635842</v>
      </c>
      <c r="AE147" s="11">
        <f>'OddsRatio_working_3-way'!X147^(1/3)*SIN(('OddsRatio_working_3-way'!Y147+4*PI())/3)</f>
        <v>-0.47987002565779319</v>
      </c>
      <c r="AF147" s="11">
        <f>-'OddsRatio_working_3-way'!U147/(3*'OddsRatio_working_3-way'!X147^(1/3))*COS(('OddsRatio_working_3-way'!Y147)/3)</f>
        <v>0.51725541083962945</v>
      </c>
      <c r="AG147" s="11">
        <f>-'OddsRatio_working_3-way'!U147/(3*'OddsRatio_working_3-way'!X147^(1/3))*COS(('OddsRatio_working_3-way'!Y147+2*PI())/3)</f>
        <v>-0.31390385462904913</v>
      </c>
      <c r="AH147" s="11">
        <f>-'OddsRatio_working_3-way'!U147/(3*'OddsRatio_working_3-way'!X147^(1/3))*COS(('OddsRatio_working_3-way'!Y147+4*PI())/3)</f>
        <v>-0.20335155621058046</v>
      </c>
      <c r="AI147" s="11">
        <f>'OddsRatio_working_3-way'!U147/(3*'OddsRatio_working_3-way'!X147^(1/3))*SIN(('OddsRatio_working_3-way'!Y147)/3)</f>
        <v>-6.3827399251434894E-2</v>
      </c>
      <c r="AJ147" s="11">
        <f>'OddsRatio_working_3-way'!U147/(3*'OddsRatio_working_3-way'!X147^(1/3))*SIN(('OddsRatio_working_3-way'!Y147+2*PI())/3)</f>
        <v>-0.41604262640635842</v>
      </c>
      <c r="AK147" s="11">
        <f>'OddsRatio_working_3-way'!U147/(3*'OddsRatio_working_3-way'!X147^(1/3))*SIN(('OddsRatio_working_3-way'!Y147+4*PI())/3)</f>
        <v>0.47987002565779319</v>
      </c>
      <c r="AL147" s="11">
        <f>'OddsRatio_working_3-way'!Z147+'OddsRatio_working_3-way'!AF147</f>
        <v>1.0345108216792589</v>
      </c>
      <c r="AM147" s="11">
        <f>'OddsRatio_working_3-way'!AA147+'OddsRatio_working_3-way'!AG147</f>
        <v>-0.62780770925809826</v>
      </c>
      <c r="AN147" s="11">
        <f>'OddsRatio_working_3-way'!AB147+'OddsRatio_working_3-way'!AH147</f>
        <v>-0.40670311242116092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1.0345108216792589</v>
      </c>
      <c r="AS147" s="11">
        <f>IF(('OddsRatio_working_3-way'!X147=0),IF(Q147&gt;0,-Q147^(1/3),(-Q147)^(1/3)),'OddsRatio_working_3-way'!AM147-'OddsRatio_working_3-way'!R147/3)</f>
        <v>-0.62780770925809826</v>
      </c>
      <c r="AT147" s="11">
        <f>IF(('OddsRatio_working_3-way'!X147=0),IF(Q147&gt;0,-Q147^(1/3),(-Q147)^(1/3)),'OddsRatio_working_3-way'!AN147-'OddsRatio_working_3-way'!R147/3)</f>
        <v>-0.40670311242116092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3.78</v>
      </c>
      <c r="B148" s="4">
        <f>IF('True_Odds_Calculator_3-way'!B149="","",'True_Odds_Calculator_3-way'!B149)</f>
        <v>3.54</v>
      </c>
      <c r="C148" s="4">
        <f>IF('True_Odds_Calculator_3-way'!C149="","",'True_Odds_Calculator_3-way'!C149)</f>
        <v>2.08</v>
      </c>
      <c r="D148" s="9">
        <f t="shared" si="39"/>
        <v>0.25621925081670105</v>
      </c>
      <c r="E148" s="9">
        <f t="shared" si="40"/>
        <v>0.2738003220692441</v>
      </c>
      <c r="F148" s="9">
        <f t="shared" si="41"/>
        <v>0.4699804271140548</v>
      </c>
      <c r="G148" s="9">
        <f t="shared" si="42"/>
        <v>1.0442112808757147</v>
      </c>
      <c r="H148" s="9">
        <f t="shared" si="43"/>
        <v>3.9029073608344862</v>
      </c>
      <c r="I148" s="9">
        <f t="shared" si="44"/>
        <v>3.6522966534243158</v>
      </c>
      <c r="J148" s="9">
        <f t="shared" si="45"/>
        <v>2.1277481833457719</v>
      </c>
      <c r="K148" s="11">
        <f t="shared" si="46"/>
        <v>0.26455026455026459</v>
      </c>
      <c r="L148" s="11">
        <f t="shared" si="47"/>
        <v>0.2824858757062147</v>
      </c>
      <c r="M148" s="11">
        <f t="shared" si="48"/>
        <v>0.48076923076923073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-0.27399577823306631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0.22994373276859154</v>
      </c>
      <c r="Q148" s="11">
        <f>2*'OddsRatio_working_3-way'!K148*'OddsRatio_working_3-way'!L148*'OddsRatio_working_3-way'!M148</f>
        <v>7.1857416490184858E-2</v>
      </c>
      <c r="R148" s="11">
        <f t="shared" si="49"/>
        <v>0</v>
      </c>
      <c r="S148" s="11">
        <f t="shared" si="50"/>
        <v>-0.839223634215987</v>
      </c>
      <c r="T148" s="11">
        <f t="shared" si="51"/>
        <v>-0.26225738569249596</v>
      </c>
      <c r="U148" s="11">
        <f>'OddsRatio_working_3-way'!S148-'OddsRatio_working_3-way'!R148^2/3</f>
        <v>-0.839223634215987</v>
      </c>
      <c r="V148" s="11">
        <f>'OddsRatio_working_3-way'!S148*'OddsRatio_working_3-way'!R148/3-2*'OddsRatio_working_3-way'!R148^3/27-'OddsRatio_working_3-way'!T148</f>
        <v>0.26225738569249596</v>
      </c>
      <c r="W148" s="11">
        <f>'OddsRatio_working_3-way'!V148^2+4*'OddsRatio_working_3-way'!U148^3/27</f>
        <v>-1.8785820294908481E-2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0.1479567138094543</v>
      </c>
      <c r="Y148" s="11">
        <f>IF('OddsRatio_working_3-way'!W148&gt;=0,IF('OddsRatio_working_3-way'!V148+SQRT('OddsRatio_working_3-way'!W148)&gt;0,0,PI()),ACOS('OddsRatio_working_3-way'!V148/(2*'OddsRatio_working_3-way'!X148)))</f>
        <v>0.48158067807082916</v>
      </c>
      <c r="Z148" s="11">
        <f>'OddsRatio_working_3-way'!X148^(1/3)*COS('OddsRatio_working_3-way'!Y148/3)</f>
        <v>0.52210564043785734</v>
      </c>
      <c r="AA148" s="11">
        <f>'OddsRatio_working_3-way'!X148^(1/3)*COS(('OddsRatio_working_3-way'!Y148+2*PI())/3)</f>
        <v>-0.33426609579943967</v>
      </c>
      <c r="AB148" s="11">
        <f>'OddsRatio_working_3-way'!X148^(1/3)*COS(('OddsRatio_working_3-way'!Y148+4*PI())/3)</f>
        <v>-0.18783954463841784</v>
      </c>
      <c r="AC148" s="11">
        <f>'OddsRatio_working_3-way'!X148^(1/3)*SIN('OddsRatio_working_3-way'!Y148/3)</f>
        <v>8.4539408729324694E-2</v>
      </c>
      <c r="AD148" s="11">
        <f>'OddsRatio_working_3-way'!X148^(1/3)*SIN(('OddsRatio_working_3-way'!Y148+2*PI())/3)</f>
        <v>0.40988704371366613</v>
      </c>
      <c r="AE148" s="11">
        <f>'OddsRatio_working_3-way'!X148^(1/3)*SIN(('OddsRatio_working_3-way'!Y148+4*PI())/3)</f>
        <v>-0.4944264524429906</v>
      </c>
      <c r="AF148" s="11">
        <f>-'OddsRatio_working_3-way'!U148/(3*'OddsRatio_working_3-way'!X148^(1/3))*COS(('OddsRatio_working_3-way'!Y148)/3)</f>
        <v>0.52210564043785734</v>
      </c>
      <c r="AG148" s="11">
        <f>-'OddsRatio_working_3-way'!U148/(3*'OddsRatio_working_3-way'!X148^(1/3))*COS(('OddsRatio_working_3-way'!Y148+2*PI())/3)</f>
        <v>-0.33426609579943967</v>
      </c>
      <c r="AH148" s="11">
        <f>-'OddsRatio_working_3-way'!U148/(3*'OddsRatio_working_3-way'!X148^(1/3))*COS(('OddsRatio_working_3-way'!Y148+4*PI())/3)</f>
        <v>-0.18783954463841784</v>
      </c>
      <c r="AI148" s="11">
        <f>'OddsRatio_working_3-way'!U148/(3*'OddsRatio_working_3-way'!X148^(1/3))*SIN(('OddsRatio_working_3-way'!Y148)/3)</f>
        <v>-8.4539408729324694E-2</v>
      </c>
      <c r="AJ148" s="11">
        <f>'OddsRatio_working_3-way'!U148/(3*'OddsRatio_working_3-way'!X148^(1/3))*SIN(('OddsRatio_working_3-way'!Y148+2*PI())/3)</f>
        <v>-0.40988704371366613</v>
      </c>
      <c r="AK148" s="11">
        <f>'OddsRatio_working_3-way'!U148/(3*'OddsRatio_working_3-way'!X148^(1/3))*SIN(('OddsRatio_working_3-way'!Y148+4*PI())/3)</f>
        <v>0.4944264524429906</v>
      </c>
      <c r="AL148" s="11">
        <f>'OddsRatio_working_3-way'!Z148+'OddsRatio_working_3-way'!AF148</f>
        <v>1.0442112808757147</v>
      </c>
      <c r="AM148" s="11">
        <f>'OddsRatio_working_3-way'!AA148+'OddsRatio_working_3-way'!AG148</f>
        <v>-0.66853219159887933</v>
      </c>
      <c r="AN148" s="11">
        <f>'OddsRatio_working_3-way'!AB148+'OddsRatio_working_3-way'!AH148</f>
        <v>-0.37567908927683569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1.0442112808757147</v>
      </c>
      <c r="AS148" s="11">
        <f>IF(('OddsRatio_working_3-way'!X148=0),IF(Q148&gt;0,-Q148^(1/3),(-Q148)^(1/3)),'OddsRatio_working_3-way'!AM148-'OddsRatio_working_3-way'!R148/3)</f>
        <v>-0.66853219159887933</v>
      </c>
      <c r="AT148" s="11">
        <f>IF(('OddsRatio_working_3-way'!X148=0),IF(Q148&gt;0,-Q148^(1/3),(-Q148)^(1/3)),'OddsRatio_working_3-way'!AN148-'OddsRatio_working_3-way'!R148/3)</f>
        <v>-0.37567908927683569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4.3099999999999996</v>
      </c>
      <c r="B149" s="4">
        <f>IF('True_Odds_Calculator_3-way'!B150="","",'True_Odds_Calculator_3-way'!B150)</f>
        <v>3.43</v>
      </c>
      <c r="C149" s="4">
        <f>IF('True_Odds_Calculator_3-way'!C150="","",'True_Odds_Calculator_3-way'!C150)</f>
        <v>1.98</v>
      </c>
      <c r="D149" s="9">
        <f t="shared" si="39"/>
        <v>0.22403140174944505</v>
      </c>
      <c r="E149" s="9">
        <f t="shared" si="40"/>
        <v>0.28226199788840695</v>
      </c>
      <c r="F149" s="9">
        <f t="shared" si="41"/>
        <v>0.49370660036214792</v>
      </c>
      <c r="G149" s="9">
        <f t="shared" si="42"/>
        <v>1.0464229516454679</v>
      </c>
      <c r="H149" s="9">
        <f t="shared" si="43"/>
        <v>4.4636599699464989</v>
      </c>
      <c r="I149" s="9">
        <f t="shared" si="44"/>
        <v>3.5428077724984881</v>
      </c>
      <c r="J149" s="9">
        <f t="shared" si="45"/>
        <v>2.0254944926125584</v>
      </c>
      <c r="K149" s="11">
        <f t="shared" si="46"/>
        <v>0.23201856148491881</v>
      </c>
      <c r="L149" s="11">
        <f t="shared" si="47"/>
        <v>0.29154518950437314</v>
      </c>
      <c r="M149" s="11">
        <f t="shared" si="48"/>
        <v>0.50505050505050508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-0.26929219272606741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0.22957928161773042</v>
      </c>
      <c r="Q149" s="11">
        <f>2*'OddsRatio_working_3-way'!K149*'OddsRatio_working_3-way'!L149*'OddsRatio_working_3-way'!M149</f>
        <v>6.8327167148134041E-2</v>
      </c>
      <c r="R149" s="11">
        <f t="shared" si="49"/>
        <v>0</v>
      </c>
      <c r="S149" s="11">
        <f t="shared" si="50"/>
        <v>-0.85252854638554554</v>
      </c>
      <c r="T149" s="11">
        <f t="shared" si="51"/>
        <v>-0.25372873404331708</v>
      </c>
      <c r="U149" s="11">
        <f>'OddsRatio_working_3-way'!S149-'OddsRatio_working_3-way'!R149^2/3</f>
        <v>-0.85252854638554554</v>
      </c>
      <c r="V149" s="11">
        <f>'OddsRatio_working_3-way'!S149*'OddsRatio_working_3-way'!R149/3-2*'OddsRatio_working_3-way'!R149^3/27-'OddsRatio_working_3-way'!T149</f>
        <v>0.25372873404331708</v>
      </c>
      <c r="W149" s="11">
        <f>'OddsRatio_working_3-way'!V149^2+4*'OddsRatio_working_3-way'!U149^3/27</f>
        <v>-2.7417573076546103E-2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0.15148914445907538</v>
      </c>
      <c r="Y149" s="11">
        <f>IF('OddsRatio_working_3-way'!W149&gt;=0,IF('OddsRatio_working_3-way'!V149+SQRT('OddsRatio_working_3-way'!W149)&gt;0,0,PI()),ACOS('OddsRatio_working_3-way'!V149/(2*'OddsRatio_working_3-way'!X149)))</f>
        <v>0.57819848107574978</v>
      </c>
      <c r="Z149" s="11">
        <f>'OddsRatio_working_3-way'!X149^(1/3)*COS('OddsRatio_working_3-way'!Y149/3)</f>
        <v>0.52321147582273397</v>
      </c>
      <c r="AA149" s="11">
        <f>'OddsRatio_working_3-way'!X149^(1/3)*COS(('OddsRatio_working_3-way'!Y149+2*PI())/3)</f>
        <v>-0.35003339349452622</v>
      </c>
      <c r="AB149" s="11">
        <f>'OddsRatio_working_3-way'!X149^(1/3)*COS(('OddsRatio_working_3-way'!Y149+4*PI())/3)</f>
        <v>-0.17317808232820769</v>
      </c>
      <c r="AC149" s="11">
        <f>'OddsRatio_working_3-way'!X149^(1/3)*SIN('OddsRatio_working_3-way'!Y149/3)</f>
        <v>0.10210746150948907</v>
      </c>
      <c r="AD149" s="11">
        <f>'OddsRatio_working_3-way'!X149^(1/3)*SIN(('OddsRatio_working_3-way'!Y149+2*PI())/3)</f>
        <v>0.40206069885929074</v>
      </c>
      <c r="AE149" s="11">
        <f>'OddsRatio_working_3-way'!X149^(1/3)*SIN(('OddsRatio_working_3-way'!Y149+4*PI())/3)</f>
        <v>-0.50416816036877976</v>
      </c>
      <c r="AF149" s="11">
        <f>-'OddsRatio_working_3-way'!U149/(3*'OddsRatio_working_3-way'!X149^(1/3))*COS(('OddsRatio_working_3-way'!Y149)/3)</f>
        <v>0.52321147582273408</v>
      </c>
      <c r="AG149" s="11">
        <f>-'OddsRatio_working_3-way'!U149/(3*'OddsRatio_working_3-way'!X149^(1/3))*COS(('OddsRatio_working_3-way'!Y149+2*PI())/3)</f>
        <v>-0.35003339349452628</v>
      </c>
      <c r="AH149" s="11">
        <f>-'OddsRatio_working_3-way'!U149/(3*'OddsRatio_working_3-way'!X149^(1/3))*COS(('OddsRatio_working_3-way'!Y149+4*PI())/3)</f>
        <v>-0.17317808232820772</v>
      </c>
      <c r="AI149" s="11">
        <f>'OddsRatio_working_3-way'!U149/(3*'OddsRatio_working_3-way'!X149^(1/3))*SIN(('OddsRatio_working_3-way'!Y149)/3)</f>
        <v>-0.1021074615094891</v>
      </c>
      <c r="AJ149" s="11">
        <f>'OddsRatio_working_3-way'!U149/(3*'OddsRatio_working_3-way'!X149^(1/3))*SIN(('OddsRatio_working_3-way'!Y149+2*PI())/3)</f>
        <v>-0.40206069885929085</v>
      </c>
      <c r="AK149" s="11">
        <f>'OddsRatio_working_3-way'!U149/(3*'OddsRatio_working_3-way'!X149^(1/3))*SIN(('OddsRatio_working_3-way'!Y149+4*PI())/3)</f>
        <v>0.50416816036877987</v>
      </c>
      <c r="AL149" s="11">
        <f>'OddsRatio_working_3-way'!Z149+'OddsRatio_working_3-way'!AF149</f>
        <v>1.0464229516454679</v>
      </c>
      <c r="AM149" s="11">
        <f>'OddsRatio_working_3-way'!AA149+'OddsRatio_working_3-way'!AG149</f>
        <v>-0.70006678698905245</v>
      </c>
      <c r="AN149" s="11">
        <f>'OddsRatio_working_3-way'!AB149+'OddsRatio_working_3-way'!AH149</f>
        <v>-0.34635616465641539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1.0464229516454679</v>
      </c>
      <c r="AS149" s="11">
        <f>IF(('OddsRatio_working_3-way'!X149=0),IF(Q149&gt;0,-Q149^(1/3),(-Q149)^(1/3)),'OddsRatio_working_3-way'!AM149-'OddsRatio_working_3-way'!R149/3)</f>
        <v>-0.70006678698905245</v>
      </c>
      <c r="AT149" s="11">
        <f>IF(('OddsRatio_working_3-way'!X149=0),IF(Q149&gt;0,-Q149^(1/3),(-Q149)^(1/3)),'OddsRatio_working_3-way'!AN149-'OddsRatio_working_3-way'!R149/3)</f>
        <v>-0.34635616465641539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2.62</v>
      </c>
      <c r="B150" s="4">
        <f>IF('True_Odds_Calculator_3-way'!B151="","",'True_Odds_Calculator_3-way'!B151)</f>
        <v>3.56</v>
      </c>
      <c r="C150" s="4">
        <f>IF('True_Odds_Calculator_3-way'!C151="","",'True_Odds_Calculator_3-way'!C151)</f>
        <v>2.78</v>
      </c>
      <c r="D150" s="9">
        <f t="shared" si="39"/>
        <v>0.37379801787950107</v>
      </c>
      <c r="E150" s="9">
        <f t="shared" si="40"/>
        <v>0.27417576799820809</v>
      </c>
      <c r="F150" s="9">
        <f t="shared" si="41"/>
        <v>0.3520262141222909</v>
      </c>
      <c r="G150" s="9">
        <f t="shared" si="42"/>
        <v>1.0340997408186452</v>
      </c>
      <c r="H150" s="9">
        <f t="shared" si="43"/>
        <v>2.6752415801262055</v>
      </c>
      <c r="I150" s="9">
        <f t="shared" si="44"/>
        <v>3.6472953364957315</v>
      </c>
      <c r="J150" s="9">
        <f t="shared" si="45"/>
        <v>2.8406975386571878</v>
      </c>
      <c r="K150" s="11">
        <f t="shared" si="46"/>
        <v>0.38167938931297707</v>
      </c>
      <c r="L150" s="11">
        <f t="shared" si="47"/>
        <v>0.2808988764044944</v>
      </c>
      <c r="M150" s="11">
        <f t="shared" si="48"/>
        <v>0.35971223021582738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-0.28469438189906104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0.22985299898000805</v>
      </c>
      <c r="Q150" s="11">
        <f>2*'OddsRatio_working_3-way'!K150*'OddsRatio_working_3-way'!L150*'OddsRatio_working_3-way'!M150</f>
        <v>7.7131878852351704E-2</v>
      </c>
      <c r="R150" s="11">
        <f t="shared" si="49"/>
        <v>0</v>
      </c>
      <c r="S150" s="11">
        <f t="shared" si="50"/>
        <v>-0.80736752670273237</v>
      </c>
      <c r="T150" s="11">
        <f t="shared" si="51"/>
        <v>-0.27092870023581628</v>
      </c>
      <c r="U150" s="11">
        <f>'OddsRatio_working_3-way'!S150-'OddsRatio_working_3-way'!R150^2/3</f>
        <v>-0.80736752670273237</v>
      </c>
      <c r="V150" s="11">
        <f>'OddsRatio_working_3-way'!S150*'OddsRatio_working_3-way'!R150/3-2*'OddsRatio_working_3-way'!R150^3/27-'OddsRatio_working_3-way'!T150</f>
        <v>0.27092870023581628</v>
      </c>
      <c r="W150" s="11">
        <f>'OddsRatio_working_3-way'!V150^2+4*'OddsRatio_working_3-way'!U150^3/27</f>
        <v>-4.5645022420461728E-3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0.1396127347822495</v>
      </c>
      <c r="Y150" s="11">
        <f>IF('OddsRatio_working_3-way'!W150&gt;=0,IF('OddsRatio_working_3-way'!V150+SQRT('OddsRatio_working_3-way'!W150)&gt;0,0,PI()),ACOS('OddsRatio_working_3-way'!V150/(2*'OddsRatio_working_3-way'!X150)))</f>
        <v>0.24438427919764671</v>
      </c>
      <c r="Z150" s="11">
        <f>'OddsRatio_working_3-way'!X150^(1/3)*COS('OddsRatio_working_3-way'!Y150/3)</f>
        <v>0.5170498704093226</v>
      </c>
      <c r="AA150" s="11">
        <f>'OddsRatio_working_3-way'!X150^(1/3)*COS(('OddsRatio_working_3-way'!Y150+2*PI())/3)</f>
        <v>-0.29508249677487774</v>
      </c>
      <c r="AB150" s="11">
        <f>'OddsRatio_working_3-way'!X150^(1/3)*COS(('OddsRatio_working_3-way'!Y150+4*PI())/3)</f>
        <v>-0.22196737363444491</v>
      </c>
      <c r="AC150" s="11">
        <f>'OddsRatio_working_3-way'!X150^(1/3)*SIN('OddsRatio_working_3-way'!Y150/3)</f>
        <v>4.2213036026961755E-2</v>
      </c>
      <c r="AD150" s="11">
        <f>'OddsRatio_working_3-way'!X150^(1/3)*SIN(('OddsRatio_working_3-way'!Y150+2*PI())/3)</f>
        <v>0.42667180478444439</v>
      </c>
      <c r="AE150" s="11">
        <f>'OddsRatio_working_3-way'!X150^(1/3)*SIN(('OddsRatio_working_3-way'!Y150+4*PI())/3)</f>
        <v>-0.46888484081140597</v>
      </c>
      <c r="AF150" s="11">
        <f>-'OddsRatio_working_3-way'!U150/(3*'OddsRatio_working_3-way'!X150^(1/3))*COS(('OddsRatio_working_3-way'!Y150)/3)</f>
        <v>0.5170498704093226</v>
      </c>
      <c r="AG150" s="11">
        <f>-'OddsRatio_working_3-way'!U150/(3*'OddsRatio_working_3-way'!X150^(1/3))*COS(('OddsRatio_working_3-way'!Y150+2*PI())/3)</f>
        <v>-0.29508249677487774</v>
      </c>
      <c r="AH150" s="11">
        <f>-'OddsRatio_working_3-way'!U150/(3*'OddsRatio_working_3-way'!X150^(1/3))*COS(('OddsRatio_working_3-way'!Y150+4*PI())/3)</f>
        <v>-0.22196737363444491</v>
      </c>
      <c r="AI150" s="11">
        <f>'OddsRatio_working_3-way'!U150/(3*'OddsRatio_working_3-way'!X150^(1/3))*SIN(('OddsRatio_working_3-way'!Y150)/3)</f>
        <v>-4.2213036026961755E-2</v>
      </c>
      <c r="AJ150" s="11">
        <f>'OddsRatio_working_3-way'!U150/(3*'OddsRatio_working_3-way'!X150^(1/3))*SIN(('OddsRatio_working_3-way'!Y150+2*PI())/3)</f>
        <v>-0.42667180478444439</v>
      </c>
      <c r="AK150" s="11">
        <f>'OddsRatio_working_3-way'!U150/(3*'OddsRatio_working_3-way'!X150^(1/3))*SIN(('OddsRatio_working_3-way'!Y150+4*PI())/3)</f>
        <v>0.46888484081140597</v>
      </c>
      <c r="AL150" s="11">
        <f>'OddsRatio_working_3-way'!Z150+'OddsRatio_working_3-way'!AF150</f>
        <v>1.0340997408186452</v>
      </c>
      <c r="AM150" s="11">
        <f>'OddsRatio_working_3-way'!AA150+'OddsRatio_working_3-way'!AG150</f>
        <v>-0.59016499354975549</v>
      </c>
      <c r="AN150" s="11">
        <f>'OddsRatio_working_3-way'!AB150+'OddsRatio_working_3-way'!AH150</f>
        <v>-0.44393474726888982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1.0340997408186452</v>
      </c>
      <c r="AS150" s="11">
        <f>IF(('OddsRatio_working_3-way'!X150=0),IF(Q150&gt;0,-Q150^(1/3),(-Q150)^(1/3)),'OddsRatio_working_3-way'!AM150-'OddsRatio_working_3-way'!R150/3)</f>
        <v>-0.59016499354975549</v>
      </c>
      <c r="AT150" s="11">
        <f>IF(('OddsRatio_working_3-way'!X150=0),IF(Q150&gt;0,-Q150^(1/3),(-Q150)^(1/3)),'OddsRatio_working_3-way'!AN150-'OddsRatio_working_3-way'!R150/3)</f>
        <v>-0.44393474726888982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1.65</v>
      </c>
      <c r="B151" s="4">
        <f>IF('True_Odds_Calculator_3-way'!B152="","",'True_Odds_Calculator_3-way'!B152)</f>
        <v>3.92</v>
      </c>
      <c r="C151" s="4">
        <f>IF('True_Odds_Calculator_3-way'!C152="","",'True_Odds_Calculator_3-way'!C152)</f>
        <v>6.08</v>
      </c>
      <c r="D151" s="9">
        <f t="shared" si="39"/>
        <v>0.59514004561340983</v>
      </c>
      <c r="E151" s="9">
        <f t="shared" si="40"/>
        <v>0.2465475566255759</v>
      </c>
      <c r="F151" s="9">
        <f t="shared" si="41"/>
        <v>0.15831239776101433</v>
      </c>
      <c r="G151" s="9">
        <f t="shared" si="42"/>
        <v>1.0465796628507493</v>
      </c>
      <c r="H151" s="9">
        <f t="shared" si="43"/>
        <v>1.6802767808529868</v>
      </c>
      <c r="I151" s="9">
        <f t="shared" si="44"/>
        <v>4.056012615524188</v>
      </c>
      <c r="J151" s="9">
        <f t="shared" si="45"/>
        <v>6.3166246872818057</v>
      </c>
      <c r="K151" s="11">
        <f t="shared" si="46"/>
        <v>0.60606060606060608</v>
      </c>
      <c r="L151" s="11">
        <f t="shared" si="47"/>
        <v>0.25510204081632654</v>
      </c>
      <c r="M151" s="11">
        <f t="shared" si="48"/>
        <v>0.16447368421052633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-0.24518072779350975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0.21995939524135016</v>
      </c>
      <c r="Q151" s="11">
        <f>2*'OddsRatio_working_3-way'!K151*'OddsRatio_working_3-way'!L151*'OddsRatio_working_3-way'!M151</f>
        <v>5.0857663639618529E-2</v>
      </c>
      <c r="R151" s="11">
        <f t="shared" si="49"/>
        <v>0</v>
      </c>
      <c r="S151" s="11">
        <f t="shared" si="50"/>
        <v>-0.8971316678144422</v>
      </c>
      <c r="T151" s="11">
        <f t="shared" si="51"/>
        <v>-0.20742928735594038</v>
      </c>
      <c r="U151" s="11">
        <f>'OddsRatio_working_3-way'!S151-'OddsRatio_working_3-way'!R151^2/3</f>
        <v>-0.8971316678144422</v>
      </c>
      <c r="V151" s="11">
        <f>'OddsRatio_working_3-way'!S151*'OddsRatio_working_3-way'!R151/3-2*'OddsRatio_working_3-way'!R151^3/27-'OddsRatio_working_3-way'!T151</f>
        <v>0.20742928735594038</v>
      </c>
      <c r="W151" s="11">
        <f>'OddsRatio_working_3-way'!V151^2+4*'OddsRatio_working_3-way'!U151^3/27</f>
        <v>-6.39437785959108E-2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0.16353186833833344</v>
      </c>
      <c r="Y151" s="11">
        <f>IF('OddsRatio_working_3-way'!W151&gt;=0,IF('OddsRatio_working_3-way'!V151+SQRT('OddsRatio_working_3-way'!W151)&gt;0,0,PI()),ACOS('OddsRatio_working_3-way'!V151/(2*'OddsRatio_working_3-way'!X151)))</f>
        <v>0.88380133518080206</v>
      </c>
      <c r="Z151" s="11">
        <f>'OddsRatio_working_3-way'!X151^(1/3)*COS('OddsRatio_working_3-way'!Y151/3)</f>
        <v>0.52328983142537477</v>
      </c>
      <c r="AA151" s="11">
        <f>'OddsRatio_working_3-way'!X151^(1/3)*COS(('OddsRatio_working_3-way'!Y151+2*PI())/3)</f>
        <v>-0.39915393795745785</v>
      </c>
      <c r="AB151" s="11">
        <f>'OddsRatio_working_3-way'!X151^(1/3)*COS(('OddsRatio_working_3-way'!Y151+4*PI())/3)</f>
        <v>-0.12413589346791694</v>
      </c>
      <c r="AC151" s="11">
        <f>'OddsRatio_working_3-way'!X151^(1/3)*SIN('OddsRatio_working_3-way'!Y151/3)</f>
        <v>0.15878174201804093</v>
      </c>
      <c r="AD151" s="11">
        <f>'OddsRatio_working_3-way'!X151^(1/3)*SIN(('OddsRatio_working_3-way'!Y151+2*PI())/3)</f>
        <v>0.37379141654743048</v>
      </c>
      <c r="AE151" s="11">
        <f>'OddsRatio_working_3-way'!X151^(1/3)*SIN(('OddsRatio_working_3-way'!Y151+4*PI())/3)</f>
        <v>-0.53257315856547138</v>
      </c>
      <c r="AF151" s="11">
        <f>-'OddsRatio_working_3-way'!U151/(3*'OddsRatio_working_3-way'!X151^(1/3))*COS(('OddsRatio_working_3-way'!Y151)/3)</f>
        <v>0.52328983142537466</v>
      </c>
      <c r="AG151" s="11">
        <f>-'OddsRatio_working_3-way'!U151/(3*'OddsRatio_working_3-way'!X151^(1/3))*COS(('OddsRatio_working_3-way'!Y151+2*PI())/3)</f>
        <v>-0.39915393795745779</v>
      </c>
      <c r="AH151" s="11">
        <f>-'OddsRatio_working_3-way'!U151/(3*'OddsRatio_working_3-way'!X151^(1/3))*COS(('OddsRatio_working_3-way'!Y151+4*PI())/3)</f>
        <v>-0.12413589346791691</v>
      </c>
      <c r="AI151" s="11">
        <f>'OddsRatio_working_3-way'!U151/(3*'OddsRatio_working_3-way'!X151^(1/3))*SIN(('OddsRatio_working_3-way'!Y151)/3)</f>
        <v>-0.15878174201804091</v>
      </c>
      <c r="AJ151" s="11">
        <f>'OddsRatio_working_3-way'!U151/(3*'OddsRatio_working_3-way'!X151^(1/3))*SIN(('OddsRatio_working_3-way'!Y151+2*PI())/3)</f>
        <v>-0.37379141654743037</v>
      </c>
      <c r="AK151" s="11">
        <f>'OddsRatio_working_3-way'!U151/(3*'OddsRatio_working_3-way'!X151^(1/3))*SIN(('OddsRatio_working_3-way'!Y151+4*PI())/3)</f>
        <v>0.53257315856547127</v>
      </c>
      <c r="AL151" s="11">
        <f>'OddsRatio_working_3-way'!Z151+'OddsRatio_working_3-way'!AF151</f>
        <v>1.0465796628507493</v>
      </c>
      <c r="AM151" s="11">
        <f>'OddsRatio_working_3-way'!AA151+'OddsRatio_working_3-way'!AG151</f>
        <v>-0.79830787591491559</v>
      </c>
      <c r="AN151" s="11">
        <f>'OddsRatio_working_3-way'!AB151+'OddsRatio_working_3-way'!AH151</f>
        <v>-0.24827178693583385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1.0465796628507493</v>
      </c>
      <c r="AS151" s="11">
        <f>IF(('OddsRatio_working_3-way'!X151=0),IF(Q151&gt;0,-Q151^(1/3),(-Q151)^(1/3)),'OddsRatio_working_3-way'!AM151-'OddsRatio_working_3-way'!R151/3)</f>
        <v>-0.79830787591491559</v>
      </c>
      <c r="AT151" s="11">
        <f>IF(('OddsRatio_working_3-way'!X151=0),IF(Q151&gt;0,-Q151^(1/3),(-Q151)^(1/3)),'OddsRatio_working_3-way'!AN151-'OddsRatio_working_3-way'!R151/3)</f>
        <v>-0.24827178693583385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2.08</v>
      </c>
      <c r="B152" s="4">
        <f>IF('True_Odds_Calculator_3-way'!B153="","",'True_Odds_Calculator_3-way'!B153)</f>
        <v>3.5</v>
      </c>
      <c r="C152" s="4">
        <f>IF('True_Odds_Calculator_3-way'!C153="","",'True_Odds_Calculator_3-way'!C153)</f>
        <v>3.89</v>
      </c>
      <c r="D152" s="9">
        <f t="shared" si="39"/>
        <v>0.47160668078430851</v>
      </c>
      <c r="E152" s="9">
        <f t="shared" si="40"/>
        <v>0.27827681988123326</v>
      </c>
      <c r="F152" s="9">
        <f t="shared" si="41"/>
        <v>0.25011649933445845</v>
      </c>
      <c r="G152" s="9">
        <f t="shared" si="42"/>
        <v>1.0374176051412309</v>
      </c>
      <c r="H152" s="9">
        <f t="shared" si="43"/>
        <v>2.12041101355253</v>
      </c>
      <c r="I152" s="9">
        <f t="shared" si="44"/>
        <v>3.5935440128530773</v>
      </c>
      <c r="J152" s="9">
        <f t="shared" si="45"/>
        <v>3.9981368788581571</v>
      </c>
      <c r="K152" s="11">
        <f t="shared" si="46"/>
        <v>0.48076923076923073</v>
      </c>
      <c r="L152" s="11">
        <f t="shared" si="47"/>
        <v>0.2857142857142857</v>
      </c>
      <c r="M152" s="11">
        <f t="shared" si="48"/>
        <v>0.25706940874035988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-0.27553744456058105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0.22846690584479787</v>
      </c>
      <c r="Q152" s="11">
        <f>2*'OddsRatio_working_3-way'!K152*'OddsRatio_working_3-way'!L152*'OddsRatio_working_3-way'!M152</f>
        <v>7.0623463939659306E-2</v>
      </c>
      <c r="R152" s="11">
        <f t="shared" si="49"/>
        <v>0</v>
      </c>
      <c r="S152" s="11">
        <f t="shared" si="50"/>
        <v>-0.82916826861463466</v>
      </c>
      <c r="T152" s="11">
        <f t="shared" si="51"/>
        <v>-0.25631167499679586</v>
      </c>
      <c r="U152" s="11">
        <f>'OddsRatio_working_3-way'!S152-'OddsRatio_working_3-way'!R152^2/3</f>
        <v>-0.82916826861463466</v>
      </c>
      <c r="V152" s="11">
        <f>'OddsRatio_working_3-way'!S152*'OddsRatio_working_3-way'!R152/3-2*'OddsRatio_working_3-way'!R152^3/27-'OddsRatio_working_3-way'!T152</f>
        <v>0.25631167499679586</v>
      </c>
      <c r="W152" s="11">
        <f>'OddsRatio_working_3-way'!V152^2+4*'OddsRatio_working_3-way'!U152^3/27</f>
        <v>-1.875910788188731E-2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0.14530552520598658</v>
      </c>
      <c r="Y152" s="11">
        <f>IF('OddsRatio_working_3-way'!W152&gt;=0,IF('OddsRatio_working_3-way'!V152+SQRT('OddsRatio_working_3-way'!W152)&gt;0,0,PI()),ACOS('OddsRatio_working_3-way'!V152/(2*'OddsRatio_working_3-way'!X152)))</f>
        <v>0.49075989274861209</v>
      </c>
      <c r="Z152" s="11">
        <f>'OddsRatio_working_3-way'!X152^(1/3)*COS('OddsRatio_working_3-way'!Y152/3)</f>
        <v>0.51870880257061558</v>
      </c>
      <c r="AA152" s="11">
        <f>'OddsRatio_working_3-way'!X152^(1/3)*COS(('OddsRatio_working_3-way'!Y152+2*PI())/3)</f>
        <v>-0.33350256886534535</v>
      </c>
      <c r="AB152" s="11">
        <f>'OddsRatio_working_3-way'!X152^(1/3)*COS(('OddsRatio_working_3-way'!Y152+4*PI())/3)</f>
        <v>-0.18520623370527031</v>
      </c>
      <c r="AC152" s="11">
        <f>'OddsRatio_working_3-way'!X152^(1/3)*SIN('OddsRatio_working_3-way'!Y152/3)</f>
        <v>8.5618929024504409E-2</v>
      </c>
      <c r="AD152" s="11">
        <f>'OddsRatio_working_3-way'!X152^(1/3)*SIN(('OddsRatio_working_3-way'!Y152+2*PI())/3)</f>
        <v>0.4064055356805078</v>
      </c>
      <c r="AE152" s="11">
        <f>'OddsRatio_working_3-way'!X152^(1/3)*SIN(('OddsRatio_working_3-way'!Y152+4*PI())/3)</f>
        <v>-0.49202446470501215</v>
      </c>
      <c r="AF152" s="11">
        <f>-'OddsRatio_working_3-way'!U152/(3*'OddsRatio_working_3-way'!X152^(1/3))*COS(('OddsRatio_working_3-way'!Y152)/3)</f>
        <v>0.51870880257061536</v>
      </c>
      <c r="AG152" s="11">
        <f>-'OddsRatio_working_3-way'!U152/(3*'OddsRatio_working_3-way'!X152^(1/3))*COS(('OddsRatio_working_3-way'!Y152+2*PI())/3)</f>
        <v>-0.33350256886534524</v>
      </c>
      <c r="AH152" s="11">
        <f>-'OddsRatio_working_3-way'!U152/(3*'OddsRatio_working_3-way'!X152^(1/3))*COS(('OddsRatio_working_3-way'!Y152+4*PI())/3)</f>
        <v>-0.18520623370527023</v>
      </c>
      <c r="AI152" s="11">
        <f>'OddsRatio_working_3-way'!U152/(3*'OddsRatio_working_3-way'!X152^(1/3))*SIN(('OddsRatio_working_3-way'!Y152)/3)</f>
        <v>-8.5618929024504367E-2</v>
      </c>
      <c r="AJ152" s="11">
        <f>'OddsRatio_working_3-way'!U152/(3*'OddsRatio_working_3-way'!X152^(1/3))*SIN(('OddsRatio_working_3-way'!Y152+2*PI())/3)</f>
        <v>-0.40640553568050763</v>
      </c>
      <c r="AK152" s="11">
        <f>'OddsRatio_working_3-way'!U152/(3*'OddsRatio_working_3-way'!X152^(1/3))*SIN(('OddsRatio_working_3-way'!Y152+4*PI())/3)</f>
        <v>0.49202446470501193</v>
      </c>
      <c r="AL152" s="11">
        <f>'OddsRatio_working_3-way'!Z152+'OddsRatio_working_3-way'!AF152</f>
        <v>1.0374176051412309</v>
      </c>
      <c r="AM152" s="11">
        <f>'OddsRatio_working_3-way'!AA152+'OddsRatio_working_3-way'!AG152</f>
        <v>-0.66700513773069059</v>
      </c>
      <c r="AN152" s="11">
        <f>'OddsRatio_working_3-way'!AB152+'OddsRatio_working_3-way'!AH152</f>
        <v>-0.37041246741054057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1.0374176051412309</v>
      </c>
      <c r="AS152" s="11">
        <f>IF(('OddsRatio_working_3-way'!X152=0),IF(Q152&gt;0,-Q152^(1/3),(-Q152)^(1/3)),'OddsRatio_working_3-way'!AM152-'OddsRatio_working_3-way'!R152/3)</f>
        <v>-0.66700513773069059</v>
      </c>
      <c r="AT152" s="11">
        <f>IF(('OddsRatio_working_3-way'!X152=0),IF(Q152&gt;0,-Q152^(1/3),(-Q152)^(1/3)),'OddsRatio_working_3-way'!AN152-'OddsRatio_working_3-way'!R152/3)</f>
        <v>-0.37041246741054057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2.2999999999999998</v>
      </c>
      <c r="B153" s="4">
        <f>IF('True_Odds_Calculator_3-way'!B154="","",'True_Odds_Calculator_3-way'!B154)</f>
        <v>3.15</v>
      </c>
      <c r="C153" s="4">
        <f>IF('True_Odds_Calculator_3-way'!C154="","",'True_Odds_Calculator_3-way'!C154)</f>
        <v>3.71</v>
      </c>
      <c r="D153" s="9">
        <f t="shared" si="39"/>
        <v>0.42663918019969915</v>
      </c>
      <c r="E153" s="9">
        <f t="shared" si="40"/>
        <v>0.3103079174085428</v>
      </c>
      <c r="F153" s="9">
        <f t="shared" si="41"/>
        <v>0.26305290239175794</v>
      </c>
      <c r="G153" s="9">
        <f t="shared" si="42"/>
        <v>1.0337699980000123</v>
      </c>
      <c r="H153" s="9">
        <f t="shared" si="43"/>
        <v>2.343900997400016</v>
      </c>
      <c r="I153" s="9">
        <f t="shared" si="44"/>
        <v>3.2226054957000265</v>
      </c>
      <c r="J153" s="9">
        <f t="shared" si="45"/>
        <v>3.8015166945800343</v>
      </c>
      <c r="K153" s="11">
        <f t="shared" si="46"/>
        <v>0.43478260869565222</v>
      </c>
      <c r="L153" s="11">
        <f t="shared" si="47"/>
        <v>0.31746031746031744</v>
      </c>
      <c r="M153" s="11">
        <f t="shared" si="48"/>
        <v>0.26954177897574122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-0.28179858216187759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0.22917561883927759</v>
      </c>
      <c r="Q153" s="11">
        <f>2*'OddsRatio_working_3-way'!K153*'OddsRatio_working_3-way'!L153*'OddsRatio_working_3-way'!M153</f>
        <v>7.4407668454310891E-2</v>
      </c>
      <c r="R153" s="11">
        <f t="shared" si="49"/>
        <v>0</v>
      </c>
      <c r="S153" s="11">
        <f t="shared" si="50"/>
        <v>-0.81326036873964458</v>
      </c>
      <c r="T153" s="11">
        <f t="shared" si="51"/>
        <v>-0.2640455742661183</v>
      </c>
      <c r="U153" s="11">
        <f>'OddsRatio_working_3-way'!S153-'OddsRatio_working_3-way'!R153^2/3</f>
        <v>-0.81326036873964458</v>
      </c>
      <c r="V153" s="11">
        <f>'OddsRatio_working_3-way'!S153*'OddsRatio_working_3-way'!R153/3-2*'OddsRatio_working_3-way'!R153^3/27-'OddsRatio_working_3-way'!T153</f>
        <v>0.2640455742661183</v>
      </c>
      <c r="W153" s="11">
        <f>'OddsRatio_working_3-way'!V153^2+4*'OddsRatio_working_3-way'!U153^3/27</f>
        <v>-9.9664901709898834E-3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0.14114403588224519</v>
      </c>
      <c r="Y153" s="11">
        <f>IF('OddsRatio_working_3-way'!W153&gt;=0,IF('OddsRatio_working_3-way'!V153+SQRT('OddsRatio_working_3-way'!W153)&gt;0,0,PI()),ACOS('OddsRatio_working_3-way'!V153/(2*'OddsRatio_working_3-way'!X153)))</f>
        <v>0.36147469920618591</v>
      </c>
      <c r="Z153" s="11">
        <f>'OddsRatio_working_3-way'!X153^(1/3)*COS('OddsRatio_working_3-way'!Y153/3)</f>
        <v>0.51688499900000617</v>
      </c>
      <c r="AA153" s="11">
        <f>'OddsRatio_working_3-way'!X153^(1/3)*COS(('OddsRatio_working_3-way'!Y153+2*PI())/3)</f>
        <v>-0.31264135134654936</v>
      </c>
      <c r="AB153" s="11">
        <f>'OddsRatio_working_3-way'!X153^(1/3)*COS(('OddsRatio_working_3-way'!Y153+4*PI())/3)</f>
        <v>-0.20424364765345673</v>
      </c>
      <c r="AC153" s="11">
        <f>'OddsRatio_working_3-way'!X153^(1/3)*SIN('OddsRatio_working_3-way'!Y153/3)</f>
        <v>6.2583443406744349E-2</v>
      </c>
      <c r="AD153" s="11">
        <f>'OddsRatio_working_3-way'!X153^(1/3)*SIN(('OddsRatio_working_3-way'!Y153+2*PI())/3)</f>
        <v>0.41634381826572742</v>
      </c>
      <c r="AE153" s="11">
        <f>'OddsRatio_working_3-way'!X153^(1/3)*SIN(('OddsRatio_working_3-way'!Y153+4*PI())/3)</f>
        <v>-0.47892726167247174</v>
      </c>
      <c r="AF153" s="11">
        <f>-'OddsRatio_working_3-way'!U153/(3*'OddsRatio_working_3-way'!X153^(1/3))*COS(('OddsRatio_working_3-way'!Y153)/3)</f>
        <v>0.51688499900000606</v>
      </c>
      <c r="AG153" s="11">
        <f>-'OddsRatio_working_3-way'!U153/(3*'OddsRatio_working_3-way'!X153^(1/3))*COS(('OddsRatio_working_3-way'!Y153+2*PI())/3)</f>
        <v>-0.3126413513465493</v>
      </c>
      <c r="AH153" s="11">
        <f>-'OddsRatio_working_3-way'!U153/(3*'OddsRatio_working_3-way'!X153^(1/3))*COS(('OddsRatio_working_3-way'!Y153+4*PI())/3)</f>
        <v>-0.20424364765345668</v>
      </c>
      <c r="AI153" s="11">
        <f>'OddsRatio_working_3-way'!U153/(3*'OddsRatio_working_3-way'!X153^(1/3))*SIN(('OddsRatio_working_3-way'!Y153)/3)</f>
        <v>-6.2583443406744335E-2</v>
      </c>
      <c r="AJ153" s="11">
        <f>'OddsRatio_working_3-way'!U153/(3*'OddsRatio_working_3-way'!X153^(1/3))*SIN(('OddsRatio_working_3-way'!Y153+2*PI())/3)</f>
        <v>-0.41634381826572731</v>
      </c>
      <c r="AK153" s="11">
        <f>'OddsRatio_working_3-way'!U153/(3*'OddsRatio_working_3-way'!X153^(1/3))*SIN(('OddsRatio_working_3-way'!Y153+4*PI())/3)</f>
        <v>0.47892726167247163</v>
      </c>
      <c r="AL153" s="11">
        <f>'OddsRatio_working_3-way'!Z153+'OddsRatio_working_3-way'!AF153</f>
        <v>1.0337699980000123</v>
      </c>
      <c r="AM153" s="11">
        <f>'OddsRatio_working_3-way'!AA153+'OddsRatio_working_3-way'!AG153</f>
        <v>-0.62528270269309871</v>
      </c>
      <c r="AN153" s="11">
        <f>'OddsRatio_working_3-way'!AB153+'OddsRatio_working_3-way'!AH153</f>
        <v>-0.40848729530691341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1.0337699980000123</v>
      </c>
      <c r="AS153" s="11">
        <f>IF(('OddsRatio_working_3-way'!X153=0),IF(Q153&gt;0,-Q153^(1/3),(-Q153)^(1/3)),'OddsRatio_working_3-way'!AM153-'OddsRatio_working_3-way'!R153/3)</f>
        <v>-0.62528270269309871</v>
      </c>
      <c r="AT153" s="11">
        <f>IF(('OddsRatio_working_3-way'!X153=0),IF(Q153&gt;0,-Q153^(1/3),(-Q153)^(1/3)),'OddsRatio_working_3-way'!AN153-'OddsRatio_working_3-way'!R153/3)</f>
        <v>-0.40848729530691341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1.84</v>
      </c>
      <c r="B154" s="4">
        <f>IF('True_Odds_Calculator_3-way'!B155="","",'True_Odds_Calculator_3-way'!B155)</f>
        <v>3.85</v>
      </c>
      <c r="C154" s="4">
        <f>IF('True_Odds_Calculator_3-way'!C155="","",'True_Odds_Calculator_3-way'!C155)</f>
        <v>4.54</v>
      </c>
      <c r="D154" s="9">
        <f t="shared" si="39"/>
        <v>0.53389440497087026</v>
      </c>
      <c r="E154" s="9">
        <f t="shared" si="40"/>
        <v>0.25239366599537338</v>
      </c>
      <c r="F154" s="9">
        <f t="shared" si="41"/>
        <v>0.21371192903375635</v>
      </c>
      <c r="G154" s="9">
        <f t="shared" si="42"/>
        <v>1.0393208993456138</v>
      </c>
      <c r="H154" s="9">
        <f t="shared" si="43"/>
        <v>1.8730295554503158</v>
      </c>
      <c r="I154" s="9">
        <f t="shared" si="44"/>
        <v>3.9620645631349993</v>
      </c>
      <c r="J154" s="9">
        <f t="shared" si="45"/>
        <v>4.6791959836834724</v>
      </c>
      <c r="K154" s="11">
        <f t="shared" si="46"/>
        <v>0.54347826086956519</v>
      </c>
      <c r="L154" s="11">
        <f t="shared" si="47"/>
        <v>0.25974025974025972</v>
      </c>
      <c r="M154" s="11">
        <f t="shared" si="48"/>
        <v>0.22026431718061673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-0.26350751336386269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0.22480392620212575</v>
      </c>
      <c r="Q154" s="11">
        <f>2*'OddsRatio_working_3-way'!K154*'OddsRatio_working_3-way'!L154*'OddsRatio_working_3-way'!M154</f>
        <v>6.2186424952178625E-2</v>
      </c>
      <c r="R154" s="11">
        <f t="shared" si="49"/>
        <v>0</v>
      </c>
      <c r="S154" s="11">
        <f t="shared" si="50"/>
        <v>-0.85312150432578615</v>
      </c>
      <c r="T154" s="11">
        <f t="shared" si="51"/>
        <v>-0.23599488363092286</v>
      </c>
      <c r="U154" s="11">
        <f>'OddsRatio_working_3-way'!S154-'OddsRatio_working_3-way'!R154^2/3</f>
        <v>-0.85312150432578615</v>
      </c>
      <c r="V154" s="11">
        <f>'OddsRatio_working_3-way'!S154*'OddsRatio_working_3-way'!R154/3-2*'OddsRatio_working_3-way'!R154^3/27-'OddsRatio_working_3-way'!T154</f>
        <v>0.23599488363092286</v>
      </c>
      <c r="W154" s="11">
        <f>'OddsRatio_working_3-way'!V154^2+4*'OddsRatio_working_3-way'!U154^3/27</f>
        <v>-3.6293931596919675E-2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0.15164721947409099</v>
      </c>
      <c r="Y154" s="11">
        <f>IF('OddsRatio_working_3-way'!W154&gt;=0,IF('OddsRatio_working_3-way'!V154+SQRT('OddsRatio_working_3-way'!W154)&gt;0,0,PI()),ACOS('OddsRatio_working_3-way'!V154/(2*'OddsRatio_working_3-way'!X154)))</f>
        <v>0.67915323156439844</v>
      </c>
      <c r="Z154" s="11">
        <f>'OddsRatio_working_3-way'!X154^(1/3)*COS('OddsRatio_working_3-way'!Y154/3)</f>
        <v>0.519660449672807</v>
      </c>
      <c r="AA154" s="11">
        <f>'OddsRatio_working_3-way'!X154^(1/3)*COS(('OddsRatio_working_3-way'!Y154+2*PI())/3)</f>
        <v>-0.36348898648171057</v>
      </c>
      <c r="AB154" s="11">
        <f>'OddsRatio_working_3-way'!X154^(1/3)*COS(('OddsRatio_working_3-way'!Y154+4*PI())/3)</f>
        <v>-0.15617146319109609</v>
      </c>
      <c r="AC154" s="11">
        <f>'OddsRatio_working_3-way'!X154^(1/3)*SIN('OddsRatio_working_3-way'!Y154/3)</f>
        <v>0.11969482787956276</v>
      </c>
      <c r="AD154" s="11">
        <f>'OddsRatio_working_3-way'!X154^(1/3)*SIN(('OddsRatio_working_3-way'!Y154+2*PI())/3)</f>
        <v>0.39019173681891439</v>
      </c>
      <c r="AE154" s="11">
        <f>'OddsRatio_working_3-way'!X154^(1/3)*SIN(('OddsRatio_working_3-way'!Y154+4*PI())/3)</f>
        <v>-0.50988656469847704</v>
      </c>
      <c r="AF154" s="11">
        <f>-'OddsRatio_working_3-way'!U154/(3*'OddsRatio_working_3-way'!X154^(1/3))*COS(('OddsRatio_working_3-way'!Y154)/3)</f>
        <v>0.51966044967280678</v>
      </c>
      <c r="AG154" s="11">
        <f>-'OddsRatio_working_3-way'!U154/(3*'OddsRatio_working_3-way'!X154^(1/3))*COS(('OddsRatio_working_3-way'!Y154+2*PI())/3)</f>
        <v>-0.36348898648171046</v>
      </c>
      <c r="AH154" s="11">
        <f>-'OddsRatio_working_3-way'!U154/(3*'OddsRatio_working_3-way'!X154^(1/3))*COS(('OddsRatio_working_3-way'!Y154+4*PI())/3)</f>
        <v>-0.15617146319109604</v>
      </c>
      <c r="AI154" s="11">
        <f>'OddsRatio_working_3-way'!U154/(3*'OddsRatio_working_3-way'!X154^(1/3))*SIN(('OddsRatio_working_3-way'!Y154)/3)</f>
        <v>-0.1196948278795627</v>
      </c>
      <c r="AJ154" s="11">
        <f>'OddsRatio_working_3-way'!U154/(3*'OddsRatio_working_3-way'!X154^(1/3))*SIN(('OddsRatio_working_3-way'!Y154+2*PI())/3)</f>
        <v>-0.39019173681891423</v>
      </c>
      <c r="AK154" s="11">
        <f>'OddsRatio_working_3-way'!U154/(3*'OddsRatio_working_3-way'!X154^(1/3))*SIN(('OddsRatio_working_3-way'!Y154+4*PI())/3)</f>
        <v>0.50988656469847682</v>
      </c>
      <c r="AL154" s="11">
        <f>'OddsRatio_working_3-way'!Z154+'OddsRatio_working_3-way'!AF154</f>
        <v>1.0393208993456138</v>
      </c>
      <c r="AM154" s="11">
        <f>'OddsRatio_working_3-way'!AA154+'OddsRatio_working_3-way'!AG154</f>
        <v>-0.72697797296342104</v>
      </c>
      <c r="AN154" s="11">
        <f>'OddsRatio_working_3-way'!AB154+'OddsRatio_working_3-way'!AH154</f>
        <v>-0.31234292638219213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1.0393208993456138</v>
      </c>
      <c r="AS154" s="11">
        <f>IF(('OddsRatio_working_3-way'!X154=0),IF(Q154&gt;0,-Q154^(1/3),(-Q154)^(1/3)),'OddsRatio_working_3-way'!AM154-'OddsRatio_working_3-way'!R154/3)</f>
        <v>-0.72697797296342104</v>
      </c>
      <c r="AT154" s="11">
        <f>IF(('OddsRatio_working_3-way'!X154=0),IF(Q154&gt;0,-Q154^(1/3),(-Q154)^(1/3)),'OddsRatio_working_3-way'!AN154-'OddsRatio_working_3-way'!R154/3)</f>
        <v>-0.31234292638219213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1.5</v>
      </c>
      <c r="B155" s="4">
        <f>IF('True_Odds_Calculator_3-way'!B156="","",'True_Odds_Calculator_3-way'!B156)</f>
        <v>4.71</v>
      </c>
      <c r="C155" s="4">
        <f>IF('True_Odds_Calculator_3-way'!C156="","",'True_Odds_Calculator_3-way'!C156)</f>
        <v>6.91</v>
      </c>
      <c r="D155" s="9">
        <f t="shared" si="39"/>
        <v>0.65627535132339454</v>
      </c>
      <c r="E155" s="9">
        <f t="shared" si="40"/>
        <v>0.20465676408858571</v>
      </c>
      <c r="F155" s="9">
        <f t="shared" si="41"/>
        <v>0.13906788458801972</v>
      </c>
      <c r="G155" s="9">
        <f t="shared" si="42"/>
        <v>1.0475013208510013</v>
      </c>
      <c r="H155" s="9">
        <f t="shared" si="43"/>
        <v>1.5237506604255009</v>
      </c>
      <c r="I155" s="9">
        <f t="shared" si="44"/>
        <v>4.8862299003572138</v>
      </c>
      <c r="J155" s="9">
        <f t="shared" si="45"/>
        <v>7.1907328062294189</v>
      </c>
      <c r="K155" s="11">
        <f t="shared" si="46"/>
        <v>0.66666666666666663</v>
      </c>
      <c r="L155" s="11">
        <f t="shared" si="47"/>
        <v>0.21231422505307856</v>
      </c>
      <c r="M155" s="11">
        <f t="shared" si="48"/>
        <v>0.14471780028943559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-0.22456454075910792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0.20729570260850505</v>
      </c>
      <c r="Q155" s="11">
        <f>2*'OddsRatio_working_3-way'!K155*'OddsRatio_working_3-way'!L155*'OddsRatio_working_3-way'!M155</f>
        <v>4.0967530159783612E-2</v>
      </c>
      <c r="R155" s="11">
        <f t="shared" si="49"/>
        <v>0</v>
      </c>
      <c r="S155" s="11">
        <f t="shared" si="50"/>
        <v>-0.92310077943637914</v>
      </c>
      <c r="T155" s="11">
        <f t="shared" si="51"/>
        <v>-0.18243098407833583</v>
      </c>
      <c r="U155" s="11">
        <f>'OddsRatio_working_3-way'!S155-'OddsRatio_working_3-way'!R155^2/3</f>
        <v>-0.92310077943637914</v>
      </c>
      <c r="V155" s="11">
        <f>'OddsRatio_working_3-way'!S155*'OddsRatio_working_3-way'!R155/3-2*'OddsRatio_working_3-way'!R155^3/27-'OddsRatio_working_3-way'!T155</f>
        <v>0.18243098407833583</v>
      </c>
      <c r="W155" s="11">
        <f>'OddsRatio_working_3-way'!V155^2+4*'OddsRatio_working_3-way'!U155^3/27</f>
        <v>-8.325050136639113E-2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0.17068360006030248</v>
      </c>
      <c r="Y155" s="11">
        <f>IF('OddsRatio_working_3-way'!W155&gt;=0,IF('OddsRatio_working_3-way'!V155+SQRT('OddsRatio_working_3-way'!W155)&gt;0,0,PI()),ACOS('OddsRatio_working_3-way'!V155/(2*'OddsRatio_working_3-way'!X155)))</f>
        <v>1.0069835192559706</v>
      </c>
      <c r="Z155" s="11">
        <f>'OddsRatio_working_3-way'!X155^(1/3)*COS('OddsRatio_working_3-way'!Y155/3)</f>
        <v>0.52375066042550067</v>
      </c>
      <c r="AA155" s="11">
        <f>'OddsRatio_working_3-way'!X155^(1/3)*COS(('OddsRatio_working_3-way'!Y155+2*PI())/3)</f>
        <v>-0.42011290203747143</v>
      </c>
      <c r="AB155" s="11">
        <f>'OddsRatio_working_3-way'!X155^(1/3)*COS(('OddsRatio_working_3-way'!Y155+4*PI())/3)</f>
        <v>-0.10363775838802934</v>
      </c>
      <c r="AC155" s="11">
        <f>'OddsRatio_working_3-way'!X155^(1/3)*SIN('OddsRatio_working_3-way'!Y155/3)</f>
        <v>0.18271700937783092</v>
      </c>
      <c r="AD155" s="11">
        <f>'OddsRatio_working_3-way'!X155^(1/3)*SIN(('OddsRatio_working_3-way'!Y155+2*PI())/3)</f>
        <v>0.36222287248844509</v>
      </c>
      <c r="AE155" s="11">
        <f>'OddsRatio_working_3-way'!X155^(1/3)*SIN(('OddsRatio_working_3-way'!Y155+4*PI())/3)</f>
        <v>-0.54493988186627607</v>
      </c>
      <c r="AF155" s="11">
        <f>-'OddsRatio_working_3-way'!U155/(3*'OddsRatio_working_3-way'!X155^(1/3))*COS(('OddsRatio_working_3-way'!Y155)/3)</f>
        <v>0.52375066042550056</v>
      </c>
      <c r="AG155" s="11">
        <f>-'OddsRatio_working_3-way'!U155/(3*'OddsRatio_working_3-way'!X155^(1/3))*COS(('OddsRatio_working_3-way'!Y155+2*PI())/3)</f>
        <v>-0.42011290203747137</v>
      </c>
      <c r="AH155" s="11">
        <f>-'OddsRatio_working_3-way'!U155/(3*'OddsRatio_working_3-way'!X155^(1/3))*COS(('OddsRatio_working_3-way'!Y155+4*PI())/3)</f>
        <v>-0.10363775838802931</v>
      </c>
      <c r="AI155" s="11">
        <f>'OddsRatio_working_3-way'!U155/(3*'OddsRatio_working_3-way'!X155^(1/3))*SIN(('OddsRatio_working_3-way'!Y155)/3)</f>
        <v>-0.18271700937783089</v>
      </c>
      <c r="AJ155" s="11">
        <f>'OddsRatio_working_3-way'!U155/(3*'OddsRatio_working_3-way'!X155^(1/3))*SIN(('OddsRatio_working_3-way'!Y155+2*PI())/3)</f>
        <v>-0.36222287248844504</v>
      </c>
      <c r="AK155" s="11">
        <f>'OddsRatio_working_3-way'!U155/(3*'OddsRatio_working_3-way'!X155^(1/3))*SIN(('OddsRatio_working_3-way'!Y155+4*PI())/3)</f>
        <v>0.54493988186627595</v>
      </c>
      <c r="AL155" s="11">
        <f>'OddsRatio_working_3-way'!Z155+'OddsRatio_working_3-way'!AF155</f>
        <v>1.0475013208510013</v>
      </c>
      <c r="AM155" s="11">
        <f>'OddsRatio_working_3-way'!AA155+'OddsRatio_working_3-way'!AG155</f>
        <v>-0.84022580407494285</v>
      </c>
      <c r="AN155" s="11">
        <f>'OddsRatio_working_3-way'!AB155+'OddsRatio_working_3-way'!AH155</f>
        <v>-0.20727551677605865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1.0475013208510013</v>
      </c>
      <c r="AS155" s="11">
        <f>IF(('OddsRatio_working_3-way'!X155=0),IF(Q155&gt;0,-Q155^(1/3),(-Q155)^(1/3)),'OddsRatio_working_3-way'!AM155-'OddsRatio_working_3-way'!R155/3)</f>
        <v>-0.84022580407494285</v>
      </c>
      <c r="AT155" s="11">
        <f>IF(('OddsRatio_working_3-way'!X155=0),IF(Q155&gt;0,-Q155^(1/3),(-Q155)^(1/3)),'OddsRatio_working_3-way'!AN155-'OddsRatio_working_3-way'!R155/3)</f>
        <v>-0.20727551677605865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5.36</v>
      </c>
      <c r="B156" s="4">
        <f>IF('True_Odds_Calculator_3-way'!B157="","",'True_Odds_Calculator_3-way'!B157)</f>
        <v>4.4400000000000004</v>
      </c>
      <c r="C156" s="4">
        <f>IF('True_Odds_Calculator_3-way'!C157="","",'True_Odds_Calculator_3-way'!C157)</f>
        <v>1.63</v>
      </c>
      <c r="D156" s="9">
        <f t="shared" si="39"/>
        <v>0.17981350382180109</v>
      </c>
      <c r="E156" s="9">
        <f t="shared" si="40"/>
        <v>0.21744624620740613</v>
      </c>
      <c r="F156" s="9">
        <f t="shared" si="41"/>
        <v>0.60274024997079267</v>
      </c>
      <c r="G156" s="9">
        <f t="shared" si="42"/>
        <v>1.0461737569756595</v>
      </c>
      <c r="H156" s="9">
        <f t="shared" si="43"/>
        <v>5.5613175804138759</v>
      </c>
      <c r="I156" s="9">
        <f t="shared" si="44"/>
        <v>4.5988377239962697</v>
      </c>
      <c r="J156" s="9">
        <f t="shared" si="45"/>
        <v>1.6590894668946659</v>
      </c>
      <c r="K156" s="11">
        <f t="shared" si="46"/>
        <v>0.18656716417910446</v>
      </c>
      <c r="L156" s="11">
        <f t="shared" si="47"/>
        <v>0.2252252252252252</v>
      </c>
      <c r="M156" s="11">
        <f t="shared" si="48"/>
        <v>0.61349693251533743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-0.2435847623101538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0.21731625408028671</v>
      </c>
      <c r="Q156" s="11">
        <f>2*'OddsRatio_working_3-way'!K156*'OddsRatio_working_3-way'!L156*'OddsRatio_working_3-way'!M156</f>
        <v>5.1557830149534203E-2</v>
      </c>
      <c r="R156" s="11">
        <f t="shared" si="49"/>
        <v>0</v>
      </c>
      <c r="S156" s="11">
        <f t="shared" si="50"/>
        <v>-0.89215865565342845</v>
      </c>
      <c r="T156" s="11">
        <f t="shared" si="51"/>
        <v>-0.21166278900437205</v>
      </c>
      <c r="U156" s="11">
        <f>'OddsRatio_working_3-way'!S156-'OddsRatio_working_3-way'!R156^2/3</f>
        <v>-0.89215865565342845</v>
      </c>
      <c r="V156" s="11">
        <f>'OddsRatio_working_3-way'!S156*'OddsRatio_working_3-way'!R156/3-2*'OddsRatio_working_3-way'!R156^3/27-'OddsRatio_working_3-way'!T156</f>
        <v>0.21166278900437205</v>
      </c>
      <c r="W156" s="11">
        <f>'OddsRatio_working_3-way'!V156^2+4*'OddsRatio_working_3-way'!U156^3/27</f>
        <v>-6.0400503030702157E-2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0.16217401092639003</v>
      </c>
      <c r="Y156" s="11">
        <f>IF('OddsRatio_working_3-way'!W156&gt;=0,IF('OddsRatio_working_3-way'!V156+SQRT('OddsRatio_working_3-way'!W156)&gt;0,0,PI()),ACOS('OddsRatio_working_3-way'!V156/(2*'OddsRatio_working_3-way'!X156)))</f>
        <v>0.85981289812490735</v>
      </c>
      <c r="Z156" s="11">
        <f>'OddsRatio_working_3-way'!X156^(1/3)*COS('OddsRatio_working_3-way'!Y156/3)</f>
        <v>0.52308687848782986</v>
      </c>
      <c r="AA156" s="11">
        <f>'OddsRatio_working_3-way'!X156^(1/3)*COS(('OddsRatio_working_3-way'!Y156+2*PI())/3)</f>
        <v>-0.39505280999649889</v>
      </c>
      <c r="AB156" s="11">
        <f>'OddsRatio_working_3-way'!X156^(1/3)*COS(('OddsRatio_working_3-way'!Y156+4*PI())/3)</f>
        <v>-0.12803406849133081</v>
      </c>
      <c r="AC156" s="11">
        <f>'OddsRatio_working_3-way'!X156^(1/3)*SIN('OddsRatio_working_3-way'!Y156/3)</f>
        <v>0.15416334228668385</v>
      </c>
      <c r="AD156" s="11">
        <f>'OddsRatio_working_3-way'!X156^(1/3)*SIN(('OddsRatio_working_3-way'!Y156+2*PI())/3)</f>
        <v>0.37592485401342246</v>
      </c>
      <c r="AE156" s="11">
        <f>'OddsRatio_working_3-way'!X156^(1/3)*SIN(('OddsRatio_working_3-way'!Y156+4*PI())/3)</f>
        <v>-0.5300881963001064</v>
      </c>
      <c r="AF156" s="11">
        <f>-'OddsRatio_working_3-way'!U156/(3*'OddsRatio_working_3-way'!X156^(1/3))*COS(('OddsRatio_working_3-way'!Y156)/3)</f>
        <v>0.52308687848782975</v>
      </c>
      <c r="AG156" s="11">
        <f>-'OddsRatio_working_3-way'!U156/(3*'OddsRatio_working_3-way'!X156^(1/3))*COS(('OddsRatio_working_3-way'!Y156+2*PI())/3)</f>
        <v>-0.39505280999649878</v>
      </c>
      <c r="AH156" s="11">
        <f>-'OddsRatio_working_3-way'!U156/(3*'OddsRatio_working_3-way'!X156^(1/3))*COS(('OddsRatio_working_3-way'!Y156+4*PI())/3)</f>
        <v>-0.12803406849133078</v>
      </c>
      <c r="AI156" s="11">
        <f>'OddsRatio_working_3-way'!U156/(3*'OddsRatio_working_3-way'!X156^(1/3))*SIN(('OddsRatio_working_3-way'!Y156)/3)</f>
        <v>-0.1541633422866838</v>
      </c>
      <c r="AJ156" s="11">
        <f>'OddsRatio_working_3-way'!U156/(3*'OddsRatio_working_3-way'!X156^(1/3))*SIN(('OddsRatio_working_3-way'!Y156+2*PI())/3)</f>
        <v>-0.3759248540134224</v>
      </c>
      <c r="AK156" s="11">
        <f>'OddsRatio_working_3-way'!U156/(3*'OddsRatio_working_3-way'!X156^(1/3))*SIN(('OddsRatio_working_3-way'!Y156+4*PI())/3)</f>
        <v>0.53008819630010628</v>
      </c>
      <c r="AL156" s="11">
        <f>'OddsRatio_working_3-way'!Z156+'OddsRatio_working_3-way'!AF156</f>
        <v>1.0461737569756595</v>
      </c>
      <c r="AM156" s="11">
        <f>'OddsRatio_working_3-way'!AA156+'OddsRatio_working_3-way'!AG156</f>
        <v>-0.79010561999299767</v>
      </c>
      <c r="AN156" s="11">
        <f>'OddsRatio_working_3-way'!AB156+'OddsRatio_working_3-way'!AH156</f>
        <v>-0.25606813698266162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1.0461737569756595</v>
      </c>
      <c r="AS156" s="11">
        <f>IF(('OddsRatio_working_3-way'!X156=0),IF(Q156&gt;0,-Q156^(1/3),(-Q156)^(1/3)),'OddsRatio_working_3-way'!AM156-'OddsRatio_working_3-way'!R156/3)</f>
        <v>-0.79010561999299767</v>
      </c>
      <c r="AT156" s="11">
        <f>IF(('OddsRatio_working_3-way'!X156=0),IF(Q156&gt;0,-Q156^(1/3),(-Q156)^(1/3)),'OddsRatio_working_3-way'!AN156-'OddsRatio_working_3-way'!R156/3)</f>
        <v>-0.25606813698266162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1.44</v>
      </c>
      <c r="B157" s="4">
        <f>IF('True_Odds_Calculator_3-way'!B158="","",'True_Odds_Calculator_3-way'!B158)</f>
        <v>4.3099999999999996</v>
      </c>
      <c r="C157" s="4">
        <f>IF('True_Odds_Calculator_3-way'!C158="","",'True_Odds_Calculator_3-way'!C158)</f>
        <v>7.42</v>
      </c>
      <c r="D157" s="9">
        <f t="shared" si="39"/>
        <v>0.66790665735879062</v>
      </c>
      <c r="E157" s="9">
        <f t="shared" si="40"/>
        <v>0.21095202362596116</v>
      </c>
      <c r="F157" s="9">
        <f t="shared" si="41"/>
        <v>0.1211413190152483</v>
      </c>
      <c r="G157" s="9">
        <f t="shared" si="42"/>
        <v>1.1300345468878799</v>
      </c>
      <c r="H157" s="9">
        <f t="shared" si="43"/>
        <v>1.4972152006306672</v>
      </c>
      <c r="I157" s="9">
        <f t="shared" si="44"/>
        <v>4.7404143501988827</v>
      </c>
      <c r="J157" s="9">
        <f t="shared" si="45"/>
        <v>8.2548217910201878</v>
      </c>
      <c r="K157" s="11">
        <f t="shared" si="46"/>
        <v>0.69444444444444442</v>
      </c>
      <c r="L157" s="11">
        <f t="shared" si="47"/>
        <v>0.23201856148491881</v>
      </c>
      <c r="M157" s="11">
        <f t="shared" si="48"/>
        <v>0.13477088948787061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-0.20303552406384795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0.22083976960744464</v>
      </c>
      <c r="Q157" s="11">
        <f>2*'OddsRatio_working_3-way'!K157*'OddsRatio_working_3-way'!L157*'OddsRatio_working_3-way'!M157</f>
        <v>4.3429649873637094E-2</v>
      </c>
      <c r="R157" s="11">
        <f t="shared" si="49"/>
        <v>0</v>
      </c>
      <c r="S157" s="11">
        <f t="shared" si="50"/>
        <v>-1.0876902976742033</v>
      </c>
      <c r="T157" s="11">
        <f t="shared" si="51"/>
        <v>-0.21390173012275382</v>
      </c>
      <c r="U157" s="11">
        <f>'OddsRatio_working_3-way'!S157-'OddsRatio_working_3-way'!R157^2/3</f>
        <v>-1.0876902976742033</v>
      </c>
      <c r="V157" s="11">
        <f>'OddsRatio_working_3-way'!S157*'OddsRatio_working_3-way'!R157/3-2*'OddsRatio_working_3-way'!R157^3/27-'OddsRatio_working_3-way'!T157</f>
        <v>0.21390173012275382</v>
      </c>
      <c r="W157" s="11">
        <f>'OddsRatio_working_3-way'!V157^2+4*'OddsRatio_working_3-way'!U157^3/27</f>
        <v>-0.14488515506956567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0.21831119143270752</v>
      </c>
      <c r="Y157" s="11">
        <f>IF('OddsRatio_working_3-way'!W157&gt;=0,IF('OddsRatio_working_3-way'!V157+SQRT('OddsRatio_working_3-way'!W157)&gt;0,0,PI()),ACOS('OddsRatio_working_3-way'!V157/(2*'OddsRatio_working_3-way'!X157)))</f>
        <v>1.0588201696687876</v>
      </c>
      <c r="Z157" s="11">
        <f>'OddsRatio_working_3-way'!X157^(1/3)*COS('OddsRatio_working_3-way'!Y157/3)</f>
        <v>0.56501727344394004</v>
      </c>
      <c r="AA157" s="11">
        <f>'OddsRatio_working_3-way'!X157^(1/3)*COS(('OddsRatio_working_3-way'!Y157+2*PI())/3)</f>
        <v>-0.46275620245042254</v>
      </c>
      <c r="AB157" s="11">
        <f>'OddsRatio_working_3-way'!X157^(1/3)*COS(('OddsRatio_working_3-way'!Y157+4*PI())/3)</f>
        <v>-0.10226107099351746</v>
      </c>
      <c r="AC157" s="11">
        <f>'OddsRatio_working_3-way'!X157^(1/3)*SIN('OddsRatio_working_3-way'!Y157/3)</f>
        <v>0.20813196118819369</v>
      </c>
      <c r="AD157" s="11">
        <f>'OddsRatio_working_3-way'!X157^(1/3)*SIN(('OddsRatio_working_3-way'!Y157+2*PI())/3)</f>
        <v>0.38525333178537402</v>
      </c>
      <c r="AE157" s="11">
        <f>'OddsRatio_working_3-way'!X157^(1/3)*SIN(('OddsRatio_working_3-way'!Y157+4*PI())/3)</f>
        <v>-0.59338529297356768</v>
      </c>
      <c r="AF157" s="11">
        <f>-'OddsRatio_working_3-way'!U157/(3*'OddsRatio_working_3-way'!X157^(1/3))*COS(('OddsRatio_working_3-way'!Y157)/3)</f>
        <v>0.56501727344393982</v>
      </c>
      <c r="AG157" s="11">
        <f>-'OddsRatio_working_3-way'!U157/(3*'OddsRatio_working_3-way'!X157^(1/3))*COS(('OddsRatio_working_3-way'!Y157+2*PI())/3)</f>
        <v>-0.46275620245042237</v>
      </c>
      <c r="AH157" s="11">
        <f>-'OddsRatio_working_3-way'!U157/(3*'OddsRatio_working_3-way'!X157^(1/3))*COS(('OddsRatio_working_3-way'!Y157+4*PI())/3)</f>
        <v>-0.10226107099351742</v>
      </c>
      <c r="AI157" s="11">
        <f>'OddsRatio_working_3-way'!U157/(3*'OddsRatio_working_3-way'!X157^(1/3))*SIN(('OddsRatio_working_3-way'!Y157)/3)</f>
        <v>-0.2081319611881936</v>
      </c>
      <c r="AJ157" s="11">
        <f>'OddsRatio_working_3-way'!U157/(3*'OddsRatio_working_3-way'!X157^(1/3))*SIN(('OddsRatio_working_3-way'!Y157+2*PI())/3)</f>
        <v>-0.38525333178537385</v>
      </c>
      <c r="AK157" s="11">
        <f>'OddsRatio_working_3-way'!U157/(3*'OddsRatio_working_3-way'!X157^(1/3))*SIN(('OddsRatio_working_3-way'!Y157+4*PI())/3)</f>
        <v>0.59338529297356746</v>
      </c>
      <c r="AL157" s="11">
        <f>'OddsRatio_working_3-way'!Z157+'OddsRatio_working_3-way'!AF157</f>
        <v>1.1300345468878799</v>
      </c>
      <c r="AM157" s="11">
        <f>'OddsRatio_working_3-way'!AA157+'OddsRatio_working_3-way'!AG157</f>
        <v>-0.92551240490084496</v>
      </c>
      <c r="AN157" s="11">
        <f>'OddsRatio_working_3-way'!AB157+'OddsRatio_working_3-way'!AH157</f>
        <v>-0.20452214198703489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1.1300345468878799</v>
      </c>
      <c r="AS157" s="11">
        <f>IF(('OddsRatio_working_3-way'!X157=0),IF(Q157&gt;0,-Q157^(1/3),(-Q157)^(1/3)),'OddsRatio_working_3-way'!AM157-'OddsRatio_working_3-way'!R157/3)</f>
        <v>-0.92551240490084496</v>
      </c>
      <c r="AT157" s="11">
        <f>IF(('OddsRatio_working_3-way'!X157=0),IF(Q157&gt;0,-Q157^(1/3),(-Q157)^(1/3)),'OddsRatio_working_3-way'!AN157-'OddsRatio_working_3-way'!R157/3)</f>
        <v>-0.20452214198703489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4.3499999999999996</v>
      </c>
      <c r="B158" s="4">
        <f>IF('True_Odds_Calculator_3-way'!B159="","",'True_Odds_Calculator_3-way'!B159)</f>
        <v>4.07</v>
      </c>
      <c r="C158" s="4">
        <f>IF('True_Odds_Calculator_3-way'!C159="","",'True_Odds_Calculator_3-way'!C159)</f>
        <v>1.71</v>
      </c>
      <c r="D158" s="9">
        <f t="shared" si="39"/>
        <v>0.21248213787416839</v>
      </c>
      <c r="E158" s="9">
        <f t="shared" si="40"/>
        <v>0.22745368252571574</v>
      </c>
      <c r="F158" s="9">
        <f t="shared" si="41"/>
        <v>0.56006417960011601</v>
      </c>
      <c r="G158" s="9">
        <f t="shared" si="42"/>
        <v>1.1063516265199942</v>
      </c>
      <c r="H158" s="9">
        <f t="shared" si="43"/>
        <v>4.7062779488419801</v>
      </c>
      <c r="I158" s="9">
        <f t="shared" si="44"/>
        <v>4.3964994934163828</v>
      </c>
      <c r="J158" s="9">
        <f t="shared" si="45"/>
        <v>1.785509654829196</v>
      </c>
      <c r="K158" s="11">
        <f t="shared" si="46"/>
        <v>0.22988505747126439</v>
      </c>
      <c r="L158" s="11">
        <f t="shared" si="47"/>
        <v>0.24570024570024568</v>
      </c>
      <c r="M158" s="11">
        <f t="shared" si="48"/>
        <v>0.58479532163742687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-0.24119136460334289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0.23551021736139702</v>
      </c>
      <c r="Q158" s="11">
        <f>2*'OddsRatio_working_3-way'!K158*'OddsRatio_working_3-way'!L158*'OddsRatio_working_3-way'!M158</f>
        <v>6.6061772050882761E-2</v>
      </c>
      <c r="R158" s="11">
        <f t="shared" si="49"/>
        <v>0</v>
      </c>
      <c r="S158" s="11">
        <f t="shared" si="50"/>
        <v>-0.97644547825628436</v>
      </c>
      <c r="T158" s="11">
        <f t="shared" si="51"/>
        <v>-0.27389774986151039</v>
      </c>
      <c r="U158" s="11">
        <f>'OddsRatio_working_3-way'!S158-'OddsRatio_working_3-way'!R158^2/3</f>
        <v>-0.97644547825628436</v>
      </c>
      <c r="V158" s="11">
        <f>'OddsRatio_working_3-way'!S158*'OddsRatio_working_3-way'!R158/3-2*'OddsRatio_working_3-way'!R158^3/27-'OddsRatio_working_3-way'!T158</f>
        <v>0.27389774986151039</v>
      </c>
      <c r="W158" s="11">
        <f>'OddsRatio_working_3-way'!V158^2+4*'OddsRatio_working_3-way'!U158^3/27</f>
        <v>-6.2904143041386348E-2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0.18569068394818899</v>
      </c>
      <c r="Y158" s="11">
        <f>IF('OddsRatio_working_3-way'!W158&gt;=0,IF('OddsRatio_working_3-way'!V158+SQRT('OddsRatio_working_3-way'!W158)&gt;0,0,PI()),ACOS('OddsRatio_working_3-way'!V158/(2*'OddsRatio_working_3-way'!X158)))</f>
        <v>0.74141937693961812</v>
      </c>
      <c r="Z158" s="11">
        <f>'OddsRatio_working_3-way'!X158^(1/3)*COS('OddsRatio_working_3-way'!Y158/3)</f>
        <v>0.55317581325999721</v>
      </c>
      <c r="AA158" s="11">
        <f>'OddsRatio_working_3-way'!X158^(1/3)*COS(('OddsRatio_working_3-way'!Y158+2*PI())/3)</f>
        <v>-0.39745460709864139</v>
      </c>
      <c r="AB158" s="11">
        <f>'OddsRatio_working_3-way'!X158^(1/3)*COS(('OddsRatio_working_3-way'!Y158+4*PI())/3)</f>
        <v>-0.1557212061613561</v>
      </c>
      <c r="AC158" s="11">
        <f>'OddsRatio_working_3-way'!X158^(1/3)*SIN('OddsRatio_working_3-way'!Y158/3)</f>
        <v>0.13956484410326561</v>
      </c>
      <c r="AD158" s="11">
        <f>'OddsRatio_working_3-way'!X158^(1/3)*SIN(('OddsRatio_working_3-way'!Y158+2*PI())/3)</f>
        <v>0.40928188499064166</v>
      </c>
      <c r="AE158" s="11">
        <f>'OddsRatio_working_3-way'!X158^(1/3)*SIN(('OddsRatio_working_3-way'!Y158+4*PI())/3)</f>
        <v>-0.54884672909390708</v>
      </c>
      <c r="AF158" s="11">
        <f>-'OddsRatio_working_3-way'!U158/(3*'OddsRatio_working_3-way'!X158^(1/3))*COS(('OddsRatio_working_3-way'!Y158)/3)</f>
        <v>0.5531758132599971</v>
      </c>
      <c r="AG158" s="11">
        <f>-'OddsRatio_working_3-way'!U158/(3*'OddsRatio_working_3-way'!X158^(1/3))*COS(('OddsRatio_working_3-way'!Y158+2*PI())/3)</f>
        <v>-0.39745460709864128</v>
      </c>
      <c r="AH158" s="11">
        <f>-'OddsRatio_working_3-way'!U158/(3*'OddsRatio_working_3-way'!X158^(1/3))*COS(('OddsRatio_working_3-way'!Y158+4*PI())/3)</f>
        <v>-0.15572120616135607</v>
      </c>
      <c r="AI158" s="11">
        <f>'OddsRatio_working_3-way'!U158/(3*'OddsRatio_working_3-way'!X158^(1/3))*SIN(('OddsRatio_working_3-way'!Y158)/3)</f>
        <v>-0.13956484410326561</v>
      </c>
      <c r="AJ158" s="11">
        <f>'OddsRatio_working_3-way'!U158/(3*'OddsRatio_working_3-way'!X158^(1/3))*SIN(('OddsRatio_working_3-way'!Y158+2*PI())/3)</f>
        <v>-0.40928188499064161</v>
      </c>
      <c r="AK158" s="11">
        <f>'OddsRatio_working_3-way'!U158/(3*'OddsRatio_working_3-way'!X158^(1/3))*SIN(('OddsRatio_working_3-way'!Y158+4*PI())/3)</f>
        <v>0.54884672909390697</v>
      </c>
      <c r="AL158" s="11">
        <f>'OddsRatio_working_3-way'!Z158+'OddsRatio_working_3-way'!AF158</f>
        <v>1.1063516265199942</v>
      </c>
      <c r="AM158" s="11">
        <f>'OddsRatio_working_3-way'!AA158+'OddsRatio_working_3-way'!AG158</f>
        <v>-0.79490921419728267</v>
      </c>
      <c r="AN158" s="11">
        <f>'OddsRatio_working_3-way'!AB158+'OddsRatio_working_3-way'!AH158</f>
        <v>-0.31144241232271219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1.1063516265199942</v>
      </c>
      <c r="AS158" s="11">
        <f>IF(('OddsRatio_working_3-way'!X158=0),IF(Q158&gt;0,-Q158^(1/3),(-Q158)^(1/3)),'OddsRatio_working_3-way'!AM158-'OddsRatio_working_3-way'!R158/3)</f>
        <v>-0.79490921419728267</v>
      </c>
      <c r="AT158" s="11">
        <f>IF(('OddsRatio_working_3-way'!X158=0),IF(Q158&gt;0,-Q158^(1/3),(-Q158)^(1/3)),'OddsRatio_working_3-way'!AN158-'OddsRatio_working_3-way'!R158/3)</f>
        <v>-0.31144241232271219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2.41</v>
      </c>
      <c r="B159" s="4">
        <f>IF('True_Odds_Calculator_3-way'!B160="","",'True_Odds_Calculator_3-way'!B160)</f>
        <v>3.01</v>
      </c>
      <c r="C159" s="4">
        <f>IF('True_Odds_Calculator_3-way'!C160="","",'True_Odds_Calculator_3-way'!C160)</f>
        <v>3.25</v>
      </c>
      <c r="D159" s="9">
        <f t="shared" si="39"/>
        <v>0.39518852878535321</v>
      </c>
      <c r="E159" s="9">
        <f t="shared" si="40"/>
        <v>0.31429857765640068</v>
      </c>
      <c r="F159" s="9">
        <f t="shared" si="41"/>
        <v>0.29051289355824617</v>
      </c>
      <c r="G159" s="9">
        <f t="shared" si="42"/>
        <v>1.085416894929589</v>
      </c>
      <c r="H159" s="9">
        <f t="shared" si="43"/>
        <v>2.5304378218507209</v>
      </c>
      <c r="I159" s="9">
        <f t="shared" si="44"/>
        <v>3.1816879588084737</v>
      </c>
      <c r="J159" s="9">
        <f t="shared" si="45"/>
        <v>3.4421880135915748</v>
      </c>
      <c r="K159" s="11">
        <f t="shared" si="46"/>
        <v>0.41493775933609955</v>
      </c>
      <c r="L159" s="11">
        <f t="shared" si="47"/>
        <v>0.33222591362126247</v>
      </c>
      <c r="M159" s="11">
        <f t="shared" si="48"/>
        <v>0.30769230769230771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-0.27047727916202291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0.24050059754006484</v>
      </c>
      <c r="Q159" s="11">
        <f>2*'OddsRatio_working_3-way'!K159*'OddsRatio_working_3-way'!L159*'OddsRatio_working_3-way'!M159</f>
        <v>8.4832662271627821E-2</v>
      </c>
      <c r="R159" s="11">
        <f t="shared" si="49"/>
        <v>0</v>
      </c>
      <c r="S159" s="11">
        <f t="shared" si="50"/>
        <v>-0.88917116544934904</v>
      </c>
      <c r="T159" s="11">
        <f t="shared" si="51"/>
        <v>-0.3136406227334565</v>
      </c>
      <c r="U159" s="11">
        <f>'OddsRatio_working_3-way'!S159-'OddsRatio_working_3-way'!R159^2/3</f>
        <v>-0.88917116544934904</v>
      </c>
      <c r="V159" s="11">
        <f>'OddsRatio_working_3-way'!S159*'OddsRatio_working_3-way'!R159/3-2*'OddsRatio_working_3-way'!R159^3/27-'OddsRatio_working_3-way'!T159</f>
        <v>0.3136406227334565</v>
      </c>
      <c r="W159" s="11">
        <f>'OddsRatio_working_3-way'!V159^2+4*'OddsRatio_working_3-way'!U159^3/27</f>
        <v>-5.7778966734478715E-3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0.16136010729272451</v>
      </c>
      <c r="Y159" s="11">
        <f>IF('OddsRatio_working_3-way'!W159&gt;=0,IF('OddsRatio_working_3-way'!V159+SQRT('OddsRatio_working_3-way'!W159)&gt;0,0,PI()),ACOS('OddsRatio_working_3-way'!V159/(2*'OddsRatio_working_3-way'!X159)))</f>
        <v>0.23777084055907993</v>
      </c>
      <c r="Z159" s="11">
        <f>'OddsRatio_working_3-way'!X159^(1/3)*COS('OddsRatio_working_3-way'!Y159/3)</f>
        <v>0.54270844746479452</v>
      </c>
      <c r="AA159" s="11">
        <f>'OddsRatio_working_3-way'!X159^(1/3)*COS(('OddsRatio_working_3-way'!Y159+2*PI())/3)</f>
        <v>-0.30868312875386172</v>
      </c>
      <c r="AB159" s="11">
        <f>'OddsRatio_working_3-way'!X159^(1/3)*COS(('OddsRatio_working_3-way'!Y159+4*PI())/3)</f>
        <v>-0.23402531871093274</v>
      </c>
      <c r="AC159" s="11">
        <f>'OddsRatio_working_3-way'!X159^(1/3)*SIN('OddsRatio_working_3-way'!Y159/3)</f>
        <v>4.310370672539305E-2</v>
      </c>
      <c r="AD159" s="11">
        <f>'OddsRatio_working_3-way'!X159^(1/3)*SIN(('OddsRatio_working_3-way'!Y159+2*PI())/3)</f>
        <v>0.44844744899022809</v>
      </c>
      <c r="AE159" s="11">
        <f>'OddsRatio_working_3-way'!X159^(1/3)*SIN(('OddsRatio_working_3-way'!Y159+4*PI())/3)</f>
        <v>-0.49155115571562108</v>
      </c>
      <c r="AF159" s="11">
        <f>-'OddsRatio_working_3-way'!U159/(3*'OddsRatio_working_3-way'!X159^(1/3))*COS(('OddsRatio_working_3-way'!Y159)/3)</f>
        <v>0.54270844746479441</v>
      </c>
      <c r="AG159" s="11">
        <f>-'OddsRatio_working_3-way'!U159/(3*'OddsRatio_working_3-way'!X159^(1/3))*COS(('OddsRatio_working_3-way'!Y159+2*PI())/3)</f>
        <v>-0.30868312875386167</v>
      </c>
      <c r="AH159" s="11">
        <f>-'OddsRatio_working_3-way'!U159/(3*'OddsRatio_working_3-way'!X159^(1/3))*COS(('OddsRatio_working_3-way'!Y159+4*PI())/3)</f>
        <v>-0.23402531871093271</v>
      </c>
      <c r="AI159" s="11">
        <f>'OddsRatio_working_3-way'!U159/(3*'OddsRatio_working_3-way'!X159^(1/3))*SIN(('OddsRatio_working_3-way'!Y159)/3)</f>
        <v>-4.3103706725393043E-2</v>
      </c>
      <c r="AJ159" s="11">
        <f>'OddsRatio_working_3-way'!U159/(3*'OddsRatio_working_3-way'!X159^(1/3))*SIN(('OddsRatio_working_3-way'!Y159+2*PI())/3)</f>
        <v>-0.44844744899022798</v>
      </c>
      <c r="AK159" s="11">
        <f>'OddsRatio_working_3-way'!U159/(3*'OddsRatio_working_3-way'!X159^(1/3))*SIN(('OddsRatio_working_3-way'!Y159+4*PI())/3)</f>
        <v>0.49155115571562097</v>
      </c>
      <c r="AL159" s="11">
        <f>'OddsRatio_working_3-way'!Z159+'OddsRatio_working_3-way'!AF159</f>
        <v>1.085416894929589</v>
      </c>
      <c r="AM159" s="11">
        <f>'OddsRatio_working_3-way'!AA159+'OddsRatio_working_3-way'!AG159</f>
        <v>-0.61736625750772345</v>
      </c>
      <c r="AN159" s="11">
        <f>'OddsRatio_working_3-way'!AB159+'OddsRatio_working_3-way'!AH159</f>
        <v>-0.46805063742186548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1.085416894929589</v>
      </c>
      <c r="AS159" s="11">
        <f>IF(('OddsRatio_working_3-way'!X159=0),IF(Q159&gt;0,-Q159^(1/3),(-Q159)^(1/3)),'OddsRatio_working_3-way'!AM159-'OddsRatio_working_3-way'!R159/3)</f>
        <v>-0.61736625750772345</v>
      </c>
      <c r="AT159" s="11">
        <f>IF(('OddsRatio_working_3-way'!X159=0),IF(Q159&gt;0,-Q159^(1/3),(-Q159)^(1/3)),'OddsRatio_working_3-way'!AN159-'OddsRatio_working_3-way'!R159/3)</f>
        <v>-0.46805063742186548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1.93</v>
      </c>
      <c r="B160" s="4">
        <f>IF('True_Odds_Calculator_3-way'!B161="","",'True_Odds_Calculator_3-way'!B161)</f>
        <v>3.93</v>
      </c>
      <c r="C160" s="4">
        <f>IF('True_Odds_Calculator_3-way'!C161="","",'True_Odds_Calculator_3-way'!C161)</f>
        <v>3.48</v>
      </c>
      <c r="D160" s="9">
        <f t="shared" si="39"/>
        <v>0.49457280523497454</v>
      </c>
      <c r="E160" s="9">
        <f t="shared" si="40"/>
        <v>0.23698465549489109</v>
      </c>
      <c r="F160" s="9">
        <f t="shared" si="41"/>
        <v>0.26844253927013423</v>
      </c>
      <c r="G160" s="9">
        <f t="shared" si="42"/>
        <v>1.0988677423128248</v>
      </c>
      <c r="H160" s="9">
        <f t="shared" si="43"/>
        <v>2.0219470003509268</v>
      </c>
      <c r="I160" s="9">
        <f t="shared" si="44"/>
        <v>4.2196824849765768</v>
      </c>
      <c r="J160" s="9">
        <f t="shared" si="45"/>
        <v>3.7251920009358059</v>
      </c>
      <c r="K160" s="11">
        <f t="shared" si="46"/>
        <v>0.5181347150259068</v>
      </c>
      <c r="L160" s="11">
        <f t="shared" si="47"/>
        <v>0.2544529262086514</v>
      </c>
      <c r="M160" s="11">
        <f t="shared" si="48"/>
        <v>0.28735632183908044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-0.25601955973324486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0.24019289383640785</v>
      </c>
      <c r="Q160" s="11">
        <f>2*'OddsRatio_working_3-way'!K160*'OddsRatio_working_3-way'!L160*'OddsRatio_working_3-way'!M160</f>
        <v>7.5770628970475665E-2</v>
      </c>
      <c r="R160" s="11">
        <f t="shared" si="49"/>
        <v>0</v>
      </c>
      <c r="S160" s="11">
        <f t="shared" si="50"/>
        <v>-0.93818180957217745</v>
      </c>
      <c r="T160" s="11">
        <f t="shared" si="51"/>
        <v>-0.29595640680510332</v>
      </c>
      <c r="U160" s="11">
        <f>'OddsRatio_working_3-way'!S160-'OddsRatio_working_3-way'!R160^2/3</f>
        <v>-0.93818180957217745</v>
      </c>
      <c r="V160" s="11">
        <f>'OddsRatio_working_3-way'!S160*'OddsRatio_working_3-way'!R160/3-2*'OddsRatio_working_3-way'!R160^3/27-'OddsRatio_working_3-way'!T160</f>
        <v>0.29595640680510332</v>
      </c>
      <c r="W160" s="11">
        <f>'OddsRatio_working_3-way'!V160^2+4*'OddsRatio_working_3-way'!U160^3/27</f>
        <v>-3.4746643375554706E-2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0.17488341695579837</v>
      </c>
      <c r="Y160" s="11">
        <f>IF('OddsRatio_working_3-way'!W160&gt;=0,IF('OddsRatio_working_3-way'!V160+SQRT('OddsRatio_working_3-way'!W160)&gt;0,0,PI()),ACOS('OddsRatio_working_3-way'!V160/(2*'OddsRatio_working_3-way'!X160)))</f>
        <v>0.5620705807031896</v>
      </c>
      <c r="Z160" s="11">
        <f>'OddsRatio_working_3-way'!X160^(1/3)*COS('OddsRatio_working_3-way'!Y160/3)</f>
        <v>0.54943387115641229</v>
      </c>
      <c r="AA160" s="11">
        <f>'OddsRatio_working_3-way'!X160^(1/3)*COS(('OddsRatio_working_3-way'!Y160+2*PI())/3)</f>
        <v>-0.36492374414941947</v>
      </c>
      <c r="AB160" s="11">
        <f>'OddsRatio_working_3-way'!X160^(1/3)*COS(('OddsRatio_working_3-way'!Y160+4*PI())/3)</f>
        <v>-0.18451012700699293</v>
      </c>
      <c r="AC160" s="11">
        <f>'OddsRatio_working_3-way'!X160^(1/3)*SIN('OddsRatio_working_3-way'!Y160/3)</f>
        <v>0.10416185042265406</v>
      </c>
      <c r="AD160" s="11">
        <f>'OddsRatio_working_3-way'!X160^(1/3)*SIN(('OddsRatio_working_3-way'!Y160+2*PI())/3)</f>
        <v>0.42374276490975216</v>
      </c>
      <c r="AE160" s="11">
        <f>'OddsRatio_working_3-way'!X160^(1/3)*SIN(('OddsRatio_working_3-way'!Y160+4*PI())/3)</f>
        <v>-0.52790461533240618</v>
      </c>
      <c r="AF160" s="11">
        <f>-'OddsRatio_working_3-way'!U160/(3*'OddsRatio_working_3-way'!X160^(1/3))*COS(('OddsRatio_working_3-way'!Y160)/3)</f>
        <v>0.5494338711564124</v>
      </c>
      <c r="AG160" s="11">
        <f>-'OddsRatio_working_3-way'!U160/(3*'OddsRatio_working_3-way'!X160^(1/3))*COS(('OddsRatio_working_3-way'!Y160+2*PI())/3)</f>
        <v>-0.36492374414941958</v>
      </c>
      <c r="AH160" s="11">
        <f>-'OddsRatio_working_3-way'!U160/(3*'OddsRatio_working_3-way'!X160^(1/3))*COS(('OddsRatio_working_3-way'!Y160+4*PI())/3)</f>
        <v>-0.18451012700699296</v>
      </c>
      <c r="AI160" s="11">
        <f>'OddsRatio_working_3-way'!U160/(3*'OddsRatio_working_3-way'!X160^(1/3))*SIN(('OddsRatio_working_3-way'!Y160)/3)</f>
        <v>-0.10416185042265408</v>
      </c>
      <c r="AJ160" s="11">
        <f>'OddsRatio_working_3-way'!U160/(3*'OddsRatio_working_3-way'!X160^(1/3))*SIN(('OddsRatio_working_3-way'!Y160+2*PI())/3)</f>
        <v>-0.42374276490975227</v>
      </c>
      <c r="AK160" s="11">
        <f>'OddsRatio_working_3-way'!U160/(3*'OddsRatio_working_3-way'!X160^(1/3))*SIN(('OddsRatio_working_3-way'!Y160+4*PI())/3)</f>
        <v>0.52790461533240629</v>
      </c>
      <c r="AL160" s="11">
        <f>'OddsRatio_working_3-way'!Z160+'OddsRatio_working_3-way'!AF160</f>
        <v>1.0988677423128248</v>
      </c>
      <c r="AM160" s="11">
        <f>'OddsRatio_working_3-way'!AA160+'OddsRatio_working_3-way'!AG160</f>
        <v>-0.72984748829883905</v>
      </c>
      <c r="AN160" s="11">
        <f>'OddsRatio_working_3-way'!AB160+'OddsRatio_working_3-way'!AH160</f>
        <v>-0.36902025401398586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1.0988677423128248</v>
      </c>
      <c r="AS160" s="11">
        <f>IF(('OddsRatio_working_3-way'!X160=0),IF(Q160&gt;0,-Q160^(1/3),(-Q160)^(1/3)),'OddsRatio_working_3-way'!AM160-'OddsRatio_working_3-way'!R160/3)</f>
        <v>-0.72984748829883905</v>
      </c>
      <c r="AT160" s="11">
        <f>IF(('OddsRatio_working_3-way'!X160=0),IF(Q160&gt;0,-Q160^(1/3),(-Q160)^(1/3)),'OddsRatio_working_3-way'!AN160-'OddsRatio_working_3-way'!R160/3)</f>
        <v>-0.36902025401398586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1.4</v>
      </c>
      <c r="B161" s="4">
        <f>IF('True_Odds_Calculator_3-way'!B162="","",'True_Odds_Calculator_3-way'!B162)</f>
        <v>5.24</v>
      </c>
      <c r="C161" s="4">
        <f>IF('True_Odds_Calculator_3-way'!C162="","",'True_Odds_Calculator_3-way'!C162)</f>
        <v>8.48</v>
      </c>
      <c r="D161" s="9">
        <f t="shared" si="39"/>
        <v>0.70395817383201653</v>
      </c>
      <c r="E161" s="9">
        <f t="shared" si="40"/>
        <v>0.18322693734321027</v>
      </c>
      <c r="F161" s="9">
        <f t="shared" si="41"/>
        <v>0.11281488882477329</v>
      </c>
      <c r="G161" s="9">
        <f t="shared" si="42"/>
        <v>1.051347356890791</v>
      </c>
      <c r="H161" s="9">
        <f t="shared" si="43"/>
        <v>1.4205389427563164</v>
      </c>
      <c r="I161" s="9">
        <f t="shared" si="44"/>
        <v>5.4577127932169542</v>
      </c>
      <c r="J161" s="9">
        <f t="shared" si="45"/>
        <v>8.8640782295431162</v>
      </c>
      <c r="K161" s="11">
        <f t="shared" si="46"/>
        <v>0.7142857142857143</v>
      </c>
      <c r="L161" s="11">
        <f t="shared" si="47"/>
        <v>0.19083969465648853</v>
      </c>
      <c r="M161" s="11">
        <f t="shared" si="48"/>
        <v>0.11792452830188678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-0.20392584514721934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0.19482623814324809</v>
      </c>
      <c r="Q161" s="11">
        <f>2*'OddsRatio_working_3-way'!K161*'OddsRatio_working_3-way'!L161*'OddsRatio_working_3-way'!M161</f>
        <v>3.2149544248060734E-2</v>
      </c>
      <c r="R161" s="11">
        <f t="shared" si="49"/>
        <v>0</v>
      </c>
      <c r="S161" s="11">
        <f t="shared" si="50"/>
        <v>-0.95537786298052607</v>
      </c>
      <c r="T161" s="11">
        <f t="shared" si="51"/>
        <v>-0.15765311270305707</v>
      </c>
      <c r="U161" s="11">
        <f>'OddsRatio_working_3-way'!S161-'OddsRatio_working_3-way'!R161^2/3</f>
        <v>-0.95537786298052607</v>
      </c>
      <c r="V161" s="11">
        <f>'OddsRatio_working_3-way'!S161*'OddsRatio_working_3-way'!R161/3-2*'OddsRatio_working_3-way'!R161^3/27-'OddsRatio_working_3-way'!T161</f>
        <v>0.15765311270305707</v>
      </c>
      <c r="W161" s="11">
        <f>'OddsRatio_working_3-way'!V161^2+4*'OddsRatio_working_3-way'!U161^3/27</f>
        <v>-0.10433336947345677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0.17971357309509178</v>
      </c>
      <c r="Y161" s="11">
        <f>IF('OddsRatio_working_3-way'!W161&gt;=0,IF('OddsRatio_working_3-way'!V161+SQRT('OddsRatio_working_3-way'!W161)&gt;0,0,PI()),ACOS('OddsRatio_working_3-way'!V161/(2*'OddsRatio_working_3-way'!X161)))</f>
        <v>1.1167301815229407</v>
      </c>
      <c r="Z161" s="11">
        <f>'OddsRatio_working_3-way'!X161^(1/3)*COS('OddsRatio_working_3-way'!Y161/3)</f>
        <v>0.52567367844539559</v>
      </c>
      <c r="AA161" s="11">
        <f>'OddsRatio_working_3-way'!X161^(1/3)*COS(('OddsRatio_working_3-way'!Y161+2*PI())/3)</f>
        <v>-0.44058625156320796</v>
      </c>
      <c r="AB161" s="11">
        <f>'OddsRatio_working_3-way'!X161^(1/3)*COS(('OddsRatio_working_3-way'!Y161+4*PI())/3)</f>
        <v>-8.5087426882187733E-2</v>
      </c>
      <c r="AC161" s="11">
        <f>'OddsRatio_working_3-way'!X161^(1/3)*SIN('OddsRatio_working_3-way'!Y161/3)</f>
        <v>0.20524734212618273</v>
      </c>
      <c r="AD161" s="11">
        <f>'OddsRatio_working_3-way'!X161^(1/3)*SIN(('OddsRatio_working_3-way'!Y161+2*PI())/3)</f>
        <v>0.35262308857143349</v>
      </c>
      <c r="AE161" s="11">
        <f>'OddsRatio_working_3-way'!X161^(1/3)*SIN(('OddsRatio_working_3-way'!Y161+4*PI())/3)</f>
        <v>-0.55787043069761622</v>
      </c>
      <c r="AF161" s="11">
        <f>-'OddsRatio_working_3-way'!U161/(3*'OddsRatio_working_3-way'!X161^(1/3))*COS(('OddsRatio_working_3-way'!Y161)/3)</f>
        <v>0.52567367844539548</v>
      </c>
      <c r="AG161" s="11">
        <f>-'OddsRatio_working_3-way'!U161/(3*'OddsRatio_working_3-way'!X161^(1/3))*COS(('OddsRatio_working_3-way'!Y161+2*PI())/3)</f>
        <v>-0.44058625156320785</v>
      </c>
      <c r="AH161" s="11">
        <f>-'OddsRatio_working_3-way'!U161/(3*'OddsRatio_working_3-way'!X161^(1/3))*COS(('OddsRatio_working_3-way'!Y161+4*PI())/3)</f>
        <v>-8.5087426882187719E-2</v>
      </c>
      <c r="AI161" s="11">
        <f>'OddsRatio_working_3-way'!U161/(3*'OddsRatio_working_3-way'!X161^(1/3))*SIN(('OddsRatio_working_3-way'!Y161)/3)</f>
        <v>-0.2052473421261827</v>
      </c>
      <c r="AJ161" s="11">
        <f>'OddsRatio_working_3-way'!U161/(3*'OddsRatio_working_3-way'!X161^(1/3))*SIN(('OddsRatio_working_3-way'!Y161+2*PI())/3)</f>
        <v>-0.35262308857143343</v>
      </c>
      <c r="AK161" s="11">
        <f>'OddsRatio_working_3-way'!U161/(3*'OddsRatio_working_3-way'!X161^(1/3))*SIN(('OddsRatio_working_3-way'!Y161+4*PI())/3)</f>
        <v>0.5578704306976161</v>
      </c>
      <c r="AL161" s="11">
        <f>'OddsRatio_working_3-way'!Z161+'OddsRatio_working_3-way'!AF161</f>
        <v>1.051347356890791</v>
      </c>
      <c r="AM161" s="11">
        <f>'OddsRatio_working_3-way'!AA161+'OddsRatio_working_3-way'!AG161</f>
        <v>-0.88117250312641582</v>
      </c>
      <c r="AN161" s="11">
        <f>'OddsRatio_working_3-way'!AB161+'OddsRatio_working_3-way'!AH161</f>
        <v>-0.17017485376437547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1.051347356890791</v>
      </c>
      <c r="AS161" s="11">
        <f>IF(('OddsRatio_working_3-way'!X161=0),IF(Q161&gt;0,-Q161^(1/3),(-Q161)^(1/3)),'OddsRatio_working_3-way'!AM161-'OddsRatio_working_3-way'!R161/3)</f>
        <v>-0.88117250312641582</v>
      </c>
      <c r="AT161" s="11">
        <f>IF(('OddsRatio_working_3-way'!X161=0),IF(Q161&gt;0,-Q161^(1/3),(-Q161)^(1/3)),'OddsRatio_working_3-way'!AN161-'OddsRatio_working_3-way'!R161/3)</f>
        <v>-0.17017485376437547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1.68</v>
      </c>
      <c r="B162" s="4">
        <f>IF('True_Odds_Calculator_3-way'!B163="","",'True_Odds_Calculator_3-way'!B163)</f>
        <v>4.12</v>
      </c>
      <c r="C162" s="4">
        <f>IF('True_Odds_Calculator_3-way'!C163="","",'True_Odds_Calculator_3-way'!C163)</f>
        <v>5.29</v>
      </c>
      <c r="D162" s="9">
        <f t="shared" si="39"/>
        <v>0.58387165301885025</v>
      </c>
      <c r="E162" s="9">
        <f t="shared" si="40"/>
        <v>0.23418880022567595</v>
      </c>
      <c r="F162" s="9">
        <f t="shared" si="41"/>
        <v>0.18193954675547369</v>
      </c>
      <c r="G162" s="9">
        <f t="shared" si="42"/>
        <v>1.0480958414042245</v>
      </c>
      <c r="H162" s="9">
        <f t="shared" si="43"/>
        <v>1.7127051721548727</v>
      </c>
      <c r="I162" s="9">
        <f t="shared" si="44"/>
        <v>4.2700590251811805</v>
      </c>
      <c r="J162" s="9">
        <f t="shared" si="45"/>
        <v>5.4963311596241224</v>
      </c>
      <c r="K162" s="11">
        <f t="shared" si="46"/>
        <v>0.59523809523809523</v>
      </c>
      <c r="L162" s="11">
        <f t="shared" si="47"/>
        <v>0.24271844660194175</v>
      </c>
      <c r="M162" s="11">
        <f t="shared" si="48"/>
        <v>0.1890359168241966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-0.248575675980378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0.22094610597372727</v>
      </c>
      <c r="Q162" s="11">
        <f>2*'OddsRatio_working_3-way'!K162*'OddsRatio_working_3-way'!L162*'OddsRatio_working_3-way'!M162</f>
        <v>5.4622028670884365E-2</v>
      </c>
      <c r="R162" s="11">
        <f t="shared" si="49"/>
        <v>0</v>
      </c>
      <c r="S162" s="11">
        <f t="shared" si="50"/>
        <v>-0.88884845672176005</v>
      </c>
      <c r="T162" s="11">
        <f t="shared" si="51"/>
        <v>-0.21974003874456366</v>
      </c>
      <c r="U162" s="11">
        <f>'OddsRatio_working_3-way'!S162-'OddsRatio_working_3-way'!R162^2/3</f>
        <v>-0.88884845672176005</v>
      </c>
      <c r="V162" s="11">
        <f>'OddsRatio_working_3-way'!S162*'OddsRatio_working_3-way'!R162/3-2*'OddsRatio_working_3-way'!R162^3/27-'OddsRatio_working_3-way'!T162</f>
        <v>0.21974003874456366</v>
      </c>
      <c r="W162" s="11">
        <f>'OddsRatio_working_3-way'!V162^2+4*'OddsRatio_working_3-way'!U162^3/27</f>
        <v>-5.5749297111729226E-2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0.16127227112804574</v>
      </c>
      <c r="Y162" s="11">
        <f>IF('OddsRatio_working_3-way'!W162&gt;=0,IF('OddsRatio_working_3-way'!V162+SQRT('OddsRatio_working_3-way'!W162)&gt;0,0,PI()),ACOS('OddsRatio_working_3-way'!V162/(2*'OddsRatio_working_3-way'!X162)))</f>
        <v>0.82129969166553762</v>
      </c>
      <c r="Z162" s="11">
        <f>'OddsRatio_working_3-way'!X162^(1/3)*COS('OddsRatio_working_3-way'!Y162/3)</f>
        <v>0.52404792070211215</v>
      </c>
      <c r="AA162" s="11">
        <f>'OddsRatio_working_3-way'!X162^(1/3)*COS(('OddsRatio_working_3-way'!Y162+2*PI())/3)</f>
        <v>-0.3894698186057855</v>
      </c>
      <c r="AB162" s="11">
        <f>'OddsRatio_working_3-way'!X162^(1/3)*COS(('OddsRatio_working_3-way'!Y162+4*PI())/3)</f>
        <v>-0.1345781020963267</v>
      </c>
      <c r="AC162" s="11">
        <f>'OddsRatio_working_3-way'!X162^(1/3)*SIN('OddsRatio_working_3-way'!Y162/3)</f>
        <v>0.14716180114094179</v>
      </c>
      <c r="AD162" s="11">
        <f>'OddsRatio_working_3-way'!X162^(1/3)*SIN(('OddsRatio_working_3-way'!Y162+2*PI())/3)</f>
        <v>0.38025791155797117</v>
      </c>
      <c r="AE162" s="11">
        <f>'OddsRatio_working_3-way'!X162^(1/3)*SIN(('OddsRatio_working_3-way'!Y162+4*PI())/3)</f>
        <v>-0.52741971269891308</v>
      </c>
      <c r="AF162" s="11">
        <f>-'OddsRatio_working_3-way'!U162/(3*'OddsRatio_working_3-way'!X162^(1/3))*COS(('OddsRatio_working_3-way'!Y162)/3)</f>
        <v>0.52404792070211226</v>
      </c>
      <c r="AG162" s="11">
        <f>-'OddsRatio_working_3-way'!U162/(3*'OddsRatio_working_3-way'!X162^(1/3))*COS(('OddsRatio_working_3-way'!Y162+2*PI())/3)</f>
        <v>-0.38946981860578561</v>
      </c>
      <c r="AH162" s="11">
        <f>-'OddsRatio_working_3-way'!U162/(3*'OddsRatio_working_3-way'!X162^(1/3))*COS(('OddsRatio_working_3-way'!Y162+4*PI())/3)</f>
        <v>-0.13457810209632673</v>
      </c>
      <c r="AI162" s="11">
        <f>'OddsRatio_working_3-way'!U162/(3*'OddsRatio_working_3-way'!X162^(1/3))*SIN(('OddsRatio_working_3-way'!Y162)/3)</f>
        <v>-0.14716180114094182</v>
      </c>
      <c r="AJ162" s="11">
        <f>'OddsRatio_working_3-way'!U162/(3*'OddsRatio_working_3-way'!X162^(1/3))*SIN(('OddsRatio_working_3-way'!Y162+2*PI())/3)</f>
        <v>-0.38025791155797123</v>
      </c>
      <c r="AK162" s="11">
        <f>'OddsRatio_working_3-way'!U162/(3*'OddsRatio_working_3-way'!X162^(1/3))*SIN(('OddsRatio_working_3-way'!Y162+4*PI())/3)</f>
        <v>0.52741971269891319</v>
      </c>
      <c r="AL162" s="11">
        <f>'OddsRatio_working_3-way'!Z162+'OddsRatio_working_3-way'!AF162</f>
        <v>1.0480958414042245</v>
      </c>
      <c r="AM162" s="11">
        <f>'OddsRatio_working_3-way'!AA162+'OddsRatio_working_3-way'!AG162</f>
        <v>-0.77893963721157111</v>
      </c>
      <c r="AN162" s="11">
        <f>'OddsRatio_working_3-way'!AB162+'OddsRatio_working_3-way'!AH162</f>
        <v>-0.2691562041926534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1.0480958414042245</v>
      </c>
      <c r="AS162" s="11">
        <f>IF(('OddsRatio_working_3-way'!X162=0),IF(Q162&gt;0,-Q162^(1/3),(-Q162)^(1/3)),'OddsRatio_working_3-way'!AM162-'OddsRatio_working_3-way'!R162/3)</f>
        <v>-0.77893963721157111</v>
      </c>
      <c r="AT162" s="11">
        <f>IF(('OddsRatio_working_3-way'!X162=0),IF(Q162&gt;0,-Q162^(1/3),(-Q162)^(1/3)),'OddsRatio_working_3-way'!AN162-'OddsRatio_working_3-way'!R162/3)</f>
        <v>-0.2691562041926534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3.15</v>
      </c>
      <c r="B163" s="4">
        <f>IF('True_Odds_Calculator_3-way'!B164="","",'True_Odds_Calculator_3-way'!B164)</f>
        <v>3.68</v>
      </c>
      <c r="C163" s="4">
        <f>IF('True_Odds_Calculator_3-way'!C164="","",'True_Odds_Calculator_3-way'!C164)</f>
        <v>2.31</v>
      </c>
      <c r="D163" s="9">
        <f t="shared" si="39"/>
        <v>0.31021282695842572</v>
      </c>
      <c r="E163" s="9">
        <f t="shared" si="40"/>
        <v>0.2651299774091328</v>
      </c>
      <c r="F163" s="9">
        <f t="shared" si="41"/>
        <v>0.42465719563244164</v>
      </c>
      <c r="G163" s="9">
        <f t="shared" si="42"/>
        <v>1.0342294560184262</v>
      </c>
      <c r="H163" s="9">
        <f t="shared" si="43"/>
        <v>3.2235933304396163</v>
      </c>
      <c r="I163" s="9">
        <f t="shared" si="44"/>
        <v>3.7717349421293824</v>
      </c>
      <c r="J163" s="9">
        <f t="shared" si="45"/>
        <v>2.3548405873841389</v>
      </c>
      <c r="K163" s="11">
        <f t="shared" si="46"/>
        <v>0.31746031746031744</v>
      </c>
      <c r="L163" s="11">
        <f t="shared" si="47"/>
        <v>0.27173913043478259</v>
      </c>
      <c r="M163" s="11">
        <f t="shared" si="48"/>
        <v>0.4329004329004329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-0.28188644803551655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0.22929681314774483</v>
      </c>
      <c r="Q163" s="11">
        <f>2*'OddsRatio_working_3-way'!K163*'OddsRatio_working_3-way'!L163*'OddsRatio_working_3-way'!M163</f>
        <v>7.4689515683304494E-2</v>
      </c>
      <c r="R163" s="11">
        <f t="shared" si="49"/>
        <v>0</v>
      </c>
      <c r="S163" s="11">
        <f t="shared" si="50"/>
        <v>-0.81343681026785075</v>
      </c>
      <c r="T163" s="11">
        <f t="shared" si="51"/>
        <v>-0.26496313038040736</v>
      </c>
      <c r="U163" s="11">
        <f>'OddsRatio_working_3-way'!S163-'OddsRatio_working_3-way'!R163^2/3</f>
        <v>-0.81343681026785075</v>
      </c>
      <c r="V163" s="11">
        <f>'OddsRatio_working_3-way'!S163*'OddsRatio_working_3-way'!R163/3-2*'OddsRatio_working_3-way'!R163^3/27-'OddsRatio_working_3-way'!T163</f>
        <v>0.26496313038040736</v>
      </c>
      <c r="W163" s="11">
        <f>'OddsRatio_working_3-way'!V163^2+4*'OddsRatio_working_3-way'!U163^3/27</f>
        <v>-9.5329716264474507E-3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0.14118997139265257</v>
      </c>
      <c r="Y163" s="11">
        <f>IF('OddsRatio_working_3-way'!W163&gt;=0,IF('OddsRatio_working_3-way'!V163+SQRT('OddsRatio_working_3-way'!W163)&gt;0,0,PI()),ACOS('OddsRatio_working_3-way'!V163/(2*'OddsRatio_working_3-way'!X163)))</f>
        <v>0.35305333310603126</v>
      </c>
      <c r="Z163" s="11">
        <f>'OddsRatio_working_3-way'!X163^(1/3)*COS('OddsRatio_working_3-way'!Y163/3)</f>
        <v>0.5171147280092131</v>
      </c>
      <c r="AA163" s="11">
        <f>'OddsRatio_working_3-way'!X163^(1/3)*COS(('OddsRatio_working_3-way'!Y163+2*PI())/3)</f>
        <v>-0.31150517910523928</v>
      </c>
      <c r="AB163" s="11">
        <f>'OddsRatio_working_3-way'!X163^(1/3)*COS(('OddsRatio_working_3-way'!Y163+4*PI())/3)</f>
        <v>-0.20560954890397376</v>
      </c>
      <c r="AC163" s="11">
        <f>'OddsRatio_working_3-way'!X163^(1/3)*SIN('OddsRatio_working_3-way'!Y163/3)</f>
        <v>6.1138870602705779E-2</v>
      </c>
      <c r="AD163" s="11">
        <f>'OddsRatio_working_3-way'!X163^(1/3)*SIN(('OddsRatio_working_3-way'!Y163+2*PI())/3)</f>
        <v>0.41726505582570617</v>
      </c>
      <c r="AE163" s="11">
        <f>'OddsRatio_working_3-way'!X163^(1/3)*SIN(('OddsRatio_working_3-way'!Y163+4*PI())/3)</f>
        <v>-0.47840392642841184</v>
      </c>
      <c r="AF163" s="11">
        <f>-'OddsRatio_working_3-way'!U163/(3*'OddsRatio_working_3-way'!X163^(1/3))*COS(('OddsRatio_working_3-way'!Y163)/3)</f>
        <v>0.5171147280092131</v>
      </c>
      <c r="AG163" s="11">
        <f>-'OddsRatio_working_3-way'!U163/(3*'OddsRatio_working_3-way'!X163^(1/3))*COS(('OddsRatio_working_3-way'!Y163+2*PI())/3)</f>
        <v>-0.31150517910523928</v>
      </c>
      <c r="AH163" s="11">
        <f>-'OddsRatio_working_3-way'!U163/(3*'OddsRatio_working_3-way'!X163^(1/3))*COS(('OddsRatio_working_3-way'!Y163+4*PI())/3)</f>
        <v>-0.20560954890397376</v>
      </c>
      <c r="AI163" s="11">
        <f>'OddsRatio_working_3-way'!U163/(3*'OddsRatio_working_3-way'!X163^(1/3))*SIN(('OddsRatio_working_3-way'!Y163)/3)</f>
        <v>-6.1138870602705779E-2</v>
      </c>
      <c r="AJ163" s="11">
        <f>'OddsRatio_working_3-way'!U163/(3*'OddsRatio_working_3-way'!X163^(1/3))*SIN(('OddsRatio_working_3-way'!Y163+2*PI())/3)</f>
        <v>-0.41726505582570617</v>
      </c>
      <c r="AK163" s="11">
        <f>'OddsRatio_working_3-way'!U163/(3*'OddsRatio_working_3-way'!X163^(1/3))*SIN(('OddsRatio_working_3-way'!Y163+4*PI())/3)</f>
        <v>0.47840392642841184</v>
      </c>
      <c r="AL163" s="11">
        <f>'OddsRatio_working_3-way'!Z163+'OddsRatio_working_3-way'!AF163</f>
        <v>1.0342294560184262</v>
      </c>
      <c r="AM163" s="11">
        <f>'OddsRatio_working_3-way'!AA163+'OddsRatio_working_3-way'!AG163</f>
        <v>-0.62301035821047857</v>
      </c>
      <c r="AN163" s="11">
        <f>'OddsRatio_working_3-way'!AB163+'OddsRatio_working_3-way'!AH163</f>
        <v>-0.41121909780794752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1.0342294560184262</v>
      </c>
      <c r="AS163" s="11">
        <f>IF(('OddsRatio_working_3-way'!X163=0),IF(Q163&gt;0,-Q163^(1/3),(-Q163)^(1/3)),'OddsRatio_working_3-way'!AM163-'OddsRatio_working_3-way'!R163/3)</f>
        <v>-0.62301035821047857</v>
      </c>
      <c r="AT163" s="11">
        <f>IF(('OddsRatio_working_3-way'!X163=0),IF(Q163&gt;0,-Q163^(1/3),(-Q163)^(1/3)),'OddsRatio_working_3-way'!AN163-'OddsRatio_working_3-way'!R163/3)</f>
        <v>-0.41121909780794752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2.95</v>
      </c>
      <c r="B164" s="4">
        <f>IF('True_Odds_Calculator_3-way'!B165="","",'True_Odds_Calculator_3-way'!B165)</f>
        <v>3.52</v>
      </c>
      <c r="C164" s="4">
        <f>IF('True_Odds_Calculator_3-way'!C165="","",'True_Odds_Calculator_3-way'!C165)</f>
        <v>2.5</v>
      </c>
      <c r="D164" s="9">
        <f t="shared" si="39"/>
        <v>0.33123825237831761</v>
      </c>
      <c r="E164" s="9">
        <f t="shared" si="40"/>
        <v>0.27707455398010999</v>
      </c>
      <c r="F164" s="9">
        <f t="shared" si="41"/>
        <v>0.39168719364157223</v>
      </c>
      <c r="G164" s="9">
        <f t="shared" si="42"/>
        <v>1.035371790267732</v>
      </c>
      <c r="H164" s="9">
        <f t="shared" si="43"/>
        <v>3.0189749910220773</v>
      </c>
      <c r="I164" s="9">
        <f t="shared" si="44"/>
        <v>3.6091369114746845</v>
      </c>
      <c r="J164" s="9">
        <f t="shared" si="45"/>
        <v>2.5530576854015981</v>
      </c>
      <c r="K164" s="11">
        <f t="shared" si="46"/>
        <v>0.33898305084745761</v>
      </c>
      <c r="L164" s="11">
        <f t="shared" si="47"/>
        <v>0.28409090909090912</v>
      </c>
      <c r="M164" s="11">
        <f t="shared" si="48"/>
        <v>0.4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-0.28393682588597846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0.2299691833590139</v>
      </c>
      <c r="Q164" s="11">
        <f>2*'OddsRatio_working_3-way'!K164*'OddsRatio_working_3-way'!L164*'OddsRatio_working_3-way'!M164</f>
        <v>7.7041602465331288E-2</v>
      </c>
      <c r="R164" s="11">
        <f t="shared" si="49"/>
        <v>0</v>
      </c>
      <c r="S164" s="11">
        <f t="shared" si="50"/>
        <v>-0.8099308099308099</v>
      </c>
      <c r="T164" s="11">
        <f t="shared" si="51"/>
        <v>-0.27133360466693801</v>
      </c>
      <c r="U164" s="11">
        <f>'OddsRatio_working_3-way'!S164-'OddsRatio_working_3-way'!R164^2/3</f>
        <v>-0.8099308099308099</v>
      </c>
      <c r="V164" s="11">
        <f>'OddsRatio_working_3-way'!S164*'OddsRatio_working_3-way'!R164/3-2*'OddsRatio_working_3-way'!R164^3/27-'OddsRatio_working_3-way'!T164</f>
        <v>0.27133360466693801</v>
      </c>
      <c r="W164" s="11">
        <f>'OddsRatio_working_3-way'!V164^2+4*'OddsRatio_working_3-way'!U164^3/27</f>
        <v>-5.0899008776365412E-3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0.14027813968968111</v>
      </c>
      <c r="Y164" s="11">
        <f>IF('OddsRatio_working_3-way'!W164&gt;=0,IF('OddsRatio_working_3-way'!V164+SQRT('OddsRatio_working_3-way'!W164)&gt;0,0,PI()),ACOS('OddsRatio_working_3-way'!V164/(2*'OddsRatio_working_3-way'!X164)))</f>
        <v>0.25711676141537221</v>
      </c>
      <c r="Z164" s="11">
        <f>'OddsRatio_working_3-way'!X164^(1/3)*COS('OddsRatio_working_3-way'!Y164/3)</f>
        <v>0.51768589513386598</v>
      </c>
      <c r="AA164" s="11">
        <f>'OddsRatio_working_3-way'!X164^(1/3)*COS(('OddsRatio_working_3-way'!Y164+2*PI())/3)</f>
        <v>-0.29736161793973381</v>
      </c>
      <c r="AB164" s="11">
        <f>'OddsRatio_working_3-way'!X164^(1/3)*COS(('OddsRatio_working_3-way'!Y164+4*PI())/3)</f>
        <v>-0.2203242771941322</v>
      </c>
      <c r="AC164" s="11">
        <f>'OddsRatio_working_3-way'!X164^(1/3)*SIN('OddsRatio_working_3-way'!Y164/3)</f>
        <v>4.447752941712603E-2</v>
      </c>
      <c r="AD164" s="11">
        <f>'OddsRatio_working_3-way'!X164^(1/3)*SIN(('OddsRatio_working_3-way'!Y164+2*PI())/3)</f>
        <v>0.42609037165825175</v>
      </c>
      <c r="AE164" s="11">
        <f>'OddsRatio_working_3-way'!X164^(1/3)*SIN(('OddsRatio_working_3-way'!Y164+4*PI())/3)</f>
        <v>-0.47056790107537777</v>
      </c>
      <c r="AF164" s="11">
        <f>-'OddsRatio_working_3-way'!U164/(3*'OddsRatio_working_3-way'!X164^(1/3))*COS(('OddsRatio_working_3-way'!Y164)/3)</f>
        <v>0.51768589513386598</v>
      </c>
      <c r="AG164" s="11">
        <f>-'OddsRatio_working_3-way'!U164/(3*'OddsRatio_working_3-way'!X164^(1/3))*COS(('OddsRatio_working_3-way'!Y164+2*PI())/3)</f>
        <v>-0.29736161793973381</v>
      </c>
      <c r="AH164" s="11">
        <f>-'OddsRatio_working_3-way'!U164/(3*'OddsRatio_working_3-way'!X164^(1/3))*COS(('OddsRatio_working_3-way'!Y164+4*PI())/3)</f>
        <v>-0.2203242771941322</v>
      </c>
      <c r="AI164" s="11">
        <f>'OddsRatio_working_3-way'!U164/(3*'OddsRatio_working_3-way'!X164^(1/3))*SIN(('OddsRatio_working_3-way'!Y164)/3)</f>
        <v>-4.447752941712603E-2</v>
      </c>
      <c r="AJ164" s="11">
        <f>'OddsRatio_working_3-way'!U164/(3*'OddsRatio_working_3-way'!X164^(1/3))*SIN(('OddsRatio_working_3-way'!Y164+2*PI())/3)</f>
        <v>-0.42609037165825175</v>
      </c>
      <c r="AK164" s="11">
        <f>'OddsRatio_working_3-way'!U164/(3*'OddsRatio_working_3-way'!X164^(1/3))*SIN(('OddsRatio_working_3-way'!Y164+4*PI())/3)</f>
        <v>0.47056790107537777</v>
      </c>
      <c r="AL164" s="11">
        <f>'OddsRatio_working_3-way'!Z164+'OddsRatio_working_3-way'!AF164</f>
        <v>1.035371790267732</v>
      </c>
      <c r="AM164" s="11">
        <f>'OddsRatio_working_3-way'!AA164+'OddsRatio_working_3-way'!AG164</f>
        <v>-0.59472323587946763</v>
      </c>
      <c r="AN164" s="11">
        <f>'OddsRatio_working_3-way'!AB164+'OddsRatio_working_3-way'!AH164</f>
        <v>-0.44064855438826439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1.035371790267732</v>
      </c>
      <c r="AS164" s="11">
        <f>IF(('OddsRatio_working_3-way'!X164=0),IF(Q164&gt;0,-Q164^(1/3),(-Q164)^(1/3)),'OddsRatio_working_3-way'!AM164-'OddsRatio_working_3-way'!R164/3)</f>
        <v>-0.59472323587946763</v>
      </c>
      <c r="AT164" s="11">
        <f>IF(('OddsRatio_working_3-way'!X164=0),IF(Q164&gt;0,-Q164^(1/3),(-Q164)^(1/3)),'OddsRatio_working_3-way'!AN164-'OddsRatio_working_3-way'!R164/3)</f>
        <v>-0.44064855438826439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2.17</v>
      </c>
      <c r="B165" s="4">
        <f>IF('True_Odds_Calculator_3-way'!B166="","",'True_Odds_Calculator_3-way'!B166)</f>
        <v>3.76</v>
      </c>
      <c r="C165" s="4">
        <f>IF('True_Odds_Calculator_3-way'!C166="","",'True_Odds_Calculator_3-way'!C166)</f>
        <v>3.39</v>
      </c>
      <c r="D165" s="9">
        <f t="shared" si="39"/>
        <v>0.45249723704149303</v>
      </c>
      <c r="E165" s="9">
        <f t="shared" si="40"/>
        <v>0.2594531444279749</v>
      </c>
      <c r="F165" s="9">
        <f t="shared" si="41"/>
        <v>0.28804961853053201</v>
      </c>
      <c r="G165" s="9">
        <f t="shared" si="42"/>
        <v>1.0341523464568805</v>
      </c>
      <c r="H165" s="9">
        <f t="shared" si="43"/>
        <v>2.2099582453545503</v>
      </c>
      <c r="I165" s="9">
        <f t="shared" si="44"/>
        <v>3.8542604762209907</v>
      </c>
      <c r="J165" s="9">
        <f t="shared" si="45"/>
        <v>3.4716241080319441</v>
      </c>
      <c r="K165" s="11">
        <f t="shared" si="46"/>
        <v>0.46082949308755761</v>
      </c>
      <c r="L165" s="11">
        <f t="shared" si="47"/>
        <v>0.26595744680851063</v>
      </c>
      <c r="M165" s="11">
        <f t="shared" si="48"/>
        <v>0.29498525073746312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-0.27902657470322878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0.22849136982311591</v>
      </c>
      <c r="Q165" s="11">
        <f>2*'OddsRatio_working_3-way'!K165*'OddsRatio_working_3-way'!L165*'OddsRatio_working_3-way'!M165</f>
        <v>7.2307395513644263E-2</v>
      </c>
      <c r="R165" s="11">
        <f t="shared" si="49"/>
        <v>0</v>
      </c>
      <c r="S165" s="11">
        <f t="shared" si="50"/>
        <v>-0.81888748434136838</v>
      </c>
      <c r="T165" s="11">
        <f t="shared" si="51"/>
        <v>-0.25914160896878741</v>
      </c>
      <c r="U165" s="11">
        <f>'OddsRatio_working_3-way'!S165-'OddsRatio_working_3-way'!R165^2/3</f>
        <v>-0.81888748434136838</v>
      </c>
      <c r="V165" s="11">
        <f>'OddsRatio_working_3-way'!S165*'OddsRatio_working_3-way'!R165/3-2*'OddsRatio_working_3-way'!R165^3/27-'OddsRatio_working_3-way'!T165</f>
        <v>0.25914160896878741</v>
      </c>
      <c r="W165" s="11">
        <f>'OddsRatio_working_3-way'!V165^2+4*'OddsRatio_working_3-way'!U165^3/27</f>
        <v>-1.4197756390925964E-2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0.14261147384577605</v>
      </c>
      <c r="Y165" s="11">
        <f>IF('OddsRatio_working_3-way'!W165&gt;=0,IF('OddsRatio_working_3-way'!V165+SQRT('OddsRatio_working_3-way'!W165)&gt;0,0,PI()),ACOS('OddsRatio_working_3-way'!V165/(2*'OddsRatio_working_3-way'!X165)))</f>
        <v>0.4309769277803206</v>
      </c>
      <c r="Z165" s="11">
        <f>'OddsRatio_working_3-way'!X165^(1/3)*COS('OddsRatio_working_3-way'!Y165/3)</f>
        <v>0.51707617322844024</v>
      </c>
      <c r="AA165" s="11">
        <f>'OddsRatio_working_3-way'!X165^(1/3)*COS(('OddsRatio_working_3-way'!Y165+2*PI())/3)</f>
        <v>-0.32331496825355271</v>
      </c>
      <c r="AB165" s="11">
        <f>'OddsRatio_working_3-way'!X165^(1/3)*COS(('OddsRatio_working_3-way'!Y165+4*PI())/3)</f>
        <v>-0.1937612049748873</v>
      </c>
      <c r="AC165" s="11">
        <f>'OddsRatio_working_3-way'!X165^(1/3)*SIN('OddsRatio_working_3-way'!Y165/3)</f>
        <v>7.4797900103466486E-2</v>
      </c>
      <c r="AD165" s="11">
        <f>'OddsRatio_working_3-way'!X165^(1/3)*SIN(('OddsRatio_working_3-way'!Y165+2*PI())/3)</f>
        <v>0.41040215165573918</v>
      </c>
      <c r="AE165" s="11">
        <f>'OddsRatio_working_3-way'!X165^(1/3)*SIN(('OddsRatio_working_3-way'!Y165+4*PI())/3)</f>
        <v>-0.48520005175920566</v>
      </c>
      <c r="AF165" s="11">
        <f>-'OddsRatio_working_3-way'!U165/(3*'OddsRatio_working_3-way'!X165^(1/3))*COS(('OddsRatio_working_3-way'!Y165)/3)</f>
        <v>0.51707617322844024</v>
      </c>
      <c r="AG165" s="11">
        <f>-'OddsRatio_working_3-way'!U165/(3*'OddsRatio_working_3-way'!X165^(1/3))*COS(('OddsRatio_working_3-way'!Y165+2*PI())/3)</f>
        <v>-0.32331496825355271</v>
      </c>
      <c r="AH165" s="11">
        <f>-'OddsRatio_working_3-way'!U165/(3*'OddsRatio_working_3-way'!X165^(1/3))*COS(('OddsRatio_working_3-way'!Y165+4*PI())/3)</f>
        <v>-0.1937612049748873</v>
      </c>
      <c r="AI165" s="11">
        <f>'OddsRatio_working_3-way'!U165/(3*'OddsRatio_working_3-way'!X165^(1/3))*SIN(('OddsRatio_working_3-way'!Y165)/3)</f>
        <v>-7.4797900103466486E-2</v>
      </c>
      <c r="AJ165" s="11">
        <f>'OddsRatio_working_3-way'!U165/(3*'OddsRatio_working_3-way'!X165^(1/3))*SIN(('OddsRatio_working_3-way'!Y165+2*PI())/3)</f>
        <v>-0.41040215165573918</v>
      </c>
      <c r="AK165" s="11">
        <f>'OddsRatio_working_3-way'!U165/(3*'OddsRatio_working_3-way'!X165^(1/3))*SIN(('OddsRatio_working_3-way'!Y165+4*PI())/3)</f>
        <v>0.48520005175920566</v>
      </c>
      <c r="AL165" s="11">
        <f>'OddsRatio_working_3-way'!Z165+'OddsRatio_working_3-way'!AF165</f>
        <v>1.0341523464568805</v>
      </c>
      <c r="AM165" s="11">
        <f>'OddsRatio_working_3-way'!AA165+'OddsRatio_working_3-way'!AG165</f>
        <v>-0.64662993650710543</v>
      </c>
      <c r="AN165" s="11">
        <f>'OddsRatio_working_3-way'!AB165+'OddsRatio_working_3-way'!AH165</f>
        <v>-0.3875224099497746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1.0341523464568805</v>
      </c>
      <c r="AS165" s="11">
        <f>IF(('OddsRatio_working_3-way'!X165=0),IF(Q165&gt;0,-Q165^(1/3),(-Q165)^(1/3)),'OddsRatio_working_3-way'!AM165-'OddsRatio_working_3-way'!R165/3)</f>
        <v>-0.64662993650710543</v>
      </c>
      <c r="AT165" s="11">
        <f>IF(('OddsRatio_working_3-way'!X165=0),IF(Q165&gt;0,-Q165^(1/3),(-Q165)^(1/3)),'OddsRatio_working_3-way'!AN165-'OddsRatio_working_3-way'!R165/3)</f>
        <v>-0.3875224099497746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1.58</v>
      </c>
      <c r="B166" s="4">
        <f>IF('True_Odds_Calculator_3-way'!B167="","",'True_Odds_Calculator_3-way'!B167)</f>
        <v>3.81</v>
      </c>
      <c r="C166" s="4">
        <f>IF('True_Odds_Calculator_3-way'!C167="","",'True_Odds_Calculator_3-way'!C167)</f>
        <v>7.29</v>
      </c>
      <c r="D166" s="9">
        <f t="shared" si="39"/>
        <v>0.61881576868157917</v>
      </c>
      <c r="E166" s="9">
        <f t="shared" si="40"/>
        <v>0.25098104672267779</v>
      </c>
      <c r="F166" s="9">
        <f t="shared" si="41"/>
        <v>0.13020318459574329</v>
      </c>
      <c r="G166" s="9">
        <f t="shared" si="42"/>
        <v>1.06205146214768</v>
      </c>
      <c r="H166" s="9">
        <f t="shared" si="43"/>
        <v>1.6159898480456545</v>
      </c>
      <c r="I166" s="9">
        <f t="shared" si="44"/>
        <v>3.9843646086349809</v>
      </c>
      <c r="J166" s="9">
        <f t="shared" si="45"/>
        <v>7.6803036969089069</v>
      </c>
      <c r="K166" s="11">
        <f t="shared" si="46"/>
        <v>0.63291139240506322</v>
      </c>
      <c r="L166" s="11">
        <f t="shared" si="47"/>
        <v>0.26246719160104987</v>
      </c>
      <c r="M166" s="11">
        <f t="shared" si="48"/>
        <v>0.13717421124828533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-0.23360136059462877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0.22057981409405658</v>
      </c>
      <c r="Q166" s="11">
        <f>2*'OddsRatio_working_3-way'!K166*'OddsRatio_working_3-way'!L166*'OddsRatio_working_3-way'!M166</f>
        <v>4.5574341754970368E-2</v>
      </c>
      <c r="R166" s="11">
        <f t="shared" si="49"/>
        <v>0</v>
      </c>
      <c r="S166" s="11">
        <f t="shared" si="50"/>
        <v>-0.94425740300730254</v>
      </c>
      <c r="T166" s="11">
        <f t="shared" si="51"/>
        <v>-0.1950945047535749</v>
      </c>
      <c r="U166" s="11">
        <f>'OddsRatio_working_3-way'!S166-'OddsRatio_working_3-way'!R166^2/3</f>
        <v>-0.94425740300730254</v>
      </c>
      <c r="V166" s="11">
        <f>'OddsRatio_working_3-way'!S166*'OddsRatio_working_3-way'!R166/3-2*'OddsRatio_working_3-way'!R166^3/27-'OddsRatio_working_3-way'!T166</f>
        <v>0.1950945047535749</v>
      </c>
      <c r="W166" s="11">
        <f>'OddsRatio_working_3-way'!V166^2+4*'OddsRatio_working_3-way'!U166^3/27</f>
        <v>-8.6667129017011554E-2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0.17658496170544521</v>
      </c>
      <c r="Y166" s="11">
        <f>IF('OddsRatio_working_3-way'!W166&gt;=0,IF('OddsRatio_working_3-way'!V166+SQRT('OddsRatio_working_3-way'!W166)&gt;0,0,PI()),ACOS('OddsRatio_working_3-way'!V166/(2*'OddsRatio_working_3-way'!X166)))</f>
        <v>0.98554399394344061</v>
      </c>
      <c r="Z166" s="11">
        <f>'OddsRatio_working_3-way'!X166^(1/3)*COS('OddsRatio_working_3-way'!Y166/3)</f>
        <v>0.53102573107383999</v>
      </c>
      <c r="AA166" s="11">
        <f>'OddsRatio_working_3-way'!X166^(1/3)*COS(('OddsRatio_working_3-way'!Y166+2*PI())/3)</f>
        <v>-0.422270976826084</v>
      </c>
      <c r="AB166" s="11">
        <f>'OddsRatio_working_3-way'!X166^(1/3)*COS(('OddsRatio_working_3-way'!Y166+4*PI())/3)</f>
        <v>-0.10875475424775566</v>
      </c>
      <c r="AC166" s="11">
        <f>'OddsRatio_working_3-way'!X166^(1/3)*SIN('OddsRatio_working_3-way'!Y166/3)</f>
        <v>0.18100867550091246</v>
      </c>
      <c r="AD166" s="11">
        <f>'OddsRatio_working_3-way'!X166^(1/3)*SIN(('OddsRatio_working_3-way'!Y166+2*PI())/3)</f>
        <v>0.36937743542269291</v>
      </c>
      <c r="AE166" s="11">
        <f>'OddsRatio_working_3-way'!X166^(1/3)*SIN(('OddsRatio_working_3-way'!Y166+4*PI())/3)</f>
        <v>-0.55038611092360523</v>
      </c>
      <c r="AF166" s="11">
        <f>-'OddsRatio_working_3-way'!U166/(3*'OddsRatio_working_3-way'!X166^(1/3))*COS(('OddsRatio_working_3-way'!Y166)/3)</f>
        <v>0.53102573107383999</v>
      </c>
      <c r="AG166" s="11">
        <f>-'OddsRatio_working_3-way'!U166/(3*'OddsRatio_working_3-way'!X166^(1/3))*COS(('OddsRatio_working_3-way'!Y166+2*PI())/3)</f>
        <v>-0.422270976826084</v>
      </c>
      <c r="AH166" s="11">
        <f>-'OddsRatio_working_3-way'!U166/(3*'OddsRatio_working_3-way'!X166^(1/3))*COS(('OddsRatio_working_3-way'!Y166+4*PI())/3)</f>
        <v>-0.10875475424775566</v>
      </c>
      <c r="AI166" s="11">
        <f>'OddsRatio_working_3-way'!U166/(3*'OddsRatio_working_3-way'!X166^(1/3))*SIN(('OddsRatio_working_3-way'!Y166)/3)</f>
        <v>-0.18100867550091246</v>
      </c>
      <c r="AJ166" s="11">
        <f>'OddsRatio_working_3-way'!U166/(3*'OddsRatio_working_3-way'!X166^(1/3))*SIN(('OddsRatio_working_3-way'!Y166+2*PI())/3)</f>
        <v>-0.36937743542269291</v>
      </c>
      <c r="AK166" s="11">
        <f>'OddsRatio_working_3-way'!U166/(3*'OddsRatio_working_3-way'!X166^(1/3))*SIN(('OddsRatio_working_3-way'!Y166+4*PI())/3)</f>
        <v>0.55038611092360523</v>
      </c>
      <c r="AL166" s="11">
        <f>'OddsRatio_working_3-way'!Z166+'OddsRatio_working_3-way'!AF166</f>
        <v>1.06205146214768</v>
      </c>
      <c r="AM166" s="11">
        <f>'OddsRatio_working_3-way'!AA166+'OddsRatio_working_3-way'!AG166</f>
        <v>-0.844541953652168</v>
      </c>
      <c r="AN166" s="11">
        <f>'OddsRatio_working_3-way'!AB166+'OddsRatio_working_3-way'!AH166</f>
        <v>-0.21750950849551132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1.06205146214768</v>
      </c>
      <c r="AS166" s="11">
        <f>IF(('OddsRatio_working_3-way'!X166=0),IF(Q166&gt;0,-Q166^(1/3),(-Q166)^(1/3)),'OddsRatio_working_3-way'!AM166-'OddsRatio_working_3-way'!R166/3)</f>
        <v>-0.844541953652168</v>
      </c>
      <c r="AT166" s="11">
        <f>IF(('OddsRatio_working_3-way'!X166=0),IF(Q166&gt;0,-Q166^(1/3),(-Q166)^(1/3)),'OddsRatio_working_3-way'!AN166-'OddsRatio_working_3-way'!R166/3)</f>
        <v>-0.21750950849551132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2.79</v>
      </c>
      <c r="B167" s="4">
        <f>IF('True_Odds_Calculator_3-way'!B168="","",'True_Odds_Calculator_3-way'!B168)</f>
        <v>3.26</v>
      </c>
      <c r="C167" s="4">
        <f>IF('True_Odds_Calculator_3-way'!C168="","",'True_Odds_Calculator_3-way'!C168)</f>
        <v>2.76</v>
      </c>
      <c r="D167" s="9">
        <f t="shared" si="39"/>
        <v>0.34903324145036507</v>
      </c>
      <c r="E167" s="9">
        <f t="shared" si="40"/>
        <v>0.29808354093755729</v>
      </c>
      <c r="F167" s="9">
        <f t="shared" si="41"/>
        <v>0.35288321761207753</v>
      </c>
      <c r="G167" s="9">
        <f t="shared" si="42"/>
        <v>1.0419310741983951</v>
      </c>
      <c r="H167" s="9">
        <f t="shared" si="43"/>
        <v>2.8650566228151275</v>
      </c>
      <c r="I167" s="9">
        <f t="shared" si="44"/>
        <v>3.3547642276883733</v>
      </c>
      <c r="J167" s="9">
        <f t="shared" si="45"/>
        <v>2.8337986905891746</v>
      </c>
      <c r="K167" s="11">
        <f t="shared" si="46"/>
        <v>0.35842293906810035</v>
      </c>
      <c r="L167" s="11">
        <f t="shared" si="47"/>
        <v>0.30674846625766872</v>
      </c>
      <c r="M167" s="11">
        <f t="shared" si="48"/>
        <v>0.3623188405797102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-0.2836241795103942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0.23144363785739125</v>
      </c>
      <c r="Q167" s="11">
        <f>2*'OddsRatio_working_3-way'!K167*'OddsRatio_working_3-way'!L167*'OddsRatio_working_3-way'!M167</f>
        <v>7.967078755848235E-2</v>
      </c>
      <c r="R167" s="11">
        <f t="shared" si="49"/>
        <v>0</v>
      </c>
      <c r="S167" s="11">
        <f t="shared" si="50"/>
        <v>-0.81602223850209266</v>
      </c>
      <c r="T167" s="11">
        <f t="shared" si="51"/>
        <v>-0.28090266385614204</v>
      </c>
      <c r="U167" s="11">
        <f>'OddsRatio_working_3-way'!S167-'OddsRatio_working_3-way'!R167^2/3</f>
        <v>-0.81602223850209266</v>
      </c>
      <c r="V167" s="11">
        <f>'OddsRatio_working_3-way'!S167*'OddsRatio_working_3-way'!R167/3-2*'OddsRatio_working_3-way'!R167^3/27-'OddsRatio_working_3-way'!T167</f>
        <v>0.28090266385614204</v>
      </c>
      <c r="W167" s="11">
        <f>'OddsRatio_working_3-way'!V167^2+4*'OddsRatio_working_3-way'!U167^3/27</f>
        <v>-1.5948667912373399E-3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0.14186364346857344</v>
      </c>
      <c r="Y167" s="11">
        <f>IF('OddsRatio_working_3-way'!W167&gt;=0,IF('OddsRatio_working_3-way'!V167+SQRT('OddsRatio_working_3-way'!W167)&gt;0,0,PI()),ACOS('OddsRatio_working_3-way'!V167/(2*'OddsRatio_working_3-way'!X167)))</f>
        <v>0.14122307216786512</v>
      </c>
      <c r="Z167" s="11">
        <f>'OddsRatio_working_3-way'!X167^(1/3)*COS('OddsRatio_working_3-way'!Y167/3)</f>
        <v>0.52096553709919757</v>
      </c>
      <c r="AA167" s="11">
        <f>'OddsRatio_working_3-way'!X167^(1/3)*COS(('OddsRatio_working_3-way'!Y167+2*PI())/3)</f>
        <v>-0.28173697970248796</v>
      </c>
      <c r="AB167" s="11">
        <f>'OddsRatio_working_3-way'!X167^(1/3)*COS(('OddsRatio_working_3-way'!Y167+4*PI())/3)</f>
        <v>-0.23922855739670978</v>
      </c>
      <c r="AC167" s="11">
        <f>'OddsRatio_working_3-way'!X167^(1/3)*SIN('OddsRatio_working_3-way'!Y167/3)</f>
        <v>2.4542249061067542E-2</v>
      </c>
      <c r="AD167" s="11">
        <f>'OddsRatio_working_3-way'!X167^(1/3)*SIN(('OddsRatio_working_3-way'!Y167+2*PI())/3)</f>
        <v>0.43889826509357588</v>
      </c>
      <c r="AE167" s="11">
        <f>'OddsRatio_working_3-way'!X167^(1/3)*SIN(('OddsRatio_working_3-way'!Y167+4*PI())/3)</f>
        <v>-0.46344051415464316</v>
      </c>
      <c r="AF167" s="11">
        <f>-'OddsRatio_working_3-way'!U167/(3*'OddsRatio_working_3-way'!X167^(1/3))*COS(('OddsRatio_working_3-way'!Y167)/3)</f>
        <v>0.52096553709919757</v>
      </c>
      <c r="AG167" s="11">
        <f>-'OddsRatio_working_3-way'!U167/(3*'OddsRatio_working_3-way'!X167^(1/3))*COS(('OddsRatio_working_3-way'!Y167+2*PI())/3)</f>
        <v>-0.28173697970248796</v>
      </c>
      <c r="AH167" s="11">
        <f>-'OddsRatio_working_3-way'!U167/(3*'OddsRatio_working_3-way'!X167^(1/3))*COS(('OddsRatio_working_3-way'!Y167+4*PI())/3)</f>
        <v>-0.23922855739670978</v>
      </c>
      <c r="AI167" s="11">
        <f>'OddsRatio_working_3-way'!U167/(3*'OddsRatio_working_3-way'!X167^(1/3))*SIN(('OddsRatio_working_3-way'!Y167)/3)</f>
        <v>-2.4542249061067542E-2</v>
      </c>
      <c r="AJ167" s="11">
        <f>'OddsRatio_working_3-way'!U167/(3*'OddsRatio_working_3-way'!X167^(1/3))*SIN(('OddsRatio_working_3-way'!Y167+2*PI())/3)</f>
        <v>-0.43889826509357588</v>
      </c>
      <c r="AK167" s="11">
        <f>'OddsRatio_working_3-way'!U167/(3*'OddsRatio_working_3-way'!X167^(1/3))*SIN(('OddsRatio_working_3-way'!Y167+4*PI())/3)</f>
        <v>0.46344051415464316</v>
      </c>
      <c r="AL167" s="11">
        <f>'OddsRatio_working_3-way'!Z167+'OddsRatio_working_3-way'!AF167</f>
        <v>1.0419310741983951</v>
      </c>
      <c r="AM167" s="11">
        <f>'OddsRatio_working_3-way'!AA167+'OddsRatio_working_3-way'!AG167</f>
        <v>-0.56347395940497591</v>
      </c>
      <c r="AN167" s="11">
        <f>'OddsRatio_working_3-way'!AB167+'OddsRatio_working_3-way'!AH167</f>
        <v>-0.47845711479341957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1.0419310741983951</v>
      </c>
      <c r="AS167" s="11">
        <f>IF(('OddsRatio_working_3-way'!X167=0),IF(Q167&gt;0,-Q167^(1/3),(-Q167)^(1/3)),'OddsRatio_working_3-way'!AM167-'OddsRatio_working_3-way'!R167/3)</f>
        <v>-0.56347395940497591</v>
      </c>
      <c r="AT167" s="11">
        <f>IF(('OddsRatio_working_3-way'!X167=0),IF(Q167&gt;0,-Q167^(1/3),(-Q167)^(1/3)),'OddsRatio_working_3-way'!AN167-'OddsRatio_working_3-way'!R167/3)</f>
        <v>-0.47845711479341957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1.87</v>
      </c>
      <c r="B168" s="4">
        <f>IF('True_Odds_Calculator_3-way'!B169="","",'True_Odds_Calculator_3-way'!B169)</f>
        <v>3.39</v>
      </c>
      <c r="C168" s="4">
        <f>IF('True_Odds_Calculator_3-way'!C169="","",'True_Odds_Calculator_3-way'!C169)</f>
        <v>4.9800000000000004</v>
      </c>
      <c r="D168" s="9">
        <f t="shared" si="39"/>
        <v>0.52234407271430794</v>
      </c>
      <c r="E168" s="9">
        <f t="shared" si="40"/>
        <v>0.28472982804524327</v>
      </c>
      <c r="F168" s="9">
        <f t="shared" si="41"/>
        <v>0.19292609924044865</v>
      </c>
      <c r="G168" s="9">
        <f t="shared" si="42"/>
        <v>1.0510884111785341</v>
      </c>
      <c r="H168" s="9">
        <f t="shared" si="43"/>
        <v>1.9144469177253252</v>
      </c>
      <c r="I168" s="9">
        <f t="shared" si="44"/>
        <v>3.512101302716697</v>
      </c>
      <c r="J168" s="9">
        <f t="shared" si="45"/>
        <v>5.1833318764905663</v>
      </c>
      <c r="K168" s="11">
        <f t="shared" si="46"/>
        <v>0.53475935828876997</v>
      </c>
      <c r="L168" s="11">
        <f t="shared" si="47"/>
        <v>0.29498525073746312</v>
      </c>
      <c r="M168" s="11">
        <f t="shared" si="48"/>
        <v>0.20080321285140559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-0.26213775645861093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0.22933372155351162</v>
      </c>
      <c r="Q168" s="11">
        <f>2*'OddsRatio_working_3-way'!K168*'OddsRatio_working_3-way'!L168*'OddsRatio_working_3-way'!M168</f>
        <v>6.3351856782738025E-2</v>
      </c>
      <c r="R168" s="11">
        <f t="shared" si="49"/>
        <v>0</v>
      </c>
      <c r="S168" s="11">
        <f t="shared" si="50"/>
        <v>-0.87485955724856157</v>
      </c>
      <c r="T168" s="11">
        <f t="shared" si="51"/>
        <v>-0.24167391084214412</v>
      </c>
      <c r="U168" s="11">
        <f>'OddsRatio_working_3-way'!S168-'OddsRatio_working_3-way'!R168^2/3</f>
        <v>-0.87485955724856157</v>
      </c>
      <c r="V168" s="11">
        <f>'OddsRatio_working_3-way'!S168*'OddsRatio_working_3-way'!R168/3-2*'OddsRatio_working_3-way'!R168^3/27-'OddsRatio_working_3-way'!T168</f>
        <v>0.24167391084214412</v>
      </c>
      <c r="W168" s="11">
        <f>'OddsRatio_working_3-way'!V168^2+4*'OddsRatio_working_3-way'!U168^3/27</f>
        <v>-4.0793624126182877E-2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0.15748008073080189</v>
      </c>
      <c r="Y168" s="11">
        <f>IF('OddsRatio_working_3-way'!W168&gt;=0,IF('OddsRatio_working_3-way'!V168+SQRT('OddsRatio_working_3-way'!W168)&gt;0,0,PI()),ACOS('OddsRatio_working_3-way'!V168/(2*'OddsRatio_working_3-way'!X168)))</f>
        <v>0.69615146993775878</v>
      </c>
      <c r="Z168" s="11">
        <f>'OddsRatio_working_3-way'!X168^(1/3)*COS('OddsRatio_working_3-way'!Y168/3)</f>
        <v>0.52554420558926707</v>
      </c>
      <c r="AA168" s="11">
        <f>'OddsRatio_working_3-way'!X168^(1/3)*COS(('OddsRatio_working_3-way'!Y168+2*PI())/3)</f>
        <v>-0.3703237429067211</v>
      </c>
      <c r="AB168" s="11">
        <f>'OddsRatio_working_3-way'!X168^(1/3)*COS(('OddsRatio_working_3-way'!Y168+4*PI())/3)</f>
        <v>-0.15522046268254608</v>
      </c>
      <c r="AC168" s="11">
        <f>'OddsRatio_working_3-way'!X168^(1/3)*SIN('OddsRatio_working_3-way'!Y168/3)</f>
        <v>0.12418993674099921</v>
      </c>
      <c r="AD168" s="11">
        <f>'OddsRatio_working_3-way'!X168^(1/3)*SIN(('OddsRatio_working_3-way'!Y168+2*PI())/3)</f>
        <v>0.39303966448151756</v>
      </c>
      <c r="AE168" s="11">
        <f>'OddsRatio_working_3-way'!X168^(1/3)*SIN(('OddsRatio_working_3-way'!Y168+4*PI())/3)</f>
        <v>-0.5172296012225166</v>
      </c>
      <c r="AF168" s="11">
        <f>-'OddsRatio_working_3-way'!U168/(3*'OddsRatio_working_3-way'!X168^(1/3))*COS(('OddsRatio_working_3-way'!Y168)/3)</f>
        <v>0.52554420558926707</v>
      </c>
      <c r="AG168" s="11">
        <f>-'OddsRatio_working_3-way'!U168/(3*'OddsRatio_working_3-way'!X168^(1/3))*COS(('OddsRatio_working_3-way'!Y168+2*PI())/3)</f>
        <v>-0.3703237429067211</v>
      </c>
      <c r="AH168" s="11">
        <f>-'OddsRatio_working_3-way'!U168/(3*'OddsRatio_working_3-way'!X168^(1/3))*COS(('OddsRatio_working_3-way'!Y168+4*PI())/3)</f>
        <v>-0.15522046268254608</v>
      </c>
      <c r="AI168" s="11">
        <f>'OddsRatio_working_3-way'!U168/(3*'OddsRatio_working_3-way'!X168^(1/3))*SIN(('OddsRatio_working_3-way'!Y168)/3)</f>
        <v>-0.12418993674099921</v>
      </c>
      <c r="AJ168" s="11">
        <f>'OddsRatio_working_3-way'!U168/(3*'OddsRatio_working_3-way'!X168^(1/3))*SIN(('OddsRatio_working_3-way'!Y168+2*PI())/3)</f>
        <v>-0.39303966448151756</v>
      </c>
      <c r="AK168" s="11">
        <f>'OddsRatio_working_3-way'!U168/(3*'OddsRatio_working_3-way'!X168^(1/3))*SIN(('OddsRatio_working_3-way'!Y168+4*PI())/3)</f>
        <v>0.5172296012225166</v>
      </c>
      <c r="AL168" s="11">
        <f>'OddsRatio_working_3-way'!Z168+'OddsRatio_working_3-way'!AF168</f>
        <v>1.0510884111785341</v>
      </c>
      <c r="AM168" s="11">
        <f>'OddsRatio_working_3-way'!AA168+'OddsRatio_working_3-way'!AG168</f>
        <v>-0.7406474858134422</v>
      </c>
      <c r="AN168" s="11">
        <f>'OddsRatio_working_3-way'!AB168+'OddsRatio_working_3-way'!AH168</f>
        <v>-0.31044092536509216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1.0510884111785341</v>
      </c>
      <c r="AS168" s="11">
        <f>IF(('OddsRatio_working_3-way'!X168=0),IF(Q168&gt;0,-Q168^(1/3),(-Q168)^(1/3)),'OddsRatio_working_3-way'!AM168-'OddsRatio_working_3-way'!R168/3)</f>
        <v>-0.7406474858134422</v>
      </c>
      <c r="AT168" s="11">
        <f>IF(('OddsRatio_working_3-way'!X168=0),IF(Q168&gt;0,-Q168^(1/3),(-Q168)^(1/3)),'OddsRatio_working_3-way'!AN168-'OddsRatio_working_3-way'!R168/3)</f>
        <v>-0.31044092536509216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1.74</v>
      </c>
      <c r="B169" s="4">
        <f>IF('True_Odds_Calculator_3-way'!B170="","",'True_Odds_Calculator_3-way'!B170)</f>
        <v>3.98</v>
      </c>
      <c r="C169" s="4">
        <f>IF('True_Odds_Calculator_3-way'!C170="","",'True_Odds_Calculator_3-way'!C170)</f>
        <v>4.8899999999999997</v>
      </c>
      <c r="D169" s="9">
        <f t="shared" si="39"/>
        <v>0.56207088179504638</v>
      </c>
      <c r="E169" s="9">
        <f t="shared" si="40"/>
        <v>0.24168612664804442</v>
      </c>
      <c r="F169" s="9">
        <f t="shared" si="41"/>
        <v>0.19624299155690936</v>
      </c>
      <c r="G169" s="9">
        <f t="shared" si="42"/>
        <v>1.052885187349311</v>
      </c>
      <c r="H169" s="9">
        <f t="shared" si="43"/>
        <v>1.7791350386384901</v>
      </c>
      <c r="I169" s="9">
        <f t="shared" si="44"/>
        <v>4.1375978583009472</v>
      </c>
      <c r="J169" s="9">
        <f t="shared" si="45"/>
        <v>5.0957233787888194</v>
      </c>
      <c r="K169" s="11">
        <f t="shared" si="46"/>
        <v>0.57471264367816088</v>
      </c>
      <c r="L169" s="11">
        <f t="shared" si="47"/>
        <v>0.25125628140703515</v>
      </c>
      <c r="M169" s="11">
        <f t="shared" si="48"/>
        <v>0.20449897750511248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-0.25331237434380616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0.2247209060841428</v>
      </c>
      <c r="Q169" s="11">
        <f>2*'OddsRatio_working_3-way'!K169*'OddsRatio_working_3-way'!L169*'OddsRatio_working_3-way'!M169</f>
        <v>5.9059370849971829E-2</v>
      </c>
      <c r="R169" s="11">
        <f t="shared" si="49"/>
        <v>0</v>
      </c>
      <c r="S169" s="11">
        <f t="shared" si="50"/>
        <v>-0.88712960299026755</v>
      </c>
      <c r="T169" s="11">
        <f t="shared" si="51"/>
        <v>-0.23314838449152894</v>
      </c>
      <c r="U169" s="11">
        <f>'OddsRatio_working_3-way'!S169-'OddsRatio_working_3-way'!R169^2/3</f>
        <v>-0.88712960299026755</v>
      </c>
      <c r="V169" s="11">
        <f>'OddsRatio_working_3-way'!S169*'OddsRatio_working_3-way'!R169/3-2*'OddsRatio_working_3-way'!R169^3/27-'OddsRatio_working_3-way'!T169</f>
        <v>0.23314838449152894</v>
      </c>
      <c r="W169" s="11">
        <f>'OddsRatio_working_3-way'!V169^2+4*'OddsRatio_working_3-way'!U169^3/27</f>
        <v>-4.9074430889578427E-2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0.16080469526772861</v>
      </c>
      <c r="Y169" s="11">
        <f>IF('OddsRatio_working_3-way'!W169&gt;=0,IF('OddsRatio_working_3-way'!V169+SQRT('OddsRatio_working_3-way'!W169)&gt;0,0,PI()),ACOS('OddsRatio_working_3-way'!V169/(2*'OddsRatio_working_3-way'!X169)))</f>
        <v>0.75984510255851301</v>
      </c>
      <c r="Z169" s="11">
        <f>'OddsRatio_working_3-way'!X169^(1/3)*COS('OddsRatio_working_3-way'!Y169/3)</f>
        <v>0.52644259367465551</v>
      </c>
      <c r="AA169" s="11">
        <f>'OddsRatio_working_3-way'!X169^(1/3)*COS(('OddsRatio_working_3-way'!Y169+2*PI())/3)</f>
        <v>-0.38122997203281089</v>
      </c>
      <c r="AB169" s="11">
        <f>'OddsRatio_working_3-way'!X169^(1/3)*COS(('OddsRatio_working_3-way'!Y169+4*PI())/3)</f>
        <v>-0.14521262164184448</v>
      </c>
      <c r="AC169" s="11">
        <f>'OddsRatio_working_3-way'!X169^(1/3)*SIN('OddsRatio_working_3-way'!Y169/3)</f>
        <v>0.13626468078164666</v>
      </c>
      <c r="AD169" s="11">
        <f>'OddsRatio_working_3-way'!X169^(1/3)*SIN(('OddsRatio_working_3-way'!Y169+2*PI())/3)</f>
        <v>0.38778031936559737</v>
      </c>
      <c r="AE169" s="11">
        <f>'OddsRatio_working_3-way'!X169^(1/3)*SIN(('OddsRatio_working_3-way'!Y169+4*PI())/3)</f>
        <v>-0.52404500014724409</v>
      </c>
      <c r="AF169" s="11">
        <f>-'OddsRatio_working_3-way'!U169/(3*'OddsRatio_working_3-way'!X169^(1/3))*COS(('OddsRatio_working_3-way'!Y169)/3)</f>
        <v>0.52644259367465551</v>
      </c>
      <c r="AG169" s="11">
        <f>-'OddsRatio_working_3-way'!U169/(3*'OddsRatio_working_3-way'!X169^(1/3))*COS(('OddsRatio_working_3-way'!Y169+2*PI())/3)</f>
        <v>-0.38122997203281089</v>
      </c>
      <c r="AH169" s="11">
        <f>-'OddsRatio_working_3-way'!U169/(3*'OddsRatio_working_3-way'!X169^(1/3))*COS(('OddsRatio_working_3-way'!Y169+4*PI())/3)</f>
        <v>-0.14521262164184448</v>
      </c>
      <c r="AI169" s="11">
        <f>'OddsRatio_working_3-way'!U169/(3*'OddsRatio_working_3-way'!X169^(1/3))*SIN(('OddsRatio_working_3-way'!Y169)/3)</f>
        <v>-0.13626468078164666</v>
      </c>
      <c r="AJ169" s="11">
        <f>'OddsRatio_working_3-way'!U169/(3*'OddsRatio_working_3-way'!X169^(1/3))*SIN(('OddsRatio_working_3-way'!Y169+2*PI())/3)</f>
        <v>-0.38778031936559737</v>
      </c>
      <c r="AK169" s="11">
        <f>'OddsRatio_working_3-way'!U169/(3*'OddsRatio_working_3-way'!X169^(1/3))*SIN(('OddsRatio_working_3-way'!Y169+4*PI())/3)</f>
        <v>0.52404500014724409</v>
      </c>
      <c r="AL169" s="11">
        <f>'OddsRatio_working_3-way'!Z169+'OddsRatio_working_3-way'!AF169</f>
        <v>1.052885187349311</v>
      </c>
      <c r="AM169" s="11">
        <f>'OddsRatio_working_3-way'!AA169+'OddsRatio_working_3-way'!AG169</f>
        <v>-0.76245994406562179</v>
      </c>
      <c r="AN169" s="11">
        <f>'OddsRatio_working_3-way'!AB169+'OddsRatio_working_3-way'!AH169</f>
        <v>-0.29042524328368896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1.052885187349311</v>
      </c>
      <c r="AS169" s="11">
        <f>IF(('OddsRatio_working_3-way'!X169=0),IF(Q169&gt;0,-Q169^(1/3),(-Q169)^(1/3)),'OddsRatio_working_3-way'!AM169-'OddsRatio_working_3-way'!R169/3)</f>
        <v>-0.76245994406562179</v>
      </c>
      <c r="AT169" s="11">
        <f>IF(('OddsRatio_working_3-way'!X169=0),IF(Q169&gt;0,-Q169^(1/3),(-Q169)^(1/3)),'OddsRatio_working_3-way'!AN169-'OddsRatio_working_3-way'!R169/3)</f>
        <v>-0.29042524328368896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5.44</v>
      </c>
      <c r="B170" s="4">
        <f>IF('True_Odds_Calculator_3-way'!B171="","",'True_Odds_Calculator_3-way'!B171)</f>
        <v>4.79</v>
      </c>
      <c r="C170" s="4">
        <f>IF('True_Odds_Calculator_3-way'!C171="","",'True_Odds_Calculator_3-way'!C171)</f>
        <v>1.56</v>
      </c>
      <c r="D170" s="9">
        <f t="shared" si="39"/>
        <v>0.17468916461162912</v>
      </c>
      <c r="E170" s="9">
        <f t="shared" si="40"/>
        <v>0.19869613475229517</v>
      </c>
      <c r="F170" s="9">
        <f t="shared" si="41"/>
        <v>0.62661470063607583</v>
      </c>
      <c r="G170" s="9">
        <f t="shared" si="42"/>
        <v>1.0640661038961226</v>
      </c>
      <c r="H170" s="9">
        <f t="shared" si="43"/>
        <v>5.7244535012987843</v>
      </c>
      <c r="I170" s="9">
        <f t="shared" si="44"/>
        <v>5.0328105337663036</v>
      </c>
      <c r="J170" s="9">
        <f t="shared" si="45"/>
        <v>1.5958770181818287</v>
      </c>
      <c r="K170" s="11">
        <f t="shared" si="46"/>
        <v>0.18382352941176469</v>
      </c>
      <c r="L170" s="11">
        <f t="shared" si="47"/>
        <v>0.20876826722338204</v>
      </c>
      <c r="M170" s="11">
        <f t="shared" si="48"/>
        <v>0.64102564102564097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-0.23182015700129432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0.21623692836697872</v>
      </c>
      <c r="Q170" s="11">
        <f>2*'OddsRatio_working_3-way'!K170*'OddsRatio_working_3-way'!L170*'OddsRatio_working_3-way'!M170</f>
        <v>4.9200666295103224E-2</v>
      </c>
      <c r="R170" s="11">
        <f t="shared" si="49"/>
        <v>0</v>
      </c>
      <c r="S170" s="11">
        <f t="shared" si="50"/>
        <v>-0.93277880217194142</v>
      </c>
      <c r="T170" s="11">
        <f t="shared" si="51"/>
        <v>-0.21223635999361573</v>
      </c>
      <c r="U170" s="11">
        <f>'OddsRatio_working_3-way'!S170-'OddsRatio_working_3-way'!R170^2/3</f>
        <v>-0.93277880217194142</v>
      </c>
      <c r="V170" s="11">
        <f>'OddsRatio_working_3-way'!S170*'OddsRatio_working_3-way'!R170/3-2*'OddsRatio_working_3-way'!R170^3/27-'OddsRatio_working_3-way'!T170</f>
        <v>0.21223635999361573</v>
      </c>
      <c r="W170" s="11">
        <f>'OddsRatio_working_3-way'!V170^2+4*'OddsRatio_working_3-way'!U170^3/27</f>
        <v>-7.5191093883555687E-2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0.17337485860621152</v>
      </c>
      <c r="Y170" s="11">
        <f>IF('OddsRatio_working_3-way'!W170&gt;=0,IF('OddsRatio_working_3-way'!V170+SQRT('OddsRatio_working_3-way'!W170)&gt;0,0,PI()),ACOS('OddsRatio_working_3-way'!V170/(2*'OddsRatio_working_3-way'!X170)))</f>
        <v>0.91211619144796774</v>
      </c>
      <c r="Z170" s="11">
        <f>'OddsRatio_working_3-way'!X170^(1/3)*COS('OddsRatio_working_3-way'!Y170/3)</f>
        <v>0.53203305194806139</v>
      </c>
      <c r="AA170" s="11">
        <f>'OddsRatio_working_3-way'!X170^(1/3)*COS(('OddsRatio_working_3-way'!Y170+2*PI())/3)</f>
        <v>-0.41058597042585465</v>
      </c>
      <c r="AB170" s="11">
        <f>'OddsRatio_working_3-way'!X170^(1/3)*COS(('OddsRatio_working_3-way'!Y170+4*PI())/3)</f>
        <v>-0.1214470815222069</v>
      </c>
      <c r="AC170" s="11">
        <f>'OddsRatio_working_3-way'!X170^(1/3)*SIN('OddsRatio_working_3-way'!Y170/3)</f>
        <v>0.16693441534171047</v>
      </c>
      <c r="AD170" s="11">
        <f>'OddsRatio_working_3-way'!X170^(1/3)*SIN(('OddsRatio_working_3-way'!Y170+2*PI())/3)</f>
        <v>0.37728693096913191</v>
      </c>
      <c r="AE170" s="11">
        <f>'OddsRatio_working_3-way'!X170^(1/3)*SIN(('OddsRatio_working_3-way'!Y170+4*PI())/3)</f>
        <v>-0.54422134631084229</v>
      </c>
      <c r="AF170" s="11">
        <f>-'OddsRatio_working_3-way'!U170/(3*'OddsRatio_working_3-way'!X170^(1/3))*COS(('OddsRatio_working_3-way'!Y170)/3)</f>
        <v>0.53203305194806116</v>
      </c>
      <c r="AG170" s="11">
        <f>-'OddsRatio_working_3-way'!U170/(3*'OddsRatio_working_3-way'!X170^(1/3))*COS(('OddsRatio_working_3-way'!Y170+2*PI())/3)</f>
        <v>-0.41058597042585449</v>
      </c>
      <c r="AH170" s="11">
        <f>-'OddsRatio_working_3-way'!U170/(3*'OddsRatio_working_3-way'!X170^(1/3))*COS(('OddsRatio_working_3-way'!Y170+4*PI())/3)</f>
        <v>-0.12144708152220686</v>
      </c>
      <c r="AI170" s="11">
        <f>'OddsRatio_working_3-way'!U170/(3*'OddsRatio_working_3-way'!X170^(1/3))*SIN(('OddsRatio_working_3-way'!Y170)/3)</f>
        <v>-0.16693441534171041</v>
      </c>
      <c r="AJ170" s="11">
        <f>'OddsRatio_working_3-way'!U170/(3*'OddsRatio_working_3-way'!X170^(1/3))*SIN(('OddsRatio_working_3-way'!Y170+2*PI())/3)</f>
        <v>-0.37728693096913174</v>
      </c>
      <c r="AK170" s="11">
        <f>'OddsRatio_working_3-way'!U170/(3*'OddsRatio_working_3-way'!X170^(1/3))*SIN(('OddsRatio_working_3-way'!Y170+4*PI())/3)</f>
        <v>0.54422134631084207</v>
      </c>
      <c r="AL170" s="11">
        <f>'OddsRatio_working_3-way'!Z170+'OddsRatio_working_3-way'!AF170</f>
        <v>1.0640661038961226</v>
      </c>
      <c r="AM170" s="11">
        <f>'OddsRatio_working_3-way'!AA170+'OddsRatio_working_3-way'!AG170</f>
        <v>-0.82117194085170908</v>
      </c>
      <c r="AN170" s="11">
        <f>'OddsRatio_working_3-way'!AB170+'OddsRatio_working_3-way'!AH170</f>
        <v>-0.24289416304441375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1.0640661038961226</v>
      </c>
      <c r="AS170" s="11">
        <f>IF(('OddsRatio_working_3-way'!X170=0),IF(Q170&gt;0,-Q170^(1/3),(-Q170)^(1/3)),'OddsRatio_working_3-way'!AM170-'OddsRatio_working_3-way'!R170/3)</f>
        <v>-0.82117194085170908</v>
      </c>
      <c r="AT170" s="11">
        <f>IF(('OddsRatio_working_3-way'!X170=0),IF(Q170&gt;0,-Q170^(1/3),(-Q170)^(1/3)),'OddsRatio_working_3-way'!AN170-'OddsRatio_working_3-way'!R170/3)</f>
        <v>-0.24289416304441375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1.58</v>
      </c>
      <c r="B171" s="4">
        <f>IF('True_Odds_Calculator_3-way'!B172="","",'True_Odds_Calculator_3-way'!B172)</f>
        <v>4.4000000000000004</v>
      </c>
      <c r="C171" s="4">
        <f>IF('True_Odds_Calculator_3-way'!C172="","",'True_Odds_Calculator_3-way'!C172)</f>
        <v>5.88</v>
      </c>
      <c r="D171" s="9">
        <f t="shared" si="39"/>
        <v>0.61993512691810071</v>
      </c>
      <c r="E171" s="9">
        <f t="shared" si="40"/>
        <v>0.21768136990041578</v>
      </c>
      <c r="F171" s="9">
        <f t="shared" si="41"/>
        <v>0.16238350318148337</v>
      </c>
      <c r="G171" s="9">
        <f t="shared" si="42"/>
        <v>1.0570207034273738</v>
      </c>
      <c r="H171" s="9">
        <f t="shared" si="43"/>
        <v>1.6130720079878769</v>
      </c>
      <c r="I171" s="9">
        <f t="shared" si="44"/>
        <v>4.5938703916530708</v>
      </c>
      <c r="J171" s="9">
        <f t="shared" si="45"/>
        <v>6.1582610327255844</v>
      </c>
      <c r="K171" s="11">
        <f t="shared" si="46"/>
        <v>0.63291139240506322</v>
      </c>
      <c r="L171" s="11">
        <f t="shared" si="47"/>
        <v>0.22727272727272727</v>
      </c>
      <c r="M171" s="11">
        <f t="shared" si="48"/>
        <v>0.17006802721088435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-0.2354179876783854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0.21674377460995903</v>
      </c>
      <c r="Q171" s="11">
        <f>2*'OddsRatio_working_3-way'!K171*'OddsRatio_working_3-way'!L171*'OddsRatio_working_3-way'!M171</f>
        <v>4.8926359957101352E-2</v>
      </c>
      <c r="R171" s="11">
        <f t="shared" si="49"/>
        <v>0</v>
      </c>
      <c r="S171" s="11">
        <f t="shared" si="50"/>
        <v>-0.92067635420476868</v>
      </c>
      <c r="T171" s="11">
        <f t="shared" si="51"/>
        <v>-0.20782761945931569</v>
      </c>
      <c r="U171" s="11">
        <f>'OddsRatio_working_3-way'!S171-'OddsRatio_working_3-way'!R171^2/3</f>
        <v>-0.92067635420476868</v>
      </c>
      <c r="V171" s="11">
        <f>'OddsRatio_working_3-way'!S171*'OddsRatio_working_3-way'!R171/3-2*'OddsRatio_working_3-way'!R171^3/27-'OddsRatio_working_3-way'!T171</f>
        <v>0.20782761945931569</v>
      </c>
      <c r="W171" s="11">
        <f>'OddsRatio_working_3-way'!V171^2+4*'OddsRatio_working_3-way'!U171^3/27</f>
        <v>-7.242348229090774E-2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0.17001161850079091</v>
      </c>
      <c r="Y171" s="11">
        <f>IF('OddsRatio_working_3-way'!W171&gt;=0,IF('OddsRatio_working_3-way'!V171+SQRT('OddsRatio_working_3-way'!W171)&gt;0,0,PI()),ACOS('OddsRatio_working_3-way'!V171/(2*'OddsRatio_working_3-way'!X171)))</f>
        <v>0.91320033884335272</v>
      </c>
      <c r="Z171" s="11">
        <f>'OddsRatio_working_3-way'!X171^(1/3)*COS('OddsRatio_working_3-way'!Y171/3)</f>
        <v>0.52851035171368688</v>
      </c>
      <c r="AA171" s="11">
        <f>'OddsRatio_working_3-way'!X171^(1/3)*COS(('OddsRatio_working_3-way'!Y171+2*PI())/3)</f>
        <v>-0.40804910705631531</v>
      </c>
      <c r="AB171" s="11">
        <f>'OddsRatio_working_3-way'!X171^(1/3)*COS(('OddsRatio_working_3-way'!Y171+4*PI())/3)</f>
        <v>-0.12046124465737162</v>
      </c>
      <c r="AC171" s="11">
        <f>'OddsRatio_working_3-way'!X171^(1/3)*SIN('OddsRatio_working_3-way'!Y171/3)</f>
        <v>0.16603892977169918</v>
      </c>
      <c r="AD171" s="11">
        <f>'OddsRatio_working_3-way'!X171^(1/3)*SIN(('OddsRatio_working_3-way'!Y171+2*PI())/3)</f>
        <v>0.37468392586125165</v>
      </c>
      <c r="AE171" s="11">
        <f>'OddsRatio_working_3-way'!X171^(1/3)*SIN(('OddsRatio_working_3-way'!Y171+4*PI())/3)</f>
        <v>-0.54072285563295097</v>
      </c>
      <c r="AF171" s="11">
        <f>-'OddsRatio_working_3-way'!U171/(3*'OddsRatio_working_3-way'!X171^(1/3))*COS(('OddsRatio_working_3-way'!Y171)/3)</f>
        <v>0.52851035171368677</v>
      </c>
      <c r="AG171" s="11">
        <f>-'OddsRatio_working_3-way'!U171/(3*'OddsRatio_working_3-way'!X171^(1/3))*COS(('OddsRatio_working_3-way'!Y171+2*PI())/3)</f>
        <v>-0.40804910705631525</v>
      </c>
      <c r="AH171" s="11">
        <f>-'OddsRatio_working_3-way'!U171/(3*'OddsRatio_working_3-way'!X171^(1/3))*COS(('OddsRatio_working_3-way'!Y171+4*PI())/3)</f>
        <v>-0.12046124465737161</v>
      </c>
      <c r="AI171" s="11">
        <f>'OddsRatio_working_3-way'!U171/(3*'OddsRatio_working_3-way'!X171^(1/3))*SIN(('OddsRatio_working_3-way'!Y171)/3)</f>
        <v>-0.16603892977169915</v>
      </c>
      <c r="AJ171" s="11">
        <f>'OddsRatio_working_3-way'!U171/(3*'OddsRatio_working_3-way'!X171^(1/3))*SIN(('OddsRatio_working_3-way'!Y171+2*PI())/3)</f>
        <v>-0.3746839258612516</v>
      </c>
      <c r="AK171" s="11">
        <f>'OddsRatio_working_3-way'!U171/(3*'OddsRatio_working_3-way'!X171^(1/3))*SIN(('OddsRatio_working_3-way'!Y171+4*PI())/3)</f>
        <v>0.54072285563295086</v>
      </c>
      <c r="AL171" s="11">
        <f>'OddsRatio_working_3-way'!Z171+'OddsRatio_working_3-way'!AF171</f>
        <v>1.0570207034273738</v>
      </c>
      <c r="AM171" s="11">
        <f>'OddsRatio_working_3-way'!AA171+'OddsRatio_working_3-way'!AG171</f>
        <v>-0.8160982141126305</v>
      </c>
      <c r="AN171" s="11">
        <f>'OddsRatio_working_3-way'!AB171+'OddsRatio_working_3-way'!AH171</f>
        <v>-0.24092248931474325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1.0570207034273738</v>
      </c>
      <c r="AS171" s="11">
        <f>IF(('OddsRatio_working_3-way'!X171=0),IF(Q171&gt;0,-Q171^(1/3),(-Q171)^(1/3)),'OddsRatio_working_3-way'!AM171-'OddsRatio_working_3-way'!R171/3)</f>
        <v>-0.8160982141126305</v>
      </c>
      <c r="AT171" s="11">
        <f>IF(('OddsRatio_working_3-way'!X171=0),IF(Q171&gt;0,-Q171^(1/3),(-Q171)^(1/3)),'OddsRatio_working_3-way'!AN171-'OddsRatio_working_3-way'!R171/3)</f>
        <v>-0.24092248931474325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1.45</v>
      </c>
      <c r="B172" s="4">
        <f>IF('True_Odds_Calculator_3-way'!B173="","",'True_Odds_Calculator_3-way'!B173)</f>
        <v>5.04</v>
      </c>
      <c r="C172" s="4">
        <f>IF('True_Odds_Calculator_3-way'!C173="","",'True_Odds_Calculator_3-way'!C173)</f>
        <v>6.84</v>
      </c>
      <c r="D172" s="9">
        <f t="shared" si="39"/>
        <v>0.67462649949607822</v>
      </c>
      <c r="E172" s="9">
        <f t="shared" si="40"/>
        <v>0.18761735264713975</v>
      </c>
      <c r="F172" s="9">
        <f t="shared" si="41"/>
        <v>0.1377561478567822</v>
      </c>
      <c r="G172" s="9">
        <f t="shared" si="42"/>
        <v>1.0717815322732547</v>
      </c>
      <c r="H172" s="9">
        <f t="shared" si="43"/>
        <v>1.4823016895229644</v>
      </c>
      <c r="I172" s="9">
        <f t="shared" si="44"/>
        <v>5.3299973903839497</v>
      </c>
      <c r="J172" s="9">
        <f t="shared" si="45"/>
        <v>7.2592041484758072</v>
      </c>
      <c r="K172" s="11">
        <f t="shared" si="46"/>
        <v>0.68965517241379315</v>
      </c>
      <c r="L172" s="11">
        <f t="shared" si="47"/>
        <v>0.1984126984126984</v>
      </c>
      <c r="M172" s="11">
        <f t="shared" si="48"/>
        <v>0.14619883040935672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-0.21239881312476605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0.20665488753813016</v>
      </c>
      <c r="Q172" s="11">
        <f>2*'OddsRatio_working_3-way'!K172*'OddsRatio_working_3-way'!L172*'OddsRatio_working_3-way'!M172</f>
        <v>4.0010626822484054E-2</v>
      </c>
      <c r="R172" s="11">
        <f t="shared" si="49"/>
        <v>0</v>
      </c>
      <c r="S172" s="11">
        <f t="shared" si="50"/>
        <v>-0.97295688472956854</v>
      </c>
      <c r="T172" s="11">
        <f t="shared" si="51"/>
        <v>-0.18837500188374992</v>
      </c>
      <c r="U172" s="11">
        <f>'OddsRatio_working_3-way'!S172-'OddsRatio_working_3-way'!R172^2/3</f>
        <v>-0.97295688472956854</v>
      </c>
      <c r="V172" s="11">
        <f>'OddsRatio_working_3-way'!S172*'OddsRatio_working_3-way'!R172/3-2*'OddsRatio_working_3-way'!R172^3/27-'OddsRatio_working_3-way'!T172</f>
        <v>0.18837500188374992</v>
      </c>
      <c r="W172" s="11">
        <f>'OddsRatio_working_3-way'!V172^2+4*'OddsRatio_working_3-way'!U172^3/27</f>
        <v>-0.1009659500720447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0.18469643432315327</v>
      </c>
      <c r="Y172" s="11">
        <f>IF('OddsRatio_working_3-way'!W172&gt;=0,IF('OddsRatio_working_3-way'!V172+SQRT('OddsRatio_working_3-way'!W172)&gt;0,0,PI()),ACOS('OddsRatio_working_3-way'!V172/(2*'OddsRatio_working_3-way'!X172)))</f>
        <v>1.0356598804326933</v>
      </c>
      <c r="Z172" s="11">
        <f>'OddsRatio_working_3-way'!X172^(1/3)*COS('OddsRatio_working_3-way'!Y172/3)</f>
        <v>0.53589076613662734</v>
      </c>
      <c r="AA172" s="11">
        <f>'OddsRatio_working_3-way'!X172^(1/3)*COS(('OddsRatio_working_3-way'!Y172+2*PI())/3)</f>
        <v>-0.43484366424435228</v>
      </c>
      <c r="AB172" s="11">
        <f>'OddsRatio_working_3-way'!X172^(1/3)*COS(('OddsRatio_working_3-way'!Y172+4*PI())/3)</f>
        <v>-0.10104710189227525</v>
      </c>
      <c r="AC172" s="11">
        <f>'OddsRatio_working_3-way'!X172^(1/3)*SIN('OddsRatio_working_3-way'!Y172/3)</f>
        <v>0.19271753512854364</v>
      </c>
      <c r="AD172" s="11">
        <f>'OddsRatio_working_3-way'!X172^(1/3)*SIN(('OddsRatio_working_3-way'!Y172+2*PI())/3)</f>
        <v>0.36773624956355322</v>
      </c>
      <c r="AE172" s="11">
        <f>'OddsRatio_working_3-way'!X172^(1/3)*SIN(('OddsRatio_working_3-way'!Y172+4*PI())/3)</f>
        <v>-0.56045378469209661</v>
      </c>
      <c r="AF172" s="11">
        <f>-'OddsRatio_working_3-way'!U172/(3*'OddsRatio_working_3-way'!X172^(1/3))*COS(('OddsRatio_working_3-way'!Y172)/3)</f>
        <v>0.53589076613662734</v>
      </c>
      <c r="AG172" s="11">
        <f>-'OddsRatio_working_3-way'!U172/(3*'OddsRatio_working_3-way'!X172^(1/3))*COS(('OddsRatio_working_3-way'!Y172+2*PI())/3)</f>
        <v>-0.43484366424435228</v>
      </c>
      <c r="AH172" s="11">
        <f>-'OddsRatio_working_3-way'!U172/(3*'OddsRatio_working_3-way'!X172^(1/3))*COS(('OddsRatio_working_3-way'!Y172+4*PI())/3)</f>
        <v>-0.10104710189227525</v>
      </c>
      <c r="AI172" s="11">
        <f>'OddsRatio_working_3-way'!U172/(3*'OddsRatio_working_3-way'!X172^(1/3))*SIN(('OddsRatio_working_3-way'!Y172)/3)</f>
        <v>-0.19271753512854364</v>
      </c>
      <c r="AJ172" s="11">
        <f>'OddsRatio_working_3-way'!U172/(3*'OddsRatio_working_3-way'!X172^(1/3))*SIN(('OddsRatio_working_3-way'!Y172+2*PI())/3)</f>
        <v>-0.36773624956355322</v>
      </c>
      <c r="AK172" s="11">
        <f>'OddsRatio_working_3-way'!U172/(3*'OddsRatio_working_3-way'!X172^(1/3))*SIN(('OddsRatio_working_3-way'!Y172+4*PI())/3)</f>
        <v>0.56045378469209661</v>
      </c>
      <c r="AL172" s="11">
        <f>'OddsRatio_working_3-way'!Z172+'OddsRatio_working_3-way'!AF172</f>
        <v>1.0717815322732547</v>
      </c>
      <c r="AM172" s="11">
        <f>'OddsRatio_working_3-way'!AA172+'OddsRatio_working_3-way'!AG172</f>
        <v>-0.86968732848870456</v>
      </c>
      <c r="AN172" s="11">
        <f>'OddsRatio_working_3-way'!AB172+'OddsRatio_working_3-way'!AH172</f>
        <v>-0.20209420378455051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1.0717815322732547</v>
      </c>
      <c r="AS172" s="11">
        <f>IF(('OddsRatio_working_3-way'!X172=0),IF(Q172&gt;0,-Q172^(1/3),(-Q172)^(1/3)),'OddsRatio_working_3-way'!AM172-'OddsRatio_working_3-way'!R172/3)</f>
        <v>-0.86968732848870456</v>
      </c>
      <c r="AT172" s="11">
        <f>IF(('OddsRatio_working_3-way'!X172=0),IF(Q172&gt;0,-Q172^(1/3),(-Q172)^(1/3)),'OddsRatio_working_3-way'!AN172-'OddsRatio_working_3-way'!R172/3)</f>
        <v>-0.20209420378455051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4.4400000000000004</v>
      </c>
      <c r="B173" s="4">
        <f>IF('True_Odds_Calculator_3-way'!B174="","",'True_Odds_Calculator_3-way'!B174)</f>
        <v>3.95</v>
      </c>
      <c r="C173" s="4">
        <f>IF('True_Odds_Calculator_3-way'!C174="","",'True_Odds_Calculator_3-way'!C174)</f>
        <v>1.81</v>
      </c>
      <c r="D173" s="9">
        <f t="shared" si="39"/>
        <v>0.21646753855508888</v>
      </c>
      <c r="E173" s="9">
        <f t="shared" si="40"/>
        <v>0.24366213909161788</v>
      </c>
      <c r="F173" s="9">
        <f t="shared" si="41"/>
        <v>0.53987032235329335</v>
      </c>
      <c r="G173" s="9">
        <f t="shared" si="42"/>
        <v>1.0522181103637169</v>
      </c>
      <c r="H173" s="9">
        <f t="shared" si="43"/>
        <v>4.6196302996511864</v>
      </c>
      <c r="I173" s="9">
        <f t="shared" si="44"/>
        <v>4.1040434255729661</v>
      </c>
      <c r="J173" s="9">
        <f t="shared" si="45"/>
        <v>1.8522966693946106</v>
      </c>
      <c r="K173" s="11">
        <f t="shared" si="46"/>
        <v>0.2252252252252252</v>
      </c>
      <c r="L173" s="11">
        <f t="shared" si="47"/>
        <v>0.25316455696202528</v>
      </c>
      <c r="M173" s="11">
        <f t="shared" si="48"/>
        <v>0.5524861878453039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-0.25894458693955169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0.22681608806512643</v>
      </c>
      <c r="Q173" s="11">
        <f>2*'OddsRatio_working_3-way'!K173*'OddsRatio_working_3-way'!L173*'OddsRatio_working_3-way'!M173</f>
        <v>6.3004468906979555E-2</v>
      </c>
      <c r="R173" s="11">
        <f t="shared" si="49"/>
        <v>0</v>
      </c>
      <c r="S173" s="11">
        <f t="shared" si="50"/>
        <v>-0.87592519598826224</v>
      </c>
      <c r="T173" s="11">
        <f t="shared" si="51"/>
        <v>-0.24331255444118394</v>
      </c>
      <c r="U173" s="11">
        <f>'OddsRatio_working_3-way'!S173-'OddsRatio_working_3-way'!R173^2/3</f>
        <v>-0.87592519598826224</v>
      </c>
      <c r="V173" s="11">
        <f>'OddsRatio_working_3-way'!S173*'OddsRatio_working_3-way'!R173/3-2*'OddsRatio_working_3-way'!R173^3/27-'OddsRatio_working_3-way'!T173</f>
        <v>0.24331255444118394</v>
      </c>
      <c r="W173" s="11">
        <f>'OddsRatio_working_3-way'!V173^2+4*'OddsRatio_working_3-way'!U173^3/27</f>
        <v>-4.0361842672785898E-2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0.15776790058617754</v>
      </c>
      <c r="Y173" s="11">
        <f>IF('OddsRatio_working_3-way'!W173&gt;=0,IF('OddsRatio_working_3-way'!V173+SQRT('OddsRatio_working_3-way'!W173)&gt;0,0,PI()),ACOS('OddsRatio_working_3-way'!V173/(2*'OddsRatio_working_3-way'!X173)))</f>
        <v>0.69021493215461616</v>
      </c>
      <c r="Z173" s="11">
        <f>'OddsRatio_working_3-way'!X173^(1/3)*COS('OddsRatio_working_3-way'!Y173/3)</f>
        <v>0.52610905518185858</v>
      </c>
      <c r="AA173" s="11">
        <f>'OddsRatio_working_3-way'!X173^(1/3)*COS(('OddsRatio_working_3-way'!Y173+2*PI())/3)</f>
        <v>-0.36977025060682189</v>
      </c>
      <c r="AB173" s="11">
        <f>'OddsRatio_working_3-way'!X173^(1/3)*COS(('OddsRatio_working_3-way'!Y173+4*PI())/3)</f>
        <v>-0.15633880457503685</v>
      </c>
      <c r="AC173" s="11">
        <f>'OddsRatio_working_3-way'!X173^(1/3)*SIN('OddsRatio_working_3-way'!Y173/3)</f>
        <v>0.12322470281998225</v>
      </c>
      <c r="AD173" s="11">
        <f>'OddsRatio_working_3-way'!X173^(1/3)*SIN(('OddsRatio_working_3-way'!Y173+2*PI())/3)</f>
        <v>0.39401145553852751</v>
      </c>
      <c r="AE173" s="11">
        <f>'OddsRatio_working_3-way'!X173^(1/3)*SIN(('OddsRatio_working_3-way'!Y173+4*PI())/3)</f>
        <v>-0.51723615835850967</v>
      </c>
      <c r="AF173" s="11">
        <f>-'OddsRatio_working_3-way'!U173/(3*'OddsRatio_working_3-way'!X173^(1/3))*COS(('OddsRatio_working_3-way'!Y173)/3)</f>
        <v>0.52610905518185835</v>
      </c>
      <c r="AG173" s="11">
        <f>-'OddsRatio_working_3-way'!U173/(3*'OddsRatio_working_3-way'!X173^(1/3))*COS(('OddsRatio_working_3-way'!Y173+2*PI())/3)</f>
        <v>-0.36977025060682173</v>
      </c>
      <c r="AH173" s="11">
        <f>-'OddsRatio_working_3-way'!U173/(3*'OddsRatio_working_3-way'!X173^(1/3))*COS(('OddsRatio_working_3-way'!Y173+4*PI())/3)</f>
        <v>-0.15633880457503679</v>
      </c>
      <c r="AI173" s="11">
        <f>'OddsRatio_working_3-way'!U173/(3*'OddsRatio_working_3-way'!X173^(1/3))*SIN(('OddsRatio_working_3-way'!Y173)/3)</f>
        <v>-0.1232247028199822</v>
      </c>
      <c r="AJ173" s="11">
        <f>'OddsRatio_working_3-way'!U173/(3*'OddsRatio_working_3-way'!X173^(1/3))*SIN(('OddsRatio_working_3-way'!Y173+2*PI())/3)</f>
        <v>-0.39401145553852734</v>
      </c>
      <c r="AK173" s="11">
        <f>'OddsRatio_working_3-way'!U173/(3*'OddsRatio_working_3-way'!X173^(1/3))*SIN(('OddsRatio_working_3-way'!Y173+4*PI())/3)</f>
        <v>0.51723615835850945</v>
      </c>
      <c r="AL173" s="11">
        <f>'OddsRatio_working_3-way'!Z173+'OddsRatio_working_3-way'!AF173</f>
        <v>1.0522181103637169</v>
      </c>
      <c r="AM173" s="11">
        <f>'OddsRatio_working_3-way'!AA173+'OddsRatio_working_3-way'!AG173</f>
        <v>-0.73954050121364356</v>
      </c>
      <c r="AN173" s="11">
        <f>'OddsRatio_working_3-way'!AB173+'OddsRatio_working_3-way'!AH173</f>
        <v>-0.31267760915007364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1.0522181103637169</v>
      </c>
      <c r="AS173" s="11">
        <f>IF(('OddsRatio_working_3-way'!X173=0),IF(Q173&gt;0,-Q173^(1/3),(-Q173)^(1/3)),'OddsRatio_working_3-way'!AM173-'OddsRatio_working_3-way'!R173/3)</f>
        <v>-0.73954050121364356</v>
      </c>
      <c r="AT173" s="11">
        <f>IF(('OddsRatio_working_3-way'!X173=0),IF(Q173&gt;0,-Q173^(1/3),(-Q173)^(1/3)),'OddsRatio_working_3-way'!AN173-'OddsRatio_working_3-way'!R173/3)</f>
        <v>-0.31267760915007364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1.98</v>
      </c>
      <c r="B174" s="4">
        <f>IF('True_Odds_Calculator_3-way'!B175="","",'True_Odds_Calculator_3-way'!B175)</f>
        <v>3.49</v>
      </c>
      <c r="C174" s="4">
        <f>IF('True_Odds_Calculator_3-way'!C175="","",'True_Odds_Calculator_3-way'!C175)</f>
        <v>4.22</v>
      </c>
      <c r="D174" s="9">
        <f t="shared" si="39"/>
        <v>0.49374106615803637</v>
      </c>
      <c r="E174" s="9">
        <f t="shared" si="40"/>
        <v>0.27737451357504722</v>
      </c>
      <c r="F174" s="9">
        <f t="shared" si="41"/>
        <v>0.22888442026691636</v>
      </c>
      <c r="G174" s="9">
        <f t="shared" si="42"/>
        <v>1.0462786756590754</v>
      </c>
      <c r="H174" s="9">
        <f t="shared" si="43"/>
        <v>2.0253531021458939</v>
      </c>
      <c r="I174" s="9">
        <f t="shared" si="44"/>
        <v>3.6052339023910975</v>
      </c>
      <c r="J174" s="9">
        <f t="shared" si="45"/>
        <v>4.3690173356222228</v>
      </c>
      <c r="K174" s="11">
        <f t="shared" si="46"/>
        <v>0.50505050505050508</v>
      </c>
      <c r="L174" s="11">
        <f t="shared" si="47"/>
        <v>0.28653295128939826</v>
      </c>
      <c r="M174" s="11">
        <f t="shared" si="48"/>
        <v>0.23696682464454977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-0.26945002380573202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0.22941565466586178</v>
      </c>
      <c r="Q174" s="11">
        <f>2*'OddsRatio_working_3-way'!K174*'OddsRatio_working_3-way'!L174*'OddsRatio_working_3-way'!M174</f>
        <v>6.8584650124323396E-2</v>
      </c>
      <c r="R174" s="11">
        <f t="shared" si="49"/>
        <v>0</v>
      </c>
      <c r="S174" s="11">
        <f t="shared" si="50"/>
        <v>-0.85142191277468882</v>
      </c>
      <c r="T174" s="11">
        <f t="shared" si="51"/>
        <v>-0.25453569888630456</v>
      </c>
      <c r="U174" s="11">
        <f>'OddsRatio_working_3-way'!S174-'OddsRatio_working_3-way'!R174^2/3</f>
        <v>-0.85142191277468882</v>
      </c>
      <c r="V174" s="11">
        <f>'OddsRatio_working_3-way'!S174*'OddsRatio_working_3-way'!R174/3-2*'OddsRatio_working_3-way'!R174^3/27-'OddsRatio_working_3-way'!T174</f>
        <v>0.25453569888630456</v>
      </c>
      <c r="W174" s="11">
        <f>'OddsRatio_working_3-way'!V174^2+4*'OddsRatio_working_3-way'!U174^3/27</f>
        <v>-2.6650415695520693E-2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0.15119427709329825</v>
      </c>
      <c r="Y174" s="11">
        <f>IF('OddsRatio_working_3-way'!W174&gt;=0,IF('OddsRatio_working_3-way'!V174+SQRT('OddsRatio_working_3-way'!W174)&gt;0,0,PI()),ACOS('OddsRatio_working_3-way'!V174/(2*'OddsRatio_working_3-way'!X174)))</f>
        <v>0.57027889608924331</v>
      </c>
      <c r="Z174" s="11">
        <f>'OddsRatio_working_3-way'!X174^(1/3)*COS('OddsRatio_working_3-way'!Y174/3)</f>
        <v>0.5231393378295377</v>
      </c>
      <c r="AA174" s="11">
        <f>'OddsRatio_working_3-way'!X174^(1/3)*COS(('OddsRatio_working_3-way'!Y174+2*PI())/3)</f>
        <v>-0.34874422429147733</v>
      </c>
      <c r="AB174" s="11">
        <f>'OddsRatio_working_3-way'!X174^(1/3)*COS(('OddsRatio_working_3-way'!Y174+4*PI())/3)</f>
        <v>-0.17439511353806028</v>
      </c>
      <c r="AC174" s="11">
        <f>'OddsRatio_working_3-way'!X174^(1/3)*SIN('OddsRatio_working_3-way'!Y174/3)</f>
        <v>0.10066050602645707</v>
      </c>
      <c r="AD174" s="11">
        <f>'OddsRatio_working_3-way'!X174^(1/3)*SIN(('OddsRatio_working_3-way'!Y174+2*PI())/3)</f>
        <v>0.40272170326612072</v>
      </c>
      <c r="AE174" s="11">
        <f>'OddsRatio_working_3-way'!X174^(1/3)*SIN(('OddsRatio_working_3-way'!Y174+4*PI())/3)</f>
        <v>-0.50338220929257782</v>
      </c>
      <c r="AF174" s="11">
        <f>-'OddsRatio_working_3-way'!U174/(3*'OddsRatio_working_3-way'!X174^(1/3))*COS(('OddsRatio_working_3-way'!Y174)/3)</f>
        <v>0.5231393378295377</v>
      </c>
      <c r="AG174" s="11">
        <f>-'OddsRatio_working_3-way'!U174/(3*'OddsRatio_working_3-way'!X174^(1/3))*COS(('OddsRatio_working_3-way'!Y174+2*PI())/3)</f>
        <v>-0.34874422429147733</v>
      </c>
      <c r="AH174" s="11">
        <f>-'OddsRatio_working_3-way'!U174/(3*'OddsRatio_working_3-way'!X174^(1/3))*COS(('OddsRatio_working_3-way'!Y174+4*PI())/3)</f>
        <v>-0.17439511353806028</v>
      </c>
      <c r="AI174" s="11">
        <f>'OddsRatio_working_3-way'!U174/(3*'OddsRatio_working_3-way'!X174^(1/3))*SIN(('OddsRatio_working_3-way'!Y174)/3)</f>
        <v>-0.10066050602645707</v>
      </c>
      <c r="AJ174" s="11">
        <f>'OddsRatio_working_3-way'!U174/(3*'OddsRatio_working_3-way'!X174^(1/3))*SIN(('OddsRatio_working_3-way'!Y174+2*PI())/3)</f>
        <v>-0.40272170326612072</v>
      </c>
      <c r="AK174" s="11">
        <f>'OddsRatio_working_3-way'!U174/(3*'OddsRatio_working_3-way'!X174^(1/3))*SIN(('OddsRatio_working_3-way'!Y174+4*PI())/3)</f>
        <v>0.50338220929257782</v>
      </c>
      <c r="AL174" s="11">
        <f>'OddsRatio_working_3-way'!Z174+'OddsRatio_working_3-way'!AF174</f>
        <v>1.0462786756590754</v>
      </c>
      <c r="AM174" s="11">
        <f>'OddsRatio_working_3-way'!AA174+'OddsRatio_working_3-way'!AG174</f>
        <v>-0.69748844858295467</v>
      </c>
      <c r="AN174" s="11">
        <f>'OddsRatio_working_3-way'!AB174+'OddsRatio_working_3-way'!AH174</f>
        <v>-0.34879022707612056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1.0462786756590754</v>
      </c>
      <c r="AS174" s="11">
        <f>IF(('OddsRatio_working_3-way'!X174=0),IF(Q174&gt;0,-Q174^(1/3),(-Q174)^(1/3)),'OddsRatio_working_3-way'!AM174-'OddsRatio_working_3-way'!R174/3)</f>
        <v>-0.69748844858295467</v>
      </c>
      <c r="AT174" s="11">
        <f>IF(('OddsRatio_working_3-way'!X174=0),IF(Q174&gt;0,-Q174^(1/3),(-Q174)^(1/3)),'OddsRatio_working_3-way'!AN174-'OddsRatio_working_3-way'!R174/3)</f>
        <v>-0.34879022707612056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7.47</v>
      </c>
      <c r="B175" s="4">
        <f>IF('True_Odds_Calculator_3-way'!B176="","",'True_Odds_Calculator_3-way'!B176)</f>
        <v>4.82</v>
      </c>
      <c r="C175" s="4">
        <f>IF('True_Odds_Calculator_3-way'!C176="","",'True_Odds_Calculator_3-way'!C176)</f>
        <v>1.45</v>
      </c>
      <c r="D175" s="9">
        <f t="shared" si="39"/>
        <v>0.12672096522621967</v>
      </c>
      <c r="E175" s="9">
        <f t="shared" si="40"/>
        <v>0.19728633767125059</v>
      </c>
      <c r="F175" s="9">
        <f t="shared" si="41"/>
        <v>0.67599269710252985</v>
      </c>
      <c r="G175" s="9">
        <f t="shared" si="42"/>
        <v>1.065124270938445</v>
      </c>
      <c r="H175" s="9">
        <f t="shared" si="43"/>
        <v>7.891354032971738</v>
      </c>
      <c r="I175" s="9">
        <f t="shared" si="44"/>
        <v>5.0687747149848601</v>
      </c>
      <c r="J175" s="9">
        <f t="shared" si="45"/>
        <v>1.4793059219222999</v>
      </c>
      <c r="K175" s="11">
        <f t="shared" si="46"/>
        <v>0.13386880856760375</v>
      </c>
      <c r="L175" s="11">
        <f t="shared" si="47"/>
        <v>0.20746887966804978</v>
      </c>
      <c r="M175" s="11">
        <f t="shared" si="48"/>
        <v>0.68965517241379315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-0.21303183832769912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0.20571626899643217</v>
      </c>
      <c r="Q175" s="11">
        <f>2*'OddsRatio_working_3-way'!K175*'OddsRatio_working_3-way'!L175*'OddsRatio_working_3-way'!M175</f>
        <v>3.8308429980713619E-2</v>
      </c>
      <c r="R175" s="11">
        <f t="shared" si="49"/>
        <v>0</v>
      </c>
      <c r="S175" s="11">
        <f t="shared" si="50"/>
        <v>-0.96565973711397224</v>
      </c>
      <c r="T175" s="11">
        <f t="shared" si="51"/>
        <v>-0.17982490449049759</v>
      </c>
      <c r="U175" s="11">
        <f>'OddsRatio_working_3-way'!S175-'OddsRatio_working_3-way'!R175^2/3</f>
        <v>-0.96565973711397224</v>
      </c>
      <c r="V175" s="11">
        <f>'OddsRatio_working_3-way'!S175*'OddsRatio_working_3-way'!R175/3-2*'OddsRatio_working_3-way'!R175^3/27-'OddsRatio_working_3-way'!T175</f>
        <v>0.17982490449049759</v>
      </c>
      <c r="W175" s="11">
        <f>'OddsRatio_working_3-way'!V175^2+4*'OddsRatio_working_3-way'!U175^3/27</f>
        <v>-0.10106692615855919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0.18262250849332332</v>
      </c>
      <c r="Y175" s="11">
        <f>IF('OddsRatio_working_3-way'!W175&gt;=0,IF('OddsRatio_working_3-way'!V175+SQRT('OddsRatio_working_3-way'!W175)&gt;0,0,PI()),ACOS('OddsRatio_working_3-way'!V175/(2*'OddsRatio_working_3-way'!X175)))</f>
        <v>1.0560196580579388</v>
      </c>
      <c r="Z175" s="11">
        <f>'OddsRatio_working_3-way'!X175^(1/3)*COS('OddsRatio_working_3-way'!Y175/3)</f>
        <v>0.53256213546922249</v>
      </c>
      <c r="AA175" s="11">
        <f>'OddsRatio_working_3-way'!X175^(1/3)*COS(('OddsRatio_working_3-way'!Y175+2*PI())/3)</f>
        <v>-0.4356862423215736</v>
      </c>
      <c r="AB175" s="11">
        <f>'OddsRatio_working_3-way'!X175^(1/3)*COS(('OddsRatio_working_3-way'!Y175+4*PI())/3)</f>
        <v>-9.6875893147648967E-2</v>
      </c>
      <c r="AC175" s="11">
        <f>'OddsRatio_working_3-way'!X175^(1/3)*SIN('OddsRatio_working_3-way'!Y175/3)</f>
        <v>0.19561224629979654</v>
      </c>
      <c r="AD175" s="11">
        <f>'OddsRatio_working_3-way'!X175^(1/3)*SIN(('OddsRatio_working_3-way'!Y175+2*PI())/3)</f>
        <v>0.363406215260138</v>
      </c>
      <c r="AE175" s="11">
        <f>'OddsRatio_working_3-way'!X175^(1/3)*SIN(('OddsRatio_working_3-way'!Y175+4*PI())/3)</f>
        <v>-0.55901846155993451</v>
      </c>
      <c r="AF175" s="11">
        <f>-'OddsRatio_working_3-way'!U175/(3*'OddsRatio_working_3-way'!X175^(1/3))*COS(('OddsRatio_working_3-way'!Y175)/3)</f>
        <v>0.5325621354692226</v>
      </c>
      <c r="AG175" s="11">
        <f>-'OddsRatio_working_3-way'!U175/(3*'OddsRatio_working_3-way'!X175^(1/3))*COS(('OddsRatio_working_3-way'!Y175+2*PI())/3)</f>
        <v>-0.43568624232157366</v>
      </c>
      <c r="AH175" s="11">
        <f>-'OddsRatio_working_3-way'!U175/(3*'OddsRatio_working_3-way'!X175^(1/3))*COS(('OddsRatio_working_3-way'!Y175+4*PI())/3)</f>
        <v>-9.6875893147648981E-2</v>
      </c>
      <c r="AI175" s="11">
        <f>'OddsRatio_working_3-way'!U175/(3*'OddsRatio_working_3-way'!X175^(1/3))*SIN(('OddsRatio_working_3-way'!Y175)/3)</f>
        <v>-0.19561224629979657</v>
      </c>
      <c r="AJ175" s="11">
        <f>'OddsRatio_working_3-way'!U175/(3*'OddsRatio_working_3-way'!X175^(1/3))*SIN(('OddsRatio_working_3-way'!Y175+2*PI())/3)</f>
        <v>-0.36340621526013805</v>
      </c>
      <c r="AK175" s="11">
        <f>'OddsRatio_working_3-way'!U175/(3*'OddsRatio_working_3-way'!X175^(1/3))*SIN(('OddsRatio_working_3-way'!Y175+4*PI())/3)</f>
        <v>0.55901846155993462</v>
      </c>
      <c r="AL175" s="11">
        <f>'OddsRatio_working_3-way'!Z175+'OddsRatio_working_3-way'!AF175</f>
        <v>1.065124270938445</v>
      </c>
      <c r="AM175" s="11">
        <f>'OddsRatio_working_3-way'!AA175+'OddsRatio_working_3-way'!AG175</f>
        <v>-0.8713724846431472</v>
      </c>
      <c r="AN175" s="11">
        <f>'OddsRatio_working_3-way'!AB175+'OddsRatio_working_3-way'!AH175</f>
        <v>-0.19375178629529793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1.065124270938445</v>
      </c>
      <c r="AS175" s="11">
        <f>IF(('OddsRatio_working_3-way'!X175=0),IF(Q175&gt;0,-Q175^(1/3),(-Q175)^(1/3)),'OddsRatio_working_3-way'!AM175-'OddsRatio_working_3-way'!R175/3)</f>
        <v>-0.8713724846431472</v>
      </c>
      <c r="AT175" s="11">
        <f>IF(('OddsRatio_working_3-way'!X175=0),IF(Q175&gt;0,-Q175^(1/3),(-Q175)^(1/3)),'OddsRatio_working_3-way'!AN175-'OddsRatio_working_3-way'!R175/3)</f>
        <v>-0.19375178629529793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2.5</v>
      </c>
      <c r="B176" s="4">
        <f>IF('True_Odds_Calculator_3-way'!B177="","",'True_Odds_Calculator_3-way'!B177)</f>
        <v>3.03</v>
      </c>
      <c r="C176" s="4">
        <f>IF('True_Odds_Calculator_3-way'!C177="","",'True_Odds_Calculator_3-way'!C177)</f>
        <v>3.37</v>
      </c>
      <c r="D176" s="9">
        <f t="shared" si="39"/>
        <v>0.39038699587209136</v>
      </c>
      <c r="E176" s="9">
        <f t="shared" si="40"/>
        <v>0.32120132436190174</v>
      </c>
      <c r="F176" s="9">
        <f t="shared" si="41"/>
        <v>0.28841167976600696</v>
      </c>
      <c r="G176" s="9">
        <f t="shared" si="42"/>
        <v>1.0410404898624332</v>
      </c>
      <c r="H176" s="9">
        <f t="shared" si="43"/>
        <v>2.56156073479365</v>
      </c>
      <c r="I176" s="9">
        <f t="shared" si="44"/>
        <v>3.1133121944207391</v>
      </c>
      <c r="J176" s="9">
        <f t="shared" si="45"/>
        <v>3.4672659609739664</v>
      </c>
      <c r="K176" s="11">
        <f t="shared" si="46"/>
        <v>0.4</v>
      </c>
      <c r="L176" s="11">
        <f t="shared" si="47"/>
        <v>0.33003300330033003</v>
      </c>
      <c r="M176" s="11">
        <f t="shared" si="48"/>
        <v>0.29673590504451036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-0.28269824015042455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0.23112103495215991</v>
      </c>
      <c r="Q176" s="11">
        <f>2*'OddsRatio_working_3-way'!K176*'OddsRatio_working_3-way'!L176*'OddsRatio_working_3-way'!M176</f>
        <v>7.8346113543105056E-2</v>
      </c>
      <c r="R176" s="11">
        <f t="shared" si="49"/>
        <v>0</v>
      </c>
      <c r="S176" s="11">
        <f t="shared" si="50"/>
        <v>-0.81755385116362855</v>
      </c>
      <c r="T176" s="11">
        <f t="shared" si="51"/>
        <v>-0.27713689869953512</v>
      </c>
      <c r="U176" s="11">
        <f>'OddsRatio_working_3-way'!S176-'OddsRatio_working_3-way'!R176^2/3</f>
        <v>-0.81755385116362855</v>
      </c>
      <c r="V176" s="11">
        <f>'OddsRatio_working_3-way'!S176*'OddsRatio_working_3-way'!R176/3-2*'OddsRatio_working_3-way'!R176^3/27-'OddsRatio_working_3-way'!T176</f>
        <v>0.27713689869953512</v>
      </c>
      <c r="W176" s="11">
        <f>'OddsRatio_working_3-way'!V176^2+4*'OddsRatio_working_3-way'!U176^3/27</f>
        <v>-4.1504480747512201E-3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0.1422632319817278</v>
      </c>
      <c r="Y176" s="11">
        <f>IF('OddsRatio_working_3-way'!W176&gt;=0,IF('OddsRatio_working_3-way'!V176+SQRT('OddsRatio_working_3-way'!W176)&gt;0,0,PI()),ACOS('OddsRatio_working_3-way'!V176/(2*'OddsRatio_working_3-way'!X176)))</f>
        <v>0.22840602463158333</v>
      </c>
      <c r="Z176" s="11">
        <f>'OddsRatio_working_3-way'!X176^(1/3)*COS('OddsRatio_working_3-way'!Y176/3)</f>
        <v>0.52052024493121662</v>
      </c>
      <c r="AA176" s="11">
        <f>'OddsRatio_working_3-way'!X176^(1/3)*COS(('OddsRatio_working_3-way'!Y176+2*PI())/3)</f>
        <v>-0.2946471658608581</v>
      </c>
      <c r="AB176" s="11">
        <f>'OddsRatio_working_3-way'!X176^(1/3)*COS(('OddsRatio_working_3-way'!Y176+4*PI())/3)</f>
        <v>-0.2258730790703587</v>
      </c>
      <c r="AC176" s="11">
        <f>'OddsRatio_working_3-way'!X176^(1/3)*SIN('OddsRatio_working_3-way'!Y176/3)</f>
        <v>3.9706737521765512E-2</v>
      </c>
      <c r="AD176" s="11">
        <f>'OddsRatio_working_3-way'!X176^(1/3)*SIN(('OddsRatio_working_3-way'!Y176+2*PI())/3)</f>
        <v>0.43093038653364901</v>
      </c>
      <c r="AE176" s="11">
        <f>'OddsRatio_working_3-way'!X176^(1/3)*SIN(('OddsRatio_working_3-way'!Y176+4*PI())/3)</f>
        <v>-0.47063712405541458</v>
      </c>
      <c r="AF176" s="11">
        <f>-'OddsRatio_working_3-way'!U176/(3*'OddsRatio_working_3-way'!X176^(1/3))*COS(('OddsRatio_working_3-way'!Y176)/3)</f>
        <v>0.52052024493121662</v>
      </c>
      <c r="AG176" s="11">
        <f>-'OddsRatio_working_3-way'!U176/(3*'OddsRatio_working_3-way'!X176^(1/3))*COS(('OddsRatio_working_3-way'!Y176+2*PI())/3)</f>
        <v>-0.2946471658608581</v>
      </c>
      <c r="AH176" s="11">
        <f>-'OddsRatio_working_3-way'!U176/(3*'OddsRatio_working_3-way'!X176^(1/3))*COS(('OddsRatio_working_3-way'!Y176+4*PI())/3)</f>
        <v>-0.2258730790703587</v>
      </c>
      <c r="AI176" s="11">
        <f>'OddsRatio_working_3-way'!U176/(3*'OddsRatio_working_3-way'!X176^(1/3))*SIN(('OddsRatio_working_3-way'!Y176)/3)</f>
        <v>-3.9706737521765512E-2</v>
      </c>
      <c r="AJ176" s="11">
        <f>'OddsRatio_working_3-way'!U176/(3*'OddsRatio_working_3-way'!X176^(1/3))*SIN(('OddsRatio_working_3-way'!Y176+2*PI())/3)</f>
        <v>-0.43093038653364901</v>
      </c>
      <c r="AK176" s="11">
        <f>'OddsRatio_working_3-way'!U176/(3*'OddsRatio_working_3-way'!X176^(1/3))*SIN(('OddsRatio_working_3-way'!Y176+4*PI())/3)</f>
        <v>0.47063712405541458</v>
      </c>
      <c r="AL176" s="11">
        <f>'OddsRatio_working_3-way'!Z176+'OddsRatio_working_3-way'!AF176</f>
        <v>1.0410404898624332</v>
      </c>
      <c r="AM176" s="11">
        <f>'OddsRatio_working_3-way'!AA176+'OddsRatio_working_3-way'!AG176</f>
        <v>-0.58929433172171619</v>
      </c>
      <c r="AN176" s="11">
        <f>'OddsRatio_working_3-way'!AB176+'OddsRatio_working_3-way'!AH176</f>
        <v>-0.45174615814071739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1.0410404898624332</v>
      </c>
      <c r="AS176" s="11">
        <f>IF(('OddsRatio_working_3-way'!X176=0),IF(Q176&gt;0,-Q176^(1/3),(-Q176)^(1/3)),'OddsRatio_working_3-way'!AM176-'OddsRatio_working_3-way'!R176/3)</f>
        <v>-0.58929433172171619</v>
      </c>
      <c r="AT176" s="11">
        <f>IF(('OddsRatio_working_3-way'!X176=0),IF(Q176&gt;0,-Q176^(1/3),(-Q176)^(1/3)),'OddsRatio_working_3-way'!AN176-'OddsRatio_working_3-way'!R176/3)</f>
        <v>-0.45174615814071739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8.2799999999999994</v>
      </c>
      <c r="B177" s="4">
        <f>IF('True_Odds_Calculator_3-way'!B178="","",'True_Odds_Calculator_3-way'!B178)</f>
        <v>4.58</v>
      </c>
      <c r="C177" s="4">
        <f>IF('True_Odds_Calculator_3-way'!C178="","",'True_Odds_Calculator_3-way'!C178)</f>
        <v>1.44</v>
      </c>
      <c r="D177" s="9">
        <f t="shared" si="39"/>
        <v>0.11362745072596665</v>
      </c>
      <c r="E177" s="9">
        <f t="shared" si="40"/>
        <v>0.20678016736208896</v>
      </c>
      <c r="F177" s="9">
        <f t="shared" si="41"/>
        <v>0.67959238191194438</v>
      </c>
      <c r="G177" s="9">
        <f t="shared" si="42"/>
        <v>1.0715233887254816</v>
      </c>
      <c r="H177" s="9">
        <f t="shared" si="43"/>
        <v>8.800690269921505</v>
      </c>
      <c r="I177" s="9">
        <f t="shared" si="44"/>
        <v>4.8360537316372243</v>
      </c>
      <c r="J177" s="9">
        <f t="shared" si="45"/>
        <v>1.4714702910392119</v>
      </c>
      <c r="K177" s="11">
        <f t="shared" si="46"/>
        <v>0.12077294685990339</v>
      </c>
      <c r="L177" s="11">
        <f t="shared" si="47"/>
        <v>0.2183406113537118</v>
      </c>
      <c r="M177" s="11">
        <f t="shared" si="48"/>
        <v>0.69444444444444442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-0.20999491358962274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0.20692841756382041</v>
      </c>
      <c r="Q177" s="11">
        <f>2*'OddsRatio_working_3-way'!K177*'OddsRatio_working_3-way'!L177*'OddsRatio_working_3-way'!M177</f>
        <v>3.6624498683862021E-2</v>
      </c>
      <c r="R177" s="11">
        <f t="shared" si="49"/>
        <v>0</v>
      </c>
      <c r="S177" s="11">
        <f t="shared" si="50"/>
        <v>-0.9853972842799662</v>
      </c>
      <c r="T177" s="11">
        <f t="shared" si="51"/>
        <v>-0.17440659898760463</v>
      </c>
      <c r="U177" s="11">
        <f>'OddsRatio_working_3-way'!S177-'OddsRatio_working_3-way'!R177^2/3</f>
        <v>-0.9853972842799662</v>
      </c>
      <c r="V177" s="11">
        <f>'OddsRatio_working_3-way'!S177*'OddsRatio_working_3-way'!R177/3-2*'OddsRatio_working_3-way'!R177^3/27-'OddsRatio_working_3-way'!T177</f>
        <v>0.17440659898760463</v>
      </c>
      <c r="W177" s="11">
        <f>'OddsRatio_working_3-way'!V177^2+4*'OddsRatio_working_3-way'!U177^3/27</f>
        <v>-0.11133470221270683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0.18825007568599406</v>
      </c>
      <c r="Y177" s="11">
        <f>IF('OddsRatio_working_3-way'!W177&gt;=0,IF('OddsRatio_working_3-way'!V177+SQRT('OddsRatio_working_3-way'!W177)&gt;0,0,PI()),ACOS('OddsRatio_working_3-way'!V177/(2*'OddsRatio_working_3-way'!X177)))</f>
        <v>1.0891586661151471</v>
      </c>
      <c r="Z177" s="11">
        <f>'OddsRatio_working_3-way'!X177^(1/3)*COS('OddsRatio_working_3-way'!Y177/3)</f>
        <v>0.53576169436274079</v>
      </c>
      <c r="AA177" s="11">
        <f>'OddsRatio_working_3-way'!X177^(1/3)*COS(('OddsRatio_working_3-way'!Y177+2*PI())/3)</f>
        <v>-0.44414450256774141</v>
      </c>
      <c r="AB177" s="11">
        <f>'OddsRatio_working_3-way'!X177^(1/3)*COS(('OddsRatio_working_3-way'!Y177+4*PI())/3)</f>
        <v>-9.1617191794999775E-2</v>
      </c>
      <c r="AC177" s="11">
        <f>'OddsRatio_working_3-way'!X177^(1/3)*SIN('OddsRatio_working_3-way'!Y177/3)</f>
        <v>0.20353173777133748</v>
      </c>
      <c r="AD177" s="11">
        <f>'OddsRatio_working_3-way'!X177^(1/3)*SIN(('OddsRatio_working_3-way'!Y177+2*PI())/3)</f>
        <v>0.3622173688070589</v>
      </c>
      <c r="AE177" s="11">
        <f>'OddsRatio_working_3-way'!X177^(1/3)*SIN(('OddsRatio_working_3-way'!Y177+4*PI())/3)</f>
        <v>-0.56574910657839628</v>
      </c>
      <c r="AF177" s="11">
        <f>-'OddsRatio_working_3-way'!U177/(3*'OddsRatio_working_3-way'!X177^(1/3))*COS(('OddsRatio_working_3-way'!Y177)/3)</f>
        <v>0.53576169436274079</v>
      </c>
      <c r="AG177" s="11">
        <f>-'OddsRatio_working_3-way'!U177/(3*'OddsRatio_working_3-way'!X177^(1/3))*COS(('OddsRatio_working_3-way'!Y177+2*PI())/3)</f>
        <v>-0.44414450256774141</v>
      </c>
      <c r="AH177" s="11">
        <f>-'OddsRatio_working_3-way'!U177/(3*'OddsRatio_working_3-way'!X177^(1/3))*COS(('OddsRatio_working_3-way'!Y177+4*PI())/3)</f>
        <v>-9.1617191794999775E-2</v>
      </c>
      <c r="AI177" s="11">
        <f>'OddsRatio_working_3-way'!U177/(3*'OddsRatio_working_3-way'!X177^(1/3))*SIN(('OddsRatio_working_3-way'!Y177)/3)</f>
        <v>-0.20353173777133748</v>
      </c>
      <c r="AJ177" s="11">
        <f>'OddsRatio_working_3-way'!U177/(3*'OddsRatio_working_3-way'!X177^(1/3))*SIN(('OddsRatio_working_3-way'!Y177+2*PI())/3)</f>
        <v>-0.3622173688070589</v>
      </c>
      <c r="AK177" s="11">
        <f>'OddsRatio_working_3-way'!U177/(3*'OddsRatio_working_3-way'!X177^(1/3))*SIN(('OddsRatio_working_3-way'!Y177+4*PI())/3)</f>
        <v>0.56574910657839628</v>
      </c>
      <c r="AL177" s="11">
        <f>'OddsRatio_working_3-way'!Z177+'OddsRatio_working_3-way'!AF177</f>
        <v>1.0715233887254816</v>
      </c>
      <c r="AM177" s="11">
        <f>'OddsRatio_working_3-way'!AA177+'OddsRatio_working_3-way'!AG177</f>
        <v>-0.88828900513548281</v>
      </c>
      <c r="AN177" s="11">
        <f>'OddsRatio_working_3-way'!AB177+'OddsRatio_working_3-way'!AH177</f>
        <v>-0.18323438358999955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1.0715233887254816</v>
      </c>
      <c r="AS177" s="11">
        <f>IF(('OddsRatio_working_3-way'!X177=0),IF(Q177&gt;0,-Q177^(1/3),(-Q177)^(1/3)),'OddsRatio_working_3-way'!AM177-'OddsRatio_working_3-way'!R177/3)</f>
        <v>-0.88828900513548281</v>
      </c>
      <c r="AT177" s="11">
        <f>IF(('OddsRatio_working_3-way'!X177=0),IF(Q177&gt;0,-Q177^(1/3),(-Q177)^(1/3)),'OddsRatio_working_3-way'!AN177-'OddsRatio_working_3-way'!R177/3)</f>
        <v>-0.18323438358999955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1.61</v>
      </c>
      <c r="B178" s="4">
        <f>IF('True_Odds_Calculator_3-way'!B179="","",'True_Odds_Calculator_3-way'!B179)</f>
        <v>3.77</v>
      </c>
      <c r="C178" s="4">
        <f>IF('True_Odds_Calculator_3-way'!C179="","",'True_Odds_Calculator_3-way'!C179)</f>
        <v>5.22</v>
      </c>
      <c r="D178" s="9">
        <f t="shared" si="39"/>
        <v>0.58879087034569622</v>
      </c>
      <c r="E178" s="9">
        <f t="shared" si="40"/>
        <v>0.23972742043300685</v>
      </c>
      <c r="F178" s="9">
        <f t="shared" si="41"/>
        <v>0.17148170922129677</v>
      </c>
      <c r="G178" s="9">
        <f t="shared" si="42"/>
        <v>1.1449113110506375</v>
      </c>
      <c r="H178" s="9">
        <f t="shared" si="43"/>
        <v>1.6983958997408892</v>
      </c>
      <c r="I178" s="9">
        <f t="shared" si="44"/>
        <v>4.1714043316102654</v>
      </c>
      <c r="J178" s="9">
        <f t="shared" si="45"/>
        <v>5.8315257326336898</v>
      </c>
      <c r="K178" s="11">
        <f t="shared" si="46"/>
        <v>0.6211180124223602</v>
      </c>
      <c r="L178" s="11">
        <f t="shared" si="47"/>
        <v>0.26525198938992045</v>
      </c>
      <c r="M178" s="11">
        <f t="shared" si="48"/>
        <v>0.19157088122605365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-0.22505275087604604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0.23986996018221787</v>
      </c>
      <c r="Q178" s="11">
        <f>2*'OddsRatio_working_3-way'!K178*'OddsRatio_working_3-way'!L178*'OddsRatio_working_3-way'!M178</f>
        <v>6.31236737321626E-2</v>
      </c>
      <c r="R178" s="11">
        <f t="shared" si="49"/>
        <v>0</v>
      </c>
      <c r="S178" s="11">
        <f t="shared" si="50"/>
        <v>-1.0658388277792383</v>
      </c>
      <c r="T178" s="11">
        <f t="shared" si="51"/>
        <v>-0.280483902047168</v>
      </c>
      <c r="U178" s="11">
        <f>'OddsRatio_working_3-way'!S178-'OddsRatio_working_3-way'!R178^2/3</f>
        <v>-1.0658388277792383</v>
      </c>
      <c r="V178" s="11">
        <f>'OddsRatio_working_3-way'!S178*'OddsRatio_working_3-way'!R178/3-2*'OddsRatio_working_3-way'!R178^3/27-'OddsRatio_working_3-way'!T178</f>
        <v>0.280483902047168</v>
      </c>
      <c r="W178" s="11">
        <f>'OddsRatio_working_3-way'!V178^2+4*'OddsRatio_working_3-way'!U178^3/27</f>
        <v>-0.1007074669158501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0.21176560522394533</v>
      </c>
      <c r="Y178" s="11">
        <f>IF('OddsRatio_working_3-way'!W178&gt;=0,IF('OddsRatio_working_3-way'!V178+SQRT('OddsRatio_working_3-way'!W178)&gt;0,0,PI()),ACOS('OddsRatio_working_3-way'!V178/(2*'OddsRatio_working_3-way'!X178)))</f>
        <v>0.84697753698209466</v>
      </c>
      <c r="Z178" s="11">
        <f>'OddsRatio_working_3-way'!X178^(1/3)*COS('OddsRatio_working_3-way'!Y178/3)</f>
        <v>0.57245565552531885</v>
      </c>
      <c r="AA178" s="11">
        <f>'OddsRatio_working_3-way'!X178^(1/3)*COS(('OddsRatio_working_3-way'!Y178+2*PI())/3)</f>
        <v>-0.43003533378240011</v>
      </c>
      <c r="AB178" s="11">
        <f>'OddsRatio_working_3-way'!X178^(1/3)*COS(('OddsRatio_working_3-way'!Y178+4*PI())/3)</f>
        <v>-0.1424203217429186</v>
      </c>
      <c r="AC178" s="11">
        <f>'OddsRatio_working_3-way'!X178^(1/3)*SIN('OddsRatio_working_3-way'!Y178/3)</f>
        <v>0.16605460462397204</v>
      </c>
      <c r="AD178" s="11">
        <f>'OddsRatio_working_3-way'!X178^(1/3)*SIN(('OddsRatio_working_3-way'!Y178+2*PI())/3)</f>
        <v>0.41273383791301371</v>
      </c>
      <c r="AE178" s="11">
        <f>'OddsRatio_working_3-way'!X178^(1/3)*SIN(('OddsRatio_working_3-way'!Y178+4*PI())/3)</f>
        <v>-0.5787884425369858</v>
      </c>
      <c r="AF178" s="11">
        <f>-'OddsRatio_working_3-way'!U178/(3*'OddsRatio_working_3-way'!X178^(1/3))*COS(('OddsRatio_working_3-way'!Y178)/3)</f>
        <v>0.57245565552531863</v>
      </c>
      <c r="AG178" s="11">
        <f>-'OddsRatio_working_3-way'!U178/(3*'OddsRatio_working_3-way'!X178^(1/3))*COS(('OddsRatio_working_3-way'!Y178+2*PI())/3)</f>
        <v>-0.43003533378239994</v>
      </c>
      <c r="AH178" s="11">
        <f>-'OddsRatio_working_3-way'!U178/(3*'OddsRatio_working_3-way'!X178^(1/3))*COS(('OddsRatio_working_3-way'!Y178+4*PI())/3)</f>
        <v>-0.14242032174291855</v>
      </c>
      <c r="AI178" s="11">
        <f>'OddsRatio_working_3-way'!U178/(3*'OddsRatio_working_3-way'!X178^(1/3))*SIN(('OddsRatio_working_3-way'!Y178)/3)</f>
        <v>-0.16605460462397198</v>
      </c>
      <c r="AJ178" s="11">
        <f>'OddsRatio_working_3-way'!U178/(3*'OddsRatio_working_3-way'!X178^(1/3))*SIN(('OddsRatio_working_3-way'!Y178+2*PI())/3)</f>
        <v>-0.4127338379130136</v>
      </c>
      <c r="AK178" s="11">
        <f>'OddsRatio_working_3-way'!U178/(3*'OddsRatio_working_3-way'!X178^(1/3))*SIN(('OddsRatio_working_3-way'!Y178+4*PI())/3)</f>
        <v>0.57878844253698558</v>
      </c>
      <c r="AL178" s="11">
        <f>'OddsRatio_working_3-way'!Z178+'OddsRatio_working_3-way'!AF178</f>
        <v>1.1449113110506375</v>
      </c>
      <c r="AM178" s="11">
        <f>'OddsRatio_working_3-way'!AA178+'OddsRatio_working_3-way'!AG178</f>
        <v>-0.8600706675648</v>
      </c>
      <c r="AN178" s="11">
        <f>'OddsRatio_working_3-way'!AB178+'OddsRatio_working_3-way'!AH178</f>
        <v>-0.28484064348583715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1.1449113110506375</v>
      </c>
      <c r="AS178" s="11">
        <f>IF(('OddsRatio_working_3-way'!X178=0),IF(Q178&gt;0,-Q178^(1/3),(-Q178)^(1/3)),'OddsRatio_working_3-way'!AM178-'OddsRatio_working_3-way'!R178/3)</f>
        <v>-0.8600706675648</v>
      </c>
      <c r="AT178" s="11">
        <f>IF(('OddsRatio_working_3-way'!X178=0),IF(Q178&gt;0,-Q178^(1/3),(-Q178)^(1/3)),'OddsRatio_working_3-way'!AN178-'OddsRatio_working_3-way'!R178/3)</f>
        <v>-0.28484064348583715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1.46</v>
      </c>
      <c r="B179" s="4">
        <f>IF('True_Odds_Calculator_3-way'!B180="","",'True_Odds_Calculator_3-way'!B180)</f>
        <v>4.6500000000000004</v>
      </c>
      <c r="C179" s="4">
        <f>IF('True_Odds_Calculator_3-way'!C180="","",'True_Odds_Calculator_3-way'!C180)</f>
        <v>8.09</v>
      </c>
      <c r="D179" s="9">
        <f t="shared" si="39"/>
        <v>0.67446117524551019</v>
      </c>
      <c r="E179" s="9">
        <f t="shared" si="40"/>
        <v>0.20704610603867937</v>
      </c>
      <c r="F179" s="9">
        <f t="shared" si="41"/>
        <v>0.11849271871581031</v>
      </c>
      <c r="G179" s="9">
        <f t="shared" si="42"/>
        <v>1.0492718087661039</v>
      </c>
      <c r="H179" s="9">
        <f t="shared" si="43"/>
        <v>1.4826650320324082</v>
      </c>
      <c r="I179" s="9">
        <f t="shared" si="44"/>
        <v>4.8298421019962809</v>
      </c>
      <c r="J179" s="9">
        <f t="shared" si="45"/>
        <v>8.4393371241516757</v>
      </c>
      <c r="K179" s="11">
        <f t="shared" si="46"/>
        <v>0.68493150684931503</v>
      </c>
      <c r="L179" s="11">
        <f t="shared" si="47"/>
        <v>0.21505376344086019</v>
      </c>
      <c r="M179" s="11">
        <f t="shared" si="48"/>
        <v>0.12360939431396786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-0.21674176269654566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0.20392181710361468</v>
      </c>
      <c r="Q179" s="11">
        <f>2*'OddsRatio_working_3-way'!K179*'OddsRatio_working_3-way'!L179*'OddsRatio_working_3-way'!M179</f>
        <v>3.6414610197074045E-2</v>
      </c>
      <c r="R179" s="11">
        <f t="shared" si="49"/>
        <v>0</v>
      </c>
      <c r="S179" s="11">
        <f t="shared" si="50"/>
        <v>-0.94085152102929126</v>
      </c>
      <c r="T179" s="11">
        <f t="shared" si="51"/>
        <v>-0.16800920018380197</v>
      </c>
      <c r="U179" s="11">
        <f>'OddsRatio_working_3-way'!S179-'OddsRatio_working_3-way'!R179^2/3</f>
        <v>-0.94085152102929126</v>
      </c>
      <c r="V179" s="11">
        <f>'OddsRatio_working_3-way'!S179*'OddsRatio_working_3-way'!R179/3-2*'OddsRatio_working_3-way'!R179^3/27-'OddsRatio_working_3-way'!T179</f>
        <v>0.16800920018380197</v>
      </c>
      <c r="W179" s="11">
        <f>'OddsRatio_working_3-way'!V179^2+4*'OddsRatio_working_3-way'!U179^3/27</f>
        <v>-9.5157094921778651E-2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0.17563042608570098</v>
      </c>
      <c r="Y179" s="11">
        <f>IF('OddsRatio_working_3-way'!W179&gt;=0,IF('OddsRatio_working_3-way'!V179+SQRT('OddsRatio_working_3-way'!W179)&gt;0,0,PI()),ACOS('OddsRatio_working_3-way'!V179/(2*'OddsRatio_working_3-way'!X179)))</f>
        <v>1.0720747444997101</v>
      </c>
      <c r="Z179" s="11">
        <f>'OddsRatio_working_3-way'!X179^(1/3)*COS('OddsRatio_working_3-way'!Y179/3)</f>
        <v>0.52463590438305197</v>
      </c>
      <c r="AA179" s="11">
        <f>'OddsRatio_working_3-way'!X179^(1/3)*COS(('OddsRatio_working_3-way'!Y179+2*PI())/3)</f>
        <v>-0.43196687241047615</v>
      </c>
      <c r="AB179" s="11">
        <f>'OddsRatio_working_3-way'!X179^(1/3)*COS(('OddsRatio_working_3-way'!Y179+4*PI())/3)</f>
        <v>-9.2669031972575894E-2</v>
      </c>
      <c r="AC179" s="11">
        <f>'OddsRatio_working_3-way'!X179^(1/3)*SIN('OddsRatio_working_3-way'!Y179/3)</f>
        <v>0.19589369951228036</v>
      </c>
      <c r="AD179" s="11">
        <f>'OddsRatio_working_3-way'!X179^(1/3)*SIN(('OddsRatio_working_3-way'!Y179+2*PI())/3)</f>
        <v>0.35640117117700643</v>
      </c>
      <c r="AE179" s="11">
        <f>'OddsRatio_working_3-way'!X179^(1/3)*SIN(('OddsRatio_working_3-way'!Y179+4*PI())/3)</f>
        <v>-0.55229487068928684</v>
      </c>
      <c r="AF179" s="11">
        <f>-'OddsRatio_working_3-way'!U179/(3*'OddsRatio_working_3-way'!X179^(1/3))*COS(('OddsRatio_working_3-way'!Y179)/3)</f>
        <v>0.52463590438305197</v>
      </c>
      <c r="AG179" s="11">
        <f>-'OddsRatio_working_3-way'!U179/(3*'OddsRatio_working_3-way'!X179^(1/3))*COS(('OddsRatio_working_3-way'!Y179+2*PI())/3)</f>
        <v>-0.43196687241047615</v>
      </c>
      <c r="AH179" s="11">
        <f>-'OddsRatio_working_3-way'!U179/(3*'OddsRatio_working_3-way'!X179^(1/3))*COS(('OddsRatio_working_3-way'!Y179+4*PI())/3)</f>
        <v>-9.2669031972575894E-2</v>
      </c>
      <c r="AI179" s="11">
        <f>'OddsRatio_working_3-way'!U179/(3*'OddsRatio_working_3-way'!X179^(1/3))*SIN(('OddsRatio_working_3-way'!Y179)/3)</f>
        <v>-0.19589369951228036</v>
      </c>
      <c r="AJ179" s="11">
        <f>'OddsRatio_working_3-way'!U179/(3*'OddsRatio_working_3-way'!X179^(1/3))*SIN(('OddsRatio_working_3-way'!Y179+2*PI())/3)</f>
        <v>-0.35640117117700643</v>
      </c>
      <c r="AK179" s="11">
        <f>'OddsRatio_working_3-way'!U179/(3*'OddsRatio_working_3-way'!X179^(1/3))*SIN(('OddsRatio_working_3-way'!Y179+4*PI())/3)</f>
        <v>0.55229487068928684</v>
      </c>
      <c r="AL179" s="11">
        <f>'OddsRatio_working_3-way'!Z179+'OddsRatio_working_3-way'!AF179</f>
        <v>1.0492718087661039</v>
      </c>
      <c r="AM179" s="11">
        <f>'OddsRatio_working_3-way'!AA179+'OddsRatio_working_3-way'!AG179</f>
        <v>-0.86393374482095231</v>
      </c>
      <c r="AN179" s="11">
        <f>'OddsRatio_working_3-way'!AB179+'OddsRatio_working_3-way'!AH179</f>
        <v>-0.18533806394515179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1.0492718087661039</v>
      </c>
      <c r="AS179" s="11">
        <f>IF(('OddsRatio_working_3-way'!X179=0),IF(Q179&gt;0,-Q179^(1/3),(-Q179)^(1/3)),'OddsRatio_working_3-way'!AM179-'OddsRatio_working_3-way'!R179/3)</f>
        <v>-0.86393374482095231</v>
      </c>
      <c r="AT179" s="11">
        <f>IF(('OddsRatio_working_3-way'!X179=0),IF(Q179&gt;0,-Q179^(1/3),(-Q179)^(1/3)),'OddsRatio_working_3-way'!AN179-'OddsRatio_working_3-way'!R179/3)</f>
        <v>-0.18533806394515179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2.73</v>
      </c>
      <c r="B180" s="4">
        <f>IF('True_Odds_Calculator_3-way'!B181="","",'True_Odds_Calculator_3-way'!B181)</f>
        <v>3.85</v>
      </c>
      <c r="C180" s="4">
        <f>IF('True_Odds_Calculator_3-way'!C181="","",'True_Odds_Calculator_3-way'!C181)</f>
        <v>2.5299999999999998</v>
      </c>
      <c r="D180" s="9">
        <f t="shared" si="39"/>
        <v>0.35884378176295728</v>
      </c>
      <c r="E180" s="9">
        <f t="shared" si="40"/>
        <v>0.25358482880405891</v>
      </c>
      <c r="F180" s="9">
        <f t="shared" si="41"/>
        <v>0.38757138943298375</v>
      </c>
      <c r="G180" s="9">
        <f t="shared" si="42"/>
        <v>1.0327907284671092</v>
      </c>
      <c r="H180" s="9">
        <f t="shared" si="43"/>
        <v>2.7867279602480992</v>
      </c>
      <c r="I180" s="9">
        <f t="shared" si="44"/>
        <v>3.9434535761312621</v>
      </c>
      <c r="J180" s="9">
        <f t="shared" si="45"/>
        <v>2.5801698145546768</v>
      </c>
      <c r="K180" s="11">
        <f t="shared" si="46"/>
        <v>0.36630036630036628</v>
      </c>
      <c r="L180" s="11">
        <f t="shared" si="47"/>
        <v>0.25974025974025972</v>
      </c>
      <c r="M180" s="11">
        <f t="shared" si="48"/>
        <v>0.39525691699604748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-0.2836863870178381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0.22977211006572945</v>
      </c>
      <c r="Q180" s="11">
        <f>2*'OddsRatio_working_3-way'!K180*'OddsRatio_working_3-way'!L180*'OddsRatio_working_3-way'!M180</f>
        <v>7.5211819988782153E-2</v>
      </c>
      <c r="R180" s="11">
        <f t="shared" si="49"/>
        <v>0</v>
      </c>
      <c r="S180" s="11">
        <f t="shared" si="50"/>
        <v>-0.80995113118093132</v>
      </c>
      <c r="T180" s="11">
        <f t="shared" si="51"/>
        <v>-0.26512311986282533</v>
      </c>
      <c r="U180" s="11">
        <f>'OddsRatio_working_3-way'!S180-'OddsRatio_working_3-way'!R180^2/3</f>
        <v>-0.80995113118093132</v>
      </c>
      <c r="V180" s="11">
        <f>'OddsRatio_working_3-way'!S180*'OddsRatio_working_3-way'!R180/3-2*'OddsRatio_working_3-way'!R180^3/27-'OddsRatio_working_3-way'!T180</f>
        <v>0.26512311986282533</v>
      </c>
      <c r="W180" s="11">
        <f>'OddsRatio_working_3-way'!V180^2+4*'OddsRatio_working_3-way'!U180^3/27</f>
        <v>-8.4274820262823513E-3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0.14028341911295183</v>
      </c>
      <c r="Y180" s="11">
        <f>IF('OddsRatio_working_3-way'!W180&gt;=0,IF('OddsRatio_working_3-way'!V180+SQRT('OddsRatio_working_3-way'!W180)&gt;0,0,PI()),ACOS('OddsRatio_working_3-way'!V180/(2*'OddsRatio_working_3-way'!X180)))</f>
        <v>0.33333837495674401</v>
      </c>
      <c r="Z180" s="11">
        <f>'OddsRatio_working_3-way'!X180^(1/3)*COS('OddsRatio_working_3-way'!Y180/3)</f>
        <v>0.51639536423355448</v>
      </c>
      <c r="AA180" s="11">
        <f>'OddsRatio_working_3-way'!X180^(1/3)*COS(('OddsRatio_working_3-way'!Y180+2*PI())/3)</f>
        <v>-0.30809411128564357</v>
      </c>
      <c r="AB180" s="11">
        <f>'OddsRatio_working_3-way'!X180^(1/3)*COS(('OddsRatio_working_3-way'!Y180+4*PI())/3)</f>
        <v>-0.20830125294791105</v>
      </c>
      <c r="AC180" s="11">
        <f>'OddsRatio_working_3-way'!X180^(1/3)*SIN('OddsRatio_working_3-way'!Y180/3)</f>
        <v>5.7615433624492209E-2</v>
      </c>
      <c r="AD180" s="11">
        <f>'OddsRatio_working_3-way'!X180^(1/3)*SIN(('OddsRatio_working_3-way'!Y180+2*PI())/3)</f>
        <v>0.41840378701053027</v>
      </c>
      <c r="AE180" s="11">
        <f>'OddsRatio_working_3-way'!X180^(1/3)*SIN(('OddsRatio_working_3-way'!Y180+4*PI())/3)</f>
        <v>-0.47601922063502239</v>
      </c>
      <c r="AF180" s="11">
        <f>-'OddsRatio_working_3-way'!U180/(3*'OddsRatio_working_3-way'!X180^(1/3))*COS(('OddsRatio_working_3-way'!Y180)/3)</f>
        <v>0.51639536423355459</v>
      </c>
      <c r="AG180" s="11">
        <f>-'OddsRatio_working_3-way'!U180/(3*'OddsRatio_working_3-way'!X180^(1/3))*COS(('OddsRatio_working_3-way'!Y180+2*PI())/3)</f>
        <v>-0.30809411128564362</v>
      </c>
      <c r="AH180" s="11">
        <f>-'OddsRatio_working_3-way'!U180/(3*'OddsRatio_working_3-way'!X180^(1/3))*COS(('OddsRatio_working_3-way'!Y180+4*PI())/3)</f>
        <v>-0.2083012529479111</v>
      </c>
      <c r="AI180" s="11">
        <f>'OddsRatio_working_3-way'!U180/(3*'OddsRatio_working_3-way'!X180^(1/3))*SIN(('OddsRatio_working_3-way'!Y180)/3)</f>
        <v>-5.7615433624492222E-2</v>
      </c>
      <c r="AJ180" s="11">
        <f>'OddsRatio_working_3-way'!U180/(3*'OddsRatio_working_3-way'!X180^(1/3))*SIN(('OddsRatio_working_3-way'!Y180+2*PI())/3)</f>
        <v>-0.41840378701053038</v>
      </c>
      <c r="AK180" s="11">
        <f>'OddsRatio_working_3-way'!U180/(3*'OddsRatio_working_3-way'!X180^(1/3))*SIN(('OddsRatio_working_3-way'!Y180+4*PI())/3)</f>
        <v>0.47601922063502244</v>
      </c>
      <c r="AL180" s="11">
        <f>'OddsRatio_working_3-way'!Z180+'OddsRatio_working_3-way'!AF180</f>
        <v>1.0327907284671092</v>
      </c>
      <c r="AM180" s="11">
        <f>'OddsRatio_working_3-way'!AA180+'OddsRatio_working_3-way'!AG180</f>
        <v>-0.61618822257128714</v>
      </c>
      <c r="AN180" s="11">
        <f>'OddsRatio_working_3-way'!AB180+'OddsRatio_working_3-way'!AH180</f>
        <v>-0.41660250589582215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1.0327907284671092</v>
      </c>
      <c r="AS180" s="11">
        <f>IF(('OddsRatio_working_3-way'!X180=0),IF(Q180&gt;0,-Q180^(1/3),(-Q180)^(1/3)),'OddsRatio_working_3-way'!AM180-'OddsRatio_working_3-way'!R180/3)</f>
        <v>-0.61618822257128714</v>
      </c>
      <c r="AT180" s="11">
        <f>IF(('OddsRatio_working_3-way'!X180=0),IF(Q180&gt;0,-Q180^(1/3),(-Q180)^(1/3)),'OddsRatio_working_3-way'!AN180-'OddsRatio_working_3-way'!R180/3)</f>
        <v>-0.41660250589582215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1.83</v>
      </c>
      <c r="B181" s="4">
        <f>IF('True_Odds_Calculator_3-way'!B182="","",'True_Odds_Calculator_3-way'!B182)</f>
        <v>3.84</v>
      </c>
      <c r="C181" s="4">
        <f>IF('True_Odds_Calculator_3-way'!C182="","",'True_Odds_Calculator_3-way'!C182)</f>
        <v>4.5999999999999996</v>
      </c>
      <c r="D181" s="9">
        <f t="shared" si="39"/>
        <v>0.53653083258157797</v>
      </c>
      <c r="E181" s="9">
        <f t="shared" si="40"/>
        <v>0.25279712185688474</v>
      </c>
      <c r="F181" s="9">
        <f t="shared" si="41"/>
        <v>0.2106720455615371</v>
      </c>
      <c r="G181" s="9">
        <f t="shared" si="42"/>
        <v>1.0407539573528766</v>
      </c>
      <c r="H181" s="9">
        <f t="shared" si="43"/>
        <v>1.8638257846028874</v>
      </c>
      <c r="I181" s="9">
        <f t="shared" si="44"/>
        <v>3.9557412388821693</v>
      </c>
      <c r="J181" s="9">
        <f t="shared" si="45"/>
        <v>4.746714246470356</v>
      </c>
      <c r="K181" s="11">
        <f t="shared" si="46"/>
        <v>0.54644808743169393</v>
      </c>
      <c r="L181" s="11">
        <f t="shared" si="47"/>
        <v>0.26041666666666669</v>
      </c>
      <c r="M181" s="11">
        <f t="shared" si="48"/>
        <v>0.21739130434782611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-0.26251781895937265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0.22490249069454343</v>
      </c>
      <c r="Q181" s="11">
        <f>2*'OddsRatio_working_3-way'!K181*'OddsRatio_working_3-way'!L181*'OddsRatio_working_3-way'!M181</f>
        <v>6.1871386711016073E-2</v>
      </c>
      <c r="R181" s="11">
        <f t="shared" si="49"/>
        <v>0</v>
      </c>
      <c r="S181" s="11">
        <f t="shared" si="50"/>
        <v>-0.85671323792823917</v>
      </c>
      <c r="T181" s="11">
        <f t="shared" si="51"/>
        <v>-0.23568452212606303</v>
      </c>
      <c r="U181" s="11">
        <f>'OddsRatio_working_3-way'!S181-'OddsRatio_working_3-way'!R181^2/3</f>
        <v>-0.85671323792823917</v>
      </c>
      <c r="V181" s="11">
        <f>'OddsRatio_working_3-way'!S181*'OddsRatio_working_3-way'!R181/3-2*'OddsRatio_working_3-way'!R181^3/27-'OddsRatio_working_3-way'!T181</f>
        <v>0.23568452212606303</v>
      </c>
      <c r="W181" s="11">
        <f>'OddsRatio_working_3-way'!V181^2+4*'OddsRatio_working_3-way'!U181^3/27</f>
        <v>-3.7607053148077711E-2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0.15260590348825664</v>
      </c>
      <c r="Y181" s="11">
        <f>IF('OddsRatio_working_3-way'!W181&gt;=0,IF('OddsRatio_working_3-way'!V181+SQRT('OddsRatio_working_3-way'!W181)&gt;0,0,PI()),ACOS('OddsRatio_working_3-way'!V181/(2*'OddsRatio_working_3-way'!X181)))</f>
        <v>0.68850010727443267</v>
      </c>
      <c r="Z181" s="11">
        <f>'OddsRatio_working_3-way'!X181^(1/3)*COS('OddsRatio_working_3-way'!Y181/3)</f>
        <v>0.52037697867643828</v>
      </c>
      <c r="AA181" s="11">
        <f>'OddsRatio_working_3-way'!X181^(1/3)*COS(('OddsRatio_working_3-way'!Y181+2*PI())/3)</f>
        <v>-0.36546982448242271</v>
      </c>
      <c r="AB181" s="11">
        <f>'OddsRatio_working_3-way'!X181^(1/3)*COS(('OddsRatio_working_3-way'!Y181+4*PI())/3)</f>
        <v>-0.15490715419401543</v>
      </c>
      <c r="AC181" s="11">
        <f>'OddsRatio_working_3-way'!X181^(1/3)*SIN('OddsRatio_working_3-way'!Y181/3)</f>
        <v>0.12156841437229836</v>
      </c>
      <c r="AD181" s="11">
        <f>'OddsRatio_working_3-way'!X181^(1/3)*SIN(('OddsRatio_working_3-way'!Y181+2*PI())/3)</f>
        <v>0.38987547589223953</v>
      </c>
      <c r="AE181" s="11">
        <f>'OddsRatio_working_3-way'!X181^(1/3)*SIN(('OddsRatio_working_3-way'!Y181+4*PI())/3)</f>
        <v>-0.51144389026453785</v>
      </c>
      <c r="AF181" s="11">
        <f>-'OddsRatio_working_3-way'!U181/(3*'OddsRatio_working_3-way'!X181^(1/3))*COS(('OddsRatio_working_3-way'!Y181)/3)</f>
        <v>0.52037697867643817</v>
      </c>
      <c r="AG181" s="11">
        <f>-'OddsRatio_working_3-way'!U181/(3*'OddsRatio_working_3-way'!X181^(1/3))*COS(('OddsRatio_working_3-way'!Y181+2*PI())/3)</f>
        <v>-0.3654698244824226</v>
      </c>
      <c r="AH181" s="11">
        <f>-'OddsRatio_working_3-way'!U181/(3*'OddsRatio_working_3-way'!X181^(1/3))*COS(('OddsRatio_working_3-way'!Y181+4*PI())/3)</f>
        <v>-0.15490715419401541</v>
      </c>
      <c r="AI181" s="11">
        <f>'OddsRatio_working_3-way'!U181/(3*'OddsRatio_working_3-way'!X181^(1/3))*SIN(('OddsRatio_working_3-way'!Y181)/3)</f>
        <v>-0.12156841437229834</v>
      </c>
      <c r="AJ181" s="11">
        <f>'OddsRatio_working_3-way'!U181/(3*'OddsRatio_working_3-way'!X181^(1/3))*SIN(('OddsRatio_working_3-way'!Y181+2*PI())/3)</f>
        <v>-0.38987547589223948</v>
      </c>
      <c r="AK181" s="11">
        <f>'OddsRatio_working_3-way'!U181/(3*'OddsRatio_working_3-way'!X181^(1/3))*SIN(('OddsRatio_working_3-way'!Y181+4*PI())/3)</f>
        <v>0.51144389026453774</v>
      </c>
      <c r="AL181" s="11">
        <f>'OddsRatio_working_3-way'!Z181+'OddsRatio_working_3-way'!AF181</f>
        <v>1.0407539573528766</v>
      </c>
      <c r="AM181" s="11">
        <f>'OddsRatio_working_3-way'!AA181+'OddsRatio_working_3-way'!AG181</f>
        <v>-0.73093964896484531</v>
      </c>
      <c r="AN181" s="11">
        <f>'OddsRatio_working_3-way'!AB181+'OddsRatio_working_3-way'!AH181</f>
        <v>-0.30981430838803081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1.0407539573528766</v>
      </c>
      <c r="AS181" s="11">
        <f>IF(('OddsRatio_working_3-way'!X181=0),IF(Q181&gt;0,-Q181^(1/3),(-Q181)^(1/3)),'OddsRatio_working_3-way'!AM181-'OddsRatio_working_3-way'!R181/3)</f>
        <v>-0.73093964896484531</v>
      </c>
      <c r="AT181" s="11">
        <f>IF(('OddsRatio_working_3-way'!X181=0),IF(Q181&gt;0,-Q181^(1/3),(-Q181)^(1/3)),'OddsRatio_working_3-way'!AN181-'OddsRatio_working_3-way'!R181/3)</f>
        <v>-0.30981430838803081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1.65</v>
      </c>
      <c r="B182" s="4">
        <f>IF('True_Odds_Calculator_3-way'!B183="","",'True_Odds_Calculator_3-way'!B183)</f>
        <v>3.94</v>
      </c>
      <c r="C182" s="4">
        <f>IF('True_Odds_Calculator_3-way'!C183="","",'True_Odds_Calculator_3-way'!C183)</f>
        <v>6.09</v>
      </c>
      <c r="D182" s="9">
        <f t="shared" si="39"/>
        <v>0.59579797021342318</v>
      </c>
      <c r="E182" s="9">
        <f t="shared" si="40"/>
        <v>0.24578770880094608</v>
      </c>
      <c r="F182" s="9">
        <f t="shared" si="41"/>
        <v>0.15841432098563077</v>
      </c>
      <c r="G182" s="9">
        <f t="shared" si="42"/>
        <v>1.0437250673613048</v>
      </c>
      <c r="H182" s="9">
        <f t="shared" si="43"/>
        <v>1.6784212937848479</v>
      </c>
      <c r="I182" s="9">
        <f t="shared" si="44"/>
        <v>4.0685516980422367</v>
      </c>
      <c r="J182" s="9">
        <f t="shared" si="45"/>
        <v>6.3125605928690414</v>
      </c>
      <c r="K182" s="11">
        <f t="shared" si="46"/>
        <v>0.60606060606060608</v>
      </c>
      <c r="L182" s="11">
        <f t="shared" si="47"/>
        <v>0.25380710659898476</v>
      </c>
      <c r="M182" s="11">
        <f t="shared" si="48"/>
        <v>0.16420361247947454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-0.24568634003256784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0.21924124847282558</v>
      </c>
      <c r="Q182" s="11">
        <f>2*'OddsRatio_working_3-way'!K182*'OddsRatio_working_3-way'!L182*'OddsRatio_working_3-way'!M182</f>
        <v>5.0516416698807735E-2</v>
      </c>
      <c r="R182" s="11">
        <f t="shared" si="49"/>
        <v>0</v>
      </c>
      <c r="S182" s="11">
        <f t="shared" si="50"/>
        <v>-0.89236238548615798</v>
      </c>
      <c r="T182" s="11">
        <f t="shared" si="51"/>
        <v>-0.2056134528769949</v>
      </c>
      <c r="U182" s="11">
        <f>'OddsRatio_working_3-way'!S182-'OddsRatio_working_3-way'!R182^2/3</f>
        <v>-0.89236238548615798</v>
      </c>
      <c r="V182" s="11">
        <f>'OddsRatio_working_3-way'!S182*'OddsRatio_working_3-way'!R182/3-2*'OddsRatio_working_3-way'!R182^3/27-'OddsRatio_working_3-way'!T182</f>
        <v>0.2056134528769949</v>
      </c>
      <c r="W182" s="11">
        <f>'OddsRatio_working_3-way'!V182^2+4*'OddsRatio_working_3-way'!U182^3/27</f>
        <v>-6.2996834029326709E-2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0.16222956422407023</v>
      </c>
      <c r="Y182" s="11">
        <f>IF('OddsRatio_working_3-way'!W182&gt;=0,IF('OddsRatio_working_3-way'!V182+SQRT('OddsRatio_working_3-way'!W182)&gt;0,0,PI()),ACOS('OddsRatio_working_3-way'!V182/(2*'OddsRatio_working_3-way'!X182)))</f>
        <v>0.8844547126199761</v>
      </c>
      <c r="Z182" s="11">
        <f>'OddsRatio_working_3-way'!X182^(1/3)*COS('OddsRatio_working_3-way'!Y182/3)</f>
        <v>0.5218625336806525</v>
      </c>
      <c r="AA182" s="11">
        <f>'OddsRatio_working_3-way'!X182^(1/3)*COS(('OddsRatio_working_3-way'!Y182+2*PI())/3)</f>
        <v>-0.39817272678172622</v>
      </c>
      <c r="AB182" s="11">
        <f>'OddsRatio_working_3-way'!X182^(1/3)*COS(('OddsRatio_working_3-way'!Y182+4*PI())/3)</f>
        <v>-0.12368980689892643</v>
      </c>
      <c r="AC182" s="11">
        <f>'OddsRatio_working_3-way'!X182^(1/3)*SIN('OddsRatio_working_3-way'!Y182/3)</f>
        <v>0.15847278768228895</v>
      </c>
      <c r="AD182" s="11">
        <f>'OddsRatio_working_3-way'!X182^(1/3)*SIN(('OddsRatio_working_3-way'!Y182+2*PI())/3)</f>
        <v>0.3727098176096128</v>
      </c>
      <c r="AE182" s="11">
        <f>'OddsRatio_working_3-way'!X182^(1/3)*SIN(('OddsRatio_working_3-way'!Y182+4*PI())/3)</f>
        <v>-0.53118260529190187</v>
      </c>
      <c r="AF182" s="11">
        <f>-'OddsRatio_working_3-way'!U182/(3*'OddsRatio_working_3-way'!X182^(1/3))*COS(('OddsRatio_working_3-way'!Y182)/3)</f>
        <v>0.52186253368065239</v>
      </c>
      <c r="AG182" s="11">
        <f>-'OddsRatio_working_3-way'!U182/(3*'OddsRatio_working_3-way'!X182^(1/3))*COS(('OddsRatio_working_3-way'!Y182+2*PI())/3)</f>
        <v>-0.39817272678172616</v>
      </c>
      <c r="AH182" s="11">
        <f>-'OddsRatio_working_3-way'!U182/(3*'OddsRatio_working_3-way'!X182^(1/3))*COS(('OddsRatio_working_3-way'!Y182+4*PI())/3)</f>
        <v>-0.1236898068989264</v>
      </c>
      <c r="AI182" s="11">
        <f>'OddsRatio_working_3-way'!U182/(3*'OddsRatio_working_3-way'!X182^(1/3))*SIN(('OddsRatio_working_3-way'!Y182)/3)</f>
        <v>-0.15847278768228892</v>
      </c>
      <c r="AJ182" s="11">
        <f>'OddsRatio_working_3-way'!U182/(3*'OddsRatio_working_3-way'!X182^(1/3))*SIN(('OddsRatio_working_3-way'!Y182+2*PI())/3)</f>
        <v>-0.37270981760961269</v>
      </c>
      <c r="AK182" s="11">
        <f>'OddsRatio_working_3-way'!U182/(3*'OddsRatio_working_3-way'!X182^(1/3))*SIN(('OddsRatio_working_3-way'!Y182+4*PI())/3)</f>
        <v>0.53118260529190175</v>
      </c>
      <c r="AL182" s="11">
        <f>'OddsRatio_working_3-way'!Z182+'OddsRatio_working_3-way'!AF182</f>
        <v>1.0437250673613048</v>
      </c>
      <c r="AM182" s="11">
        <f>'OddsRatio_working_3-way'!AA182+'OddsRatio_working_3-way'!AG182</f>
        <v>-0.79634545356345243</v>
      </c>
      <c r="AN182" s="11">
        <f>'OddsRatio_working_3-way'!AB182+'OddsRatio_working_3-way'!AH182</f>
        <v>-0.24737961379785284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1.0437250673613048</v>
      </c>
      <c r="AS182" s="11">
        <f>IF(('OddsRatio_working_3-way'!X182=0),IF(Q182&gt;0,-Q182^(1/3),(-Q182)^(1/3)),'OddsRatio_working_3-way'!AM182-'OddsRatio_working_3-way'!R182/3)</f>
        <v>-0.79634545356345243</v>
      </c>
      <c r="AT182" s="11">
        <f>IF(('OddsRatio_working_3-way'!X182=0),IF(Q182&gt;0,-Q182^(1/3),(-Q182)^(1/3)),'OddsRatio_working_3-way'!AN182-'OddsRatio_working_3-way'!R182/3)</f>
        <v>-0.24737961379785284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2.73</v>
      </c>
      <c r="B183" s="4">
        <f>IF('True_Odds_Calculator_3-way'!B184="","",'True_Odds_Calculator_3-way'!B184)</f>
        <v>3.11</v>
      </c>
      <c r="C183" s="4">
        <f>IF('True_Odds_Calculator_3-way'!C184="","",'True_Odds_Calculator_3-way'!C184)</f>
        <v>2.85</v>
      </c>
      <c r="D183" s="9">
        <f t="shared" si="39"/>
        <v>0.35302956665587421</v>
      </c>
      <c r="E183" s="9">
        <f t="shared" si="40"/>
        <v>0.30910318706322104</v>
      </c>
      <c r="F183" s="9">
        <f t="shared" si="41"/>
        <v>0.33786724628090475</v>
      </c>
      <c r="G183" s="9">
        <f t="shared" si="42"/>
        <v>1.0593201931960823</v>
      </c>
      <c r="H183" s="9">
        <f t="shared" si="43"/>
        <v>2.8326239342292228</v>
      </c>
      <c r="I183" s="9">
        <f t="shared" si="44"/>
        <v>3.235165607643733</v>
      </c>
      <c r="J183" s="9">
        <f t="shared" si="45"/>
        <v>2.9597423574127522</v>
      </c>
      <c r="K183" s="11">
        <f t="shared" si="46"/>
        <v>0.36630036630036628</v>
      </c>
      <c r="L183" s="11">
        <f t="shared" si="47"/>
        <v>0.32154340836012862</v>
      </c>
      <c r="M183" s="11">
        <f t="shared" si="48"/>
        <v>0.35087719298245612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-0.27908236251441532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0.23514966821786931</v>
      </c>
      <c r="Q183" s="11">
        <f>2*'OddsRatio_working_3-way'!K183*'OddsRatio_working_3-way'!L183*'OddsRatio_working_3-way'!M183</f>
        <v>8.2653661939497095E-2</v>
      </c>
      <c r="R183" s="11">
        <f t="shared" si="49"/>
        <v>0</v>
      </c>
      <c r="S183" s="11">
        <f t="shared" si="50"/>
        <v>-0.84258161676456078</v>
      </c>
      <c r="T183" s="11">
        <f t="shared" si="51"/>
        <v>-0.29616225545327257</v>
      </c>
      <c r="U183" s="11">
        <f>'OddsRatio_working_3-way'!S183-'OddsRatio_working_3-way'!R183^2/3</f>
        <v>-0.84258161676456078</v>
      </c>
      <c r="V183" s="11">
        <f>'OddsRatio_working_3-way'!S183*'OddsRatio_working_3-way'!R183/3-2*'OddsRatio_working_3-way'!R183^3/27-'OddsRatio_working_3-way'!T183</f>
        <v>0.29616225545327257</v>
      </c>
      <c r="W183" s="11">
        <f>'OddsRatio_working_3-way'!V183^2+4*'OddsRatio_working_3-way'!U183^3/27</f>
        <v>-9.0800418271794192E-4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0.14884562954441038</v>
      </c>
      <c r="Y183" s="11">
        <f>IF('OddsRatio_working_3-way'!W183&gt;=0,IF('OddsRatio_working_3-way'!V183+SQRT('OddsRatio_working_3-way'!W183)&gt;0,0,PI()),ACOS('OddsRatio_working_3-way'!V183/(2*'OddsRatio_working_3-way'!X183)))</f>
        <v>0.10139633933956249</v>
      </c>
      <c r="Z183" s="11">
        <f>'OddsRatio_working_3-way'!X183^(1/3)*COS('OddsRatio_working_3-way'!Y183/3)</f>
        <v>0.52966009659804114</v>
      </c>
      <c r="AA183" s="11">
        <f>'OddsRatio_working_3-way'!X183^(1/3)*COS(('OddsRatio_working_3-way'!Y183+2*PI())/3)</f>
        <v>-0.28033942433274511</v>
      </c>
      <c r="AB183" s="11">
        <f>'OddsRatio_working_3-way'!X183^(1/3)*COS(('OddsRatio_working_3-way'!Y183+4*PI())/3)</f>
        <v>-0.24932067226529617</v>
      </c>
      <c r="AC183" s="11">
        <f>'OddsRatio_working_3-way'!X183^(1/3)*SIN('OddsRatio_working_3-way'!Y183/3)</f>
        <v>1.7908684856068183E-2</v>
      </c>
      <c r="AD183" s="11">
        <f>'OddsRatio_working_3-way'!X183^(1/3)*SIN(('OddsRatio_working_3-way'!Y183+2*PI())/3)</f>
        <v>0.44974475659678942</v>
      </c>
      <c r="AE183" s="11">
        <f>'OddsRatio_working_3-way'!X183^(1/3)*SIN(('OddsRatio_working_3-way'!Y183+4*PI())/3)</f>
        <v>-0.46765344145285731</v>
      </c>
      <c r="AF183" s="11">
        <f>-'OddsRatio_working_3-way'!U183/(3*'OddsRatio_working_3-way'!X183^(1/3))*COS(('OddsRatio_working_3-way'!Y183)/3)</f>
        <v>0.52966009659804114</v>
      </c>
      <c r="AG183" s="11">
        <f>-'OddsRatio_working_3-way'!U183/(3*'OddsRatio_working_3-way'!X183^(1/3))*COS(('OddsRatio_working_3-way'!Y183+2*PI())/3)</f>
        <v>-0.28033942433274511</v>
      </c>
      <c r="AH183" s="11">
        <f>-'OddsRatio_working_3-way'!U183/(3*'OddsRatio_working_3-way'!X183^(1/3))*COS(('OddsRatio_working_3-way'!Y183+4*PI())/3)</f>
        <v>-0.24932067226529617</v>
      </c>
      <c r="AI183" s="11">
        <f>'OddsRatio_working_3-way'!U183/(3*'OddsRatio_working_3-way'!X183^(1/3))*SIN(('OddsRatio_working_3-way'!Y183)/3)</f>
        <v>-1.7908684856068183E-2</v>
      </c>
      <c r="AJ183" s="11">
        <f>'OddsRatio_working_3-way'!U183/(3*'OddsRatio_working_3-way'!X183^(1/3))*SIN(('OddsRatio_working_3-way'!Y183+2*PI())/3)</f>
        <v>-0.44974475659678942</v>
      </c>
      <c r="AK183" s="11">
        <f>'OddsRatio_working_3-way'!U183/(3*'OddsRatio_working_3-way'!X183^(1/3))*SIN(('OddsRatio_working_3-way'!Y183+4*PI())/3)</f>
        <v>0.46765344145285731</v>
      </c>
      <c r="AL183" s="11">
        <f>'OddsRatio_working_3-way'!Z183+'OddsRatio_working_3-way'!AF183</f>
        <v>1.0593201931960823</v>
      </c>
      <c r="AM183" s="11">
        <f>'OddsRatio_working_3-way'!AA183+'OddsRatio_working_3-way'!AG183</f>
        <v>-0.56067884866549023</v>
      </c>
      <c r="AN183" s="11">
        <f>'OddsRatio_working_3-way'!AB183+'OddsRatio_working_3-way'!AH183</f>
        <v>-0.49864134453059233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1.0593201931960823</v>
      </c>
      <c r="AS183" s="11">
        <f>IF(('OddsRatio_working_3-way'!X183=0),IF(Q183&gt;0,-Q183^(1/3),(-Q183)^(1/3)),'OddsRatio_working_3-way'!AM183-'OddsRatio_working_3-way'!R183/3)</f>
        <v>-0.56067884866549023</v>
      </c>
      <c r="AT183" s="11">
        <f>IF(('OddsRatio_working_3-way'!X183=0),IF(Q183&gt;0,-Q183^(1/3),(-Q183)^(1/3)),'OddsRatio_working_3-way'!AN183-'OddsRatio_working_3-way'!R183/3)</f>
        <v>-0.49864134453059233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3.22</v>
      </c>
      <c r="B184" s="4">
        <f>IF('True_Odds_Calculator_3-way'!B185="","",'True_Odds_Calculator_3-way'!B185)</f>
        <v>3.43</v>
      </c>
      <c r="C184" s="4">
        <f>IF('True_Odds_Calculator_3-way'!C185="","",'True_Odds_Calculator_3-way'!C185)</f>
        <v>2.29</v>
      </c>
      <c r="D184" s="9">
        <f t="shared" si="39"/>
        <v>0.298131614049086</v>
      </c>
      <c r="E184" s="9">
        <f t="shared" si="40"/>
        <v>0.27957012706398537</v>
      </c>
      <c r="F184" s="9">
        <f t="shared" si="41"/>
        <v>0.42229825888692835</v>
      </c>
      <c r="G184" s="9">
        <f t="shared" si="42"/>
        <v>1.0604609364120172</v>
      </c>
      <c r="H184" s="9">
        <f t="shared" si="43"/>
        <v>3.3542232788346782</v>
      </c>
      <c r="I184" s="9">
        <f t="shared" si="44"/>
        <v>3.5769200754812025</v>
      </c>
      <c r="J184" s="9">
        <f t="shared" si="45"/>
        <v>2.3679946079715024</v>
      </c>
      <c r="K184" s="11">
        <f t="shared" si="46"/>
        <v>0.3105590062111801</v>
      </c>
      <c r="L184" s="11">
        <f t="shared" si="47"/>
        <v>0.29154518950437314</v>
      </c>
      <c r="M184" s="11">
        <f t="shared" si="48"/>
        <v>0.4366812227074236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-0.27514617785909234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0.23485562744527605</v>
      </c>
      <c r="Q184" s="11">
        <f>2*'OddsRatio_working_3-way'!K184*'OddsRatio_working_3-way'!L184*'OddsRatio_working_3-way'!M184</f>
        <v>7.907596883679327E-2</v>
      </c>
      <c r="R184" s="11">
        <f t="shared" si="49"/>
        <v>0</v>
      </c>
      <c r="S184" s="11">
        <f t="shared" si="50"/>
        <v>-0.85356674503961361</v>
      </c>
      <c r="T184" s="11">
        <f t="shared" si="51"/>
        <v>-0.2873962104510483</v>
      </c>
      <c r="U184" s="11">
        <f>'OddsRatio_working_3-way'!S184-'OddsRatio_working_3-way'!R184^2/3</f>
        <v>-0.85356674503961361</v>
      </c>
      <c r="V184" s="11">
        <f>'OddsRatio_working_3-way'!S184*'OddsRatio_working_3-way'!R184/3-2*'OddsRatio_working_3-way'!R184^3/27-'OddsRatio_working_3-way'!T184</f>
        <v>0.2873962104510483</v>
      </c>
      <c r="W184" s="11">
        <f>'OddsRatio_working_3-way'!V184^2+4*'OddsRatio_working_3-way'!U184^3/27</f>
        <v>-9.5350338490833297E-3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0.15176595108151447</v>
      </c>
      <c r="Y184" s="11">
        <f>IF('OddsRatio_working_3-way'!W184&gt;=0,IF('OddsRatio_working_3-way'!V184+SQRT('OddsRatio_working_3-way'!W184)&gt;0,0,PI()),ACOS('OddsRatio_working_3-way'!V184/(2*'OddsRatio_working_3-way'!X184)))</f>
        <v>0.32752885487650407</v>
      </c>
      <c r="Z184" s="11">
        <f>'OddsRatio_working_3-way'!X184^(1/3)*COS('OddsRatio_working_3-way'!Y184/3)</f>
        <v>0.53023046820600861</v>
      </c>
      <c r="AA184" s="11">
        <f>'OddsRatio_working_3-way'!X184^(1/3)*COS(('OddsRatio_working_3-way'!Y184+2*PI())/3)</f>
        <v>-0.31544836632653184</v>
      </c>
      <c r="AB184" s="11">
        <f>'OddsRatio_working_3-way'!X184^(1/3)*COS(('OddsRatio_working_3-way'!Y184+4*PI())/3)</f>
        <v>-0.21478210187947691</v>
      </c>
      <c r="AC184" s="11">
        <f>'OddsRatio_working_3-way'!X184^(1/3)*SIN('OddsRatio_working_3-way'!Y184/3)</f>
        <v>5.8119694876821275E-2</v>
      </c>
      <c r="AD184" s="11">
        <f>'OddsRatio_working_3-way'!X184^(1/3)*SIN(('OddsRatio_working_3-way'!Y184+2*PI())/3)</f>
        <v>0.43013320788850995</v>
      </c>
      <c r="AE184" s="11">
        <f>'OddsRatio_working_3-way'!X184^(1/3)*SIN(('OddsRatio_working_3-way'!Y184+4*PI())/3)</f>
        <v>-0.48825290276533118</v>
      </c>
      <c r="AF184" s="11">
        <f>-'OddsRatio_working_3-way'!U184/(3*'OddsRatio_working_3-way'!X184^(1/3))*COS(('OddsRatio_working_3-way'!Y184)/3)</f>
        <v>0.53023046820600861</v>
      </c>
      <c r="AG184" s="11">
        <f>-'OddsRatio_working_3-way'!U184/(3*'OddsRatio_working_3-way'!X184^(1/3))*COS(('OddsRatio_working_3-way'!Y184+2*PI())/3)</f>
        <v>-0.31544836632653184</v>
      </c>
      <c r="AH184" s="11">
        <f>-'OddsRatio_working_3-way'!U184/(3*'OddsRatio_working_3-way'!X184^(1/3))*COS(('OddsRatio_working_3-way'!Y184+4*PI())/3)</f>
        <v>-0.21478210187947691</v>
      </c>
      <c r="AI184" s="11">
        <f>'OddsRatio_working_3-way'!U184/(3*'OddsRatio_working_3-way'!X184^(1/3))*SIN(('OddsRatio_working_3-way'!Y184)/3)</f>
        <v>-5.8119694876821275E-2</v>
      </c>
      <c r="AJ184" s="11">
        <f>'OddsRatio_working_3-way'!U184/(3*'OddsRatio_working_3-way'!X184^(1/3))*SIN(('OddsRatio_working_3-way'!Y184+2*PI())/3)</f>
        <v>-0.43013320788850995</v>
      </c>
      <c r="AK184" s="11">
        <f>'OddsRatio_working_3-way'!U184/(3*'OddsRatio_working_3-way'!X184^(1/3))*SIN(('OddsRatio_working_3-way'!Y184+4*PI())/3)</f>
        <v>0.48825290276533118</v>
      </c>
      <c r="AL184" s="11">
        <f>'OddsRatio_working_3-way'!Z184+'OddsRatio_working_3-way'!AF184</f>
        <v>1.0604609364120172</v>
      </c>
      <c r="AM184" s="11">
        <f>'OddsRatio_working_3-way'!AA184+'OddsRatio_working_3-way'!AG184</f>
        <v>-0.63089673265306367</v>
      </c>
      <c r="AN184" s="11">
        <f>'OddsRatio_working_3-way'!AB184+'OddsRatio_working_3-way'!AH184</f>
        <v>-0.42956420375895382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1.0604609364120172</v>
      </c>
      <c r="AS184" s="11">
        <f>IF(('OddsRatio_working_3-way'!X184=0),IF(Q184&gt;0,-Q184^(1/3),(-Q184)^(1/3)),'OddsRatio_working_3-way'!AM184-'OddsRatio_working_3-way'!R184/3)</f>
        <v>-0.63089673265306367</v>
      </c>
      <c r="AT184" s="11">
        <f>IF(('OddsRatio_working_3-way'!X184=0),IF(Q184&gt;0,-Q184^(1/3),(-Q184)^(1/3)),'OddsRatio_working_3-way'!AN184-'OddsRatio_working_3-way'!R184/3)</f>
        <v>-0.42956420375895382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2.67</v>
      </c>
      <c r="B185" s="4">
        <f>IF('True_Odds_Calculator_3-way'!B186="","",'True_Odds_Calculator_3-way'!B186)</f>
        <v>2.99</v>
      </c>
      <c r="C185" s="4">
        <f>IF('True_Odds_Calculator_3-way'!C186="","",'True_Odds_Calculator_3-way'!C186)</f>
        <v>3.04</v>
      </c>
      <c r="D185" s="9">
        <f t="shared" si="39"/>
        <v>0.36139895976370401</v>
      </c>
      <c r="E185" s="9">
        <f t="shared" si="40"/>
        <v>0.32199723190753882</v>
      </c>
      <c r="F185" s="9">
        <f t="shared" si="41"/>
        <v>0.31660380832875712</v>
      </c>
      <c r="G185" s="9">
        <f t="shared" si="42"/>
        <v>1.0580988742381785</v>
      </c>
      <c r="H185" s="9">
        <f t="shared" si="43"/>
        <v>2.7670251199777578</v>
      </c>
      <c r="I185" s="9">
        <f t="shared" si="44"/>
        <v>3.1056167597339748</v>
      </c>
      <c r="J185" s="9">
        <f t="shared" si="45"/>
        <v>3.1585217034458837</v>
      </c>
      <c r="K185" s="11">
        <f t="shared" si="46"/>
        <v>0.37453183520599254</v>
      </c>
      <c r="L185" s="11">
        <f t="shared" si="47"/>
        <v>0.33444816053511706</v>
      </c>
      <c r="M185" s="11">
        <f t="shared" si="48"/>
        <v>0.32894736842105265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-0.27934678773518662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0.23486528127466089</v>
      </c>
      <c r="Q185" s="11">
        <f>2*'OddsRatio_working_3-way'!K185*'OddsRatio_working_3-way'!L185*'OddsRatio_working_3-way'!M185</f>
        <v>8.2408870622688021E-2</v>
      </c>
      <c r="R185" s="11">
        <f t="shared" si="49"/>
        <v>0</v>
      </c>
      <c r="S185" s="11">
        <f t="shared" si="50"/>
        <v>-0.84076599977697608</v>
      </c>
      <c r="T185" s="11">
        <f t="shared" si="51"/>
        <v>-0.29500561395683367</v>
      </c>
      <c r="U185" s="11">
        <f>'OddsRatio_working_3-way'!S185-'OddsRatio_working_3-way'!R185^2/3</f>
        <v>-0.84076599977697608</v>
      </c>
      <c r="V185" s="11">
        <f>'OddsRatio_working_3-way'!S185*'OddsRatio_working_3-way'!R185/3-2*'OddsRatio_working_3-way'!R185^3/27-'OddsRatio_working_3-way'!T185</f>
        <v>0.29500561395683367</v>
      </c>
      <c r="W185" s="11">
        <f>'OddsRatio_working_3-way'!V185^2+4*'OddsRatio_working_3-way'!U185^3/27</f>
        <v>-1.0201243860429726E-3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0.14836478410668361</v>
      </c>
      <c r="Y185" s="11">
        <f>IF('OddsRatio_working_3-way'!W185&gt;=0,IF('OddsRatio_working_3-way'!V185+SQRT('OddsRatio_working_3-way'!W185)&gt;0,0,PI()),ACOS('OddsRatio_working_3-way'!V185/(2*'OddsRatio_working_3-way'!X185)))</f>
        <v>0.10784696910697611</v>
      </c>
      <c r="Z185" s="11">
        <f>'OddsRatio_working_3-way'!X185^(1/3)*COS('OddsRatio_working_3-way'!Y185/3)</f>
        <v>0.52904943711908925</v>
      </c>
      <c r="AA185" s="11">
        <f>'OddsRatio_working_3-way'!X185^(1/3)*COS(('OddsRatio_working_3-way'!Y185+2*PI())/3)</f>
        <v>-0.2810025751320836</v>
      </c>
      <c r="AB185" s="11">
        <f>'OddsRatio_working_3-way'!X185^(1/3)*COS(('OddsRatio_working_3-way'!Y185+4*PI())/3)</f>
        <v>-0.24804686198700573</v>
      </c>
      <c r="AC185" s="11">
        <f>'OddsRatio_working_3-way'!X185^(1/3)*SIN('OddsRatio_working_3-way'!Y185/3)</f>
        <v>1.9026989855646787E-2</v>
      </c>
      <c r="AD185" s="11">
        <f>'OddsRatio_working_3-way'!X185^(1/3)*SIN(('OddsRatio_working_3-way'!Y185+2*PI())/3)</f>
        <v>0.44865675747516576</v>
      </c>
      <c r="AE185" s="11">
        <f>'OddsRatio_working_3-way'!X185^(1/3)*SIN(('OddsRatio_working_3-way'!Y185+4*PI())/3)</f>
        <v>-0.46768374733081264</v>
      </c>
      <c r="AF185" s="11">
        <f>-'OddsRatio_working_3-way'!U185/(3*'OddsRatio_working_3-way'!X185^(1/3))*COS(('OddsRatio_working_3-way'!Y185)/3)</f>
        <v>0.52904943711908925</v>
      </c>
      <c r="AG185" s="11">
        <f>-'OddsRatio_working_3-way'!U185/(3*'OddsRatio_working_3-way'!X185^(1/3))*COS(('OddsRatio_working_3-way'!Y185+2*PI())/3)</f>
        <v>-0.2810025751320836</v>
      </c>
      <c r="AH185" s="11">
        <f>-'OddsRatio_working_3-way'!U185/(3*'OddsRatio_working_3-way'!X185^(1/3))*COS(('OddsRatio_working_3-way'!Y185+4*PI())/3)</f>
        <v>-0.24804686198700573</v>
      </c>
      <c r="AI185" s="11">
        <f>'OddsRatio_working_3-way'!U185/(3*'OddsRatio_working_3-way'!X185^(1/3))*SIN(('OddsRatio_working_3-way'!Y185)/3)</f>
        <v>-1.9026989855646787E-2</v>
      </c>
      <c r="AJ185" s="11">
        <f>'OddsRatio_working_3-way'!U185/(3*'OddsRatio_working_3-way'!X185^(1/3))*SIN(('OddsRatio_working_3-way'!Y185+2*PI())/3)</f>
        <v>-0.44865675747516576</v>
      </c>
      <c r="AK185" s="11">
        <f>'OddsRatio_working_3-way'!U185/(3*'OddsRatio_working_3-way'!X185^(1/3))*SIN(('OddsRatio_working_3-way'!Y185+4*PI())/3)</f>
        <v>0.46768374733081264</v>
      </c>
      <c r="AL185" s="11">
        <f>'OddsRatio_working_3-way'!Z185+'OddsRatio_working_3-way'!AF185</f>
        <v>1.0580988742381785</v>
      </c>
      <c r="AM185" s="11">
        <f>'OddsRatio_working_3-way'!AA185+'OddsRatio_working_3-way'!AG185</f>
        <v>-0.5620051502641672</v>
      </c>
      <c r="AN185" s="11">
        <f>'OddsRatio_working_3-way'!AB185+'OddsRatio_working_3-way'!AH185</f>
        <v>-0.49609372397401147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1.0580988742381785</v>
      </c>
      <c r="AS185" s="11">
        <f>IF(('OddsRatio_working_3-way'!X185=0),IF(Q185&gt;0,-Q185^(1/3),(-Q185)^(1/3)),'OddsRatio_working_3-way'!AM185-'OddsRatio_working_3-way'!R185/3)</f>
        <v>-0.5620051502641672</v>
      </c>
      <c r="AT185" s="11">
        <f>IF(('OddsRatio_working_3-way'!X185=0),IF(Q185&gt;0,-Q185^(1/3),(-Q185)^(1/3)),'OddsRatio_working_3-way'!AN185-'OddsRatio_working_3-way'!R185/3)</f>
        <v>-0.49609372397401147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3.02</v>
      </c>
      <c r="B186" s="4">
        <f>IF('True_Odds_Calculator_3-way'!B187="","",'True_Odds_Calculator_3-way'!B187)</f>
        <v>2.93</v>
      </c>
      <c r="C186" s="4">
        <f>IF('True_Odds_Calculator_3-way'!C187="","",'True_Odds_Calculator_3-way'!C187)</f>
        <v>2.74</v>
      </c>
      <c r="D186" s="9">
        <f t="shared" si="39"/>
        <v>0.31892403755024706</v>
      </c>
      <c r="E186" s="9">
        <f t="shared" si="40"/>
        <v>0.32890463848537338</v>
      </c>
      <c r="F186" s="9">
        <f t="shared" si="41"/>
        <v>0.35217132396437983</v>
      </c>
      <c r="G186" s="9">
        <f t="shared" si="42"/>
        <v>1.0571994529929749</v>
      </c>
      <c r="H186" s="9">
        <f t="shared" si="43"/>
        <v>3.1355428950458091</v>
      </c>
      <c r="I186" s="9">
        <f t="shared" si="44"/>
        <v>3.0403949442764415</v>
      </c>
      <c r="J186" s="9">
        <f t="shared" si="45"/>
        <v>2.8395270482077763</v>
      </c>
      <c r="K186" s="11">
        <f t="shared" si="46"/>
        <v>0.33112582781456956</v>
      </c>
      <c r="L186" s="11">
        <f t="shared" si="47"/>
        <v>0.34129692832764502</v>
      </c>
      <c r="M186" s="11">
        <f t="shared" si="48"/>
        <v>0.36496350364963503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-0.27979039448856702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0.23468597696431337</v>
      </c>
      <c r="Q186" s="11">
        <f>2*'OddsRatio_working_3-way'!K186*'OddsRatio_working_3-way'!L186*'OddsRatio_working_3-way'!M186</f>
        <v>8.2490677316103114E-2</v>
      </c>
      <c r="R186" s="11">
        <f t="shared" si="49"/>
        <v>0</v>
      </c>
      <c r="S186" s="11">
        <f t="shared" si="50"/>
        <v>-0.83879211576687374</v>
      </c>
      <c r="T186" s="11">
        <f t="shared" si="51"/>
        <v>-0.29483026916234578</v>
      </c>
      <c r="U186" s="11">
        <f>'OddsRatio_working_3-way'!S186-'OddsRatio_working_3-way'!R186^2/3</f>
        <v>-0.83879211576687374</v>
      </c>
      <c r="V186" s="11">
        <f>'OddsRatio_working_3-way'!S186*'OddsRatio_working_3-way'!R186/3-2*'OddsRatio_working_3-way'!R186^3/27-'OddsRatio_working_3-way'!T186</f>
        <v>0.29483026916234578</v>
      </c>
      <c r="W186" s="11">
        <f>'OddsRatio_working_3-way'!V186^2+4*'OddsRatio_working_3-way'!U186^3/27</f>
        <v>-5.0486431655090425E-4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0.14784261220204087</v>
      </c>
      <c r="Y186" s="11">
        <f>IF('OddsRatio_working_3-way'!W186&gt;=0,IF('OddsRatio_working_3-way'!V186+SQRT('OddsRatio_working_3-way'!W186)&gt;0,0,PI()),ACOS('OddsRatio_working_3-way'!V186/(2*'OddsRatio_working_3-way'!X186)))</f>
        <v>7.6063547433679934E-2</v>
      </c>
      <c r="Z186" s="11">
        <f>'OddsRatio_working_3-way'!X186^(1/3)*COS('OddsRatio_working_3-way'!Y186/3)</f>
        <v>0.52859972649648757</v>
      </c>
      <c r="AA186" s="11">
        <f>'OddsRatio_working_3-way'!X186^(1/3)*COS(('OddsRatio_working_3-way'!Y186+2*PI())/3)</f>
        <v>-0.27590916135783472</v>
      </c>
      <c r="AB186" s="11">
        <f>'OddsRatio_working_3-way'!X186^(1/3)*COS(('OddsRatio_working_3-way'!Y186+4*PI())/3)</f>
        <v>-0.25269056513865296</v>
      </c>
      <c r="AC186" s="11">
        <f>'OddsRatio_working_3-way'!X186^(1/3)*SIN('OddsRatio_working_3-way'!Y186/3)</f>
        <v>1.3405262777349951E-2</v>
      </c>
      <c r="AD186" s="11">
        <f>'OddsRatio_working_3-way'!X186^(1/3)*SIN(('OddsRatio_working_3-way'!Y186+2*PI())/3)</f>
        <v>0.45107816019078956</v>
      </c>
      <c r="AE186" s="11">
        <f>'OddsRatio_working_3-way'!X186^(1/3)*SIN(('OddsRatio_working_3-way'!Y186+4*PI())/3)</f>
        <v>-0.46448342296813938</v>
      </c>
      <c r="AF186" s="11">
        <f>-'OddsRatio_working_3-way'!U186/(3*'OddsRatio_working_3-way'!X186^(1/3))*COS(('OddsRatio_working_3-way'!Y186)/3)</f>
        <v>0.52859972649648745</v>
      </c>
      <c r="AG186" s="11">
        <f>-'OddsRatio_working_3-way'!U186/(3*'OddsRatio_working_3-way'!X186^(1/3))*COS(('OddsRatio_working_3-way'!Y186+2*PI())/3)</f>
        <v>-0.27590916135783466</v>
      </c>
      <c r="AH186" s="11">
        <f>-'OddsRatio_working_3-way'!U186/(3*'OddsRatio_working_3-way'!X186^(1/3))*COS(('OddsRatio_working_3-way'!Y186+4*PI())/3)</f>
        <v>-0.2526905651386529</v>
      </c>
      <c r="AI186" s="11">
        <f>'OddsRatio_working_3-way'!U186/(3*'OddsRatio_working_3-way'!X186^(1/3))*SIN(('OddsRatio_working_3-way'!Y186)/3)</f>
        <v>-1.3405262777349948E-2</v>
      </c>
      <c r="AJ186" s="11">
        <f>'OddsRatio_working_3-way'!U186/(3*'OddsRatio_working_3-way'!X186^(1/3))*SIN(('OddsRatio_working_3-way'!Y186+2*PI())/3)</f>
        <v>-0.45107816019078945</v>
      </c>
      <c r="AK186" s="11">
        <f>'OddsRatio_working_3-way'!U186/(3*'OddsRatio_working_3-way'!X186^(1/3))*SIN(('OddsRatio_working_3-way'!Y186+4*PI())/3)</f>
        <v>0.46448342296813927</v>
      </c>
      <c r="AL186" s="11">
        <f>'OddsRatio_working_3-way'!Z186+'OddsRatio_working_3-way'!AF186</f>
        <v>1.0571994529929749</v>
      </c>
      <c r="AM186" s="11">
        <f>'OddsRatio_working_3-way'!AA186+'OddsRatio_working_3-way'!AG186</f>
        <v>-0.55181832271566944</v>
      </c>
      <c r="AN186" s="11">
        <f>'OddsRatio_working_3-way'!AB186+'OddsRatio_working_3-way'!AH186</f>
        <v>-0.50538113027730591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1.0571994529929749</v>
      </c>
      <c r="AS186" s="11">
        <f>IF(('OddsRatio_working_3-way'!X186=0),IF(Q186&gt;0,-Q186^(1/3),(-Q186)^(1/3)),'OddsRatio_working_3-way'!AM186-'OddsRatio_working_3-way'!R186/3)</f>
        <v>-0.55181832271566944</v>
      </c>
      <c r="AT186" s="11">
        <f>IF(('OddsRatio_working_3-way'!X186=0),IF(Q186&gt;0,-Q186^(1/3),(-Q186)^(1/3)),'OddsRatio_working_3-way'!AN186-'OddsRatio_working_3-way'!R186/3)</f>
        <v>-0.50538113027730591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1.66</v>
      </c>
      <c r="B187" s="4">
        <f>IF('True_Odds_Calculator_3-way'!B188="","",'True_Odds_Calculator_3-way'!B188)</f>
        <v>3.47</v>
      </c>
      <c r="C187" s="4">
        <f>IF('True_Odds_Calculator_3-way'!C188="","",'True_Odds_Calculator_3-way'!C188)</f>
        <v>6.48</v>
      </c>
      <c r="D187" s="9">
        <f t="shared" si="39"/>
        <v>0.58339217607080418</v>
      </c>
      <c r="E187" s="9">
        <f t="shared" si="40"/>
        <v>0.27229310798878931</v>
      </c>
      <c r="F187" s="9">
        <f t="shared" si="41"/>
        <v>0.14431471594040626</v>
      </c>
      <c r="G187" s="9">
        <f t="shared" si="42"/>
        <v>1.0819891001995321</v>
      </c>
      <c r="H187" s="9">
        <f t="shared" si="43"/>
        <v>1.7141128061316915</v>
      </c>
      <c r="I187" s="9">
        <f t="shared" si="44"/>
        <v>3.6725130774928445</v>
      </c>
      <c r="J187" s="9">
        <f t="shared" si="45"/>
        <v>6.9293002690934369</v>
      </c>
      <c r="K187" s="11">
        <f t="shared" si="46"/>
        <v>0.60240963855421692</v>
      </c>
      <c r="L187" s="11">
        <f t="shared" si="47"/>
        <v>0.28818443804034583</v>
      </c>
      <c r="M187" s="11">
        <f t="shared" si="48"/>
        <v>0.15432098765432098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-0.23933646851253865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0.2306697169722759</v>
      </c>
      <c r="Q187" s="11">
        <f>2*'OddsRatio_working_3-way'!K187*'OddsRatio_working_3-way'!L187*'OddsRatio_working_3-way'!M187</f>
        <v>5.3581815789146552E-2</v>
      </c>
      <c r="R187" s="11">
        <f t="shared" si="49"/>
        <v>0</v>
      </c>
      <c r="S187" s="11">
        <f t="shared" si="50"/>
        <v>-0.96378842056905878</v>
      </c>
      <c r="T187" s="11">
        <f t="shared" si="51"/>
        <v>-0.22387652045738882</v>
      </c>
      <c r="U187" s="11">
        <f>'OddsRatio_working_3-way'!S187-'OddsRatio_working_3-way'!R187^2/3</f>
        <v>-0.96378842056905878</v>
      </c>
      <c r="V187" s="11">
        <f>'OddsRatio_working_3-way'!S187*'OddsRatio_working_3-way'!R187/3-2*'OddsRatio_working_3-way'!R187^3/27-'OddsRatio_working_3-way'!T187</f>
        <v>0.22387652045738882</v>
      </c>
      <c r="W187" s="11">
        <f>'OddsRatio_working_3-way'!V187^2+4*'OddsRatio_working_3-way'!U187^3/27</f>
        <v>-8.2509172283716806E-2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0.18209191957348383</v>
      </c>
      <c r="Y187" s="11">
        <f>IF('OddsRatio_working_3-way'!W187&gt;=0,IF('OddsRatio_working_3-way'!V187+SQRT('OddsRatio_working_3-way'!W187)&gt;0,0,PI()),ACOS('OddsRatio_working_3-way'!V187/(2*'OddsRatio_working_3-way'!X187)))</f>
        <v>0.90874649693747112</v>
      </c>
      <c r="Z187" s="11">
        <f>'OddsRatio_working_3-way'!X187^(1/3)*COS('OddsRatio_working_3-way'!Y187/3)</f>
        <v>0.54099455009976605</v>
      </c>
      <c r="AA187" s="11">
        <f>'OddsRatio_working_3-way'!X187^(1/3)*COS(('OddsRatio_working_3-way'!Y187+2*PI())/3)</f>
        <v>-0.4169239724586154</v>
      </c>
      <c r="AB187" s="11">
        <f>'OddsRatio_working_3-way'!X187^(1/3)*COS(('OddsRatio_working_3-way'!Y187+4*PI())/3)</f>
        <v>-0.12407057764115084</v>
      </c>
      <c r="AC187" s="11">
        <f>'OddsRatio_working_3-way'!X187^(1/3)*SIN('OddsRatio_working_3-way'!Y187/3)</f>
        <v>0.16907898633095902</v>
      </c>
      <c r="AD187" s="11">
        <f>'OddsRatio_working_3-way'!X187^(1/3)*SIN(('OddsRatio_working_3-way'!Y187+2*PI())/3)</f>
        <v>0.38397553052985117</v>
      </c>
      <c r="AE187" s="11">
        <f>'OddsRatio_working_3-way'!X187^(1/3)*SIN(('OddsRatio_working_3-way'!Y187+4*PI())/3)</f>
        <v>-0.55305451686081009</v>
      </c>
      <c r="AF187" s="11">
        <f>-'OddsRatio_working_3-way'!U187/(3*'OddsRatio_working_3-way'!X187^(1/3))*COS(('OddsRatio_working_3-way'!Y187)/3)</f>
        <v>0.54099455009976605</v>
      </c>
      <c r="AG187" s="11">
        <f>-'OddsRatio_working_3-way'!U187/(3*'OddsRatio_working_3-way'!X187^(1/3))*COS(('OddsRatio_working_3-way'!Y187+2*PI())/3)</f>
        <v>-0.4169239724586154</v>
      </c>
      <c r="AH187" s="11">
        <f>-'OddsRatio_working_3-way'!U187/(3*'OddsRatio_working_3-way'!X187^(1/3))*COS(('OddsRatio_working_3-way'!Y187+4*PI())/3)</f>
        <v>-0.12407057764115084</v>
      </c>
      <c r="AI187" s="11">
        <f>'OddsRatio_working_3-way'!U187/(3*'OddsRatio_working_3-way'!X187^(1/3))*SIN(('OddsRatio_working_3-way'!Y187)/3)</f>
        <v>-0.16907898633095902</v>
      </c>
      <c r="AJ187" s="11">
        <f>'OddsRatio_working_3-way'!U187/(3*'OddsRatio_working_3-way'!X187^(1/3))*SIN(('OddsRatio_working_3-way'!Y187+2*PI())/3)</f>
        <v>-0.38397553052985117</v>
      </c>
      <c r="AK187" s="11">
        <f>'OddsRatio_working_3-way'!U187/(3*'OddsRatio_working_3-way'!X187^(1/3))*SIN(('OddsRatio_working_3-way'!Y187+4*PI())/3)</f>
        <v>0.55305451686081009</v>
      </c>
      <c r="AL187" s="11">
        <f>'OddsRatio_working_3-way'!Z187+'OddsRatio_working_3-way'!AF187</f>
        <v>1.0819891001995321</v>
      </c>
      <c r="AM187" s="11">
        <f>'OddsRatio_working_3-way'!AA187+'OddsRatio_working_3-way'!AG187</f>
        <v>-0.8338479449172308</v>
      </c>
      <c r="AN187" s="11">
        <f>'OddsRatio_working_3-way'!AB187+'OddsRatio_working_3-way'!AH187</f>
        <v>-0.24814115528230168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1.0819891001995321</v>
      </c>
      <c r="AS187" s="11">
        <f>IF(('OddsRatio_working_3-way'!X187=0),IF(Q187&gt;0,-Q187^(1/3),(-Q187)^(1/3)),'OddsRatio_working_3-way'!AM187-'OddsRatio_working_3-way'!R187/3)</f>
        <v>-0.8338479449172308</v>
      </c>
      <c r="AT187" s="11">
        <f>IF(('OddsRatio_working_3-way'!X187=0),IF(Q187&gt;0,-Q187^(1/3),(-Q187)^(1/3)),'OddsRatio_working_3-way'!AN187-'OddsRatio_working_3-way'!R187/3)</f>
        <v>-0.24814115528230168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2.2200000000000002</v>
      </c>
      <c r="B188" s="4">
        <f>IF('True_Odds_Calculator_3-way'!B189="","",'True_Odds_Calculator_3-way'!B189)</f>
        <v>3.83</v>
      </c>
      <c r="C188" s="4">
        <f>IF('True_Odds_Calculator_3-way'!C189="","",'True_Odds_Calculator_3-way'!C189)</f>
        <v>3.15</v>
      </c>
      <c r="D188" s="9">
        <f t="shared" si="39"/>
        <v>0.43947548262428049</v>
      </c>
      <c r="E188" s="9">
        <f t="shared" si="40"/>
        <v>0.25261442437177989</v>
      </c>
      <c r="F188" s="9">
        <f t="shared" si="41"/>
        <v>0.30791009300393957</v>
      </c>
      <c r="G188" s="9">
        <f t="shared" si="42"/>
        <v>1.0454424510197216</v>
      </c>
      <c r="H188" s="9">
        <f t="shared" si="43"/>
        <v>2.2754397902440604</v>
      </c>
      <c r="I188" s="9">
        <f t="shared" si="44"/>
        <v>3.9586021363858119</v>
      </c>
      <c r="J188" s="9">
        <f t="shared" si="45"/>
        <v>3.2477012696924015</v>
      </c>
      <c r="K188" s="11">
        <f t="shared" si="46"/>
        <v>0.4504504504504504</v>
      </c>
      <c r="L188" s="11">
        <f t="shared" si="47"/>
        <v>0.2610966057441253</v>
      </c>
      <c r="M188" s="11">
        <f t="shared" si="48"/>
        <v>0.31746031746031744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-0.27715481240285411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0.23148848214122361</v>
      </c>
      <c r="Q188" s="11">
        <f>2*'OddsRatio_working_3-way'!K188*'OddsRatio_working_3-way'!L188*'OddsRatio_working_3-way'!M188</f>
        <v>7.467370391652374E-2</v>
      </c>
      <c r="R188" s="11">
        <f t="shared" si="49"/>
        <v>0</v>
      </c>
      <c r="S188" s="11">
        <f t="shared" si="50"/>
        <v>-0.83523168922914859</v>
      </c>
      <c r="T188" s="11">
        <f t="shared" si="51"/>
        <v>-0.26942957717069305</v>
      </c>
      <c r="U188" s="11">
        <f>'OddsRatio_working_3-way'!S188-'OddsRatio_working_3-way'!R188^2/3</f>
        <v>-0.83523168922914859</v>
      </c>
      <c r="V188" s="11">
        <f>'OddsRatio_working_3-way'!S188*'OddsRatio_working_3-way'!R188/3-2*'OddsRatio_working_3-way'!R188^3/27-'OddsRatio_working_3-way'!T188</f>
        <v>0.26942957717069305</v>
      </c>
      <c r="W188" s="11">
        <f>'OddsRatio_working_3-way'!V188^2+4*'OddsRatio_working_3-way'!U188^3/27</f>
        <v>-1.3728833026949439E-2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0.14690228902345931</v>
      </c>
      <c r="Y188" s="11">
        <f>IF('OddsRatio_working_3-way'!W188&gt;=0,IF('OddsRatio_working_3-way'!V188+SQRT('OddsRatio_working_3-way'!W188)&gt;0,0,PI()),ACOS('OddsRatio_working_3-way'!V188/(2*'OddsRatio_working_3-way'!X188)))</f>
        <v>0.41021101964832396</v>
      </c>
      <c r="Z188" s="11">
        <f>'OddsRatio_working_3-way'!X188^(1/3)*COS('OddsRatio_working_3-way'!Y188/3)</f>
        <v>0.52272122550986078</v>
      </c>
      <c r="AA188" s="11">
        <f>'OddsRatio_working_3-way'!X188^(1/3)*COS(('OddsRatio_working_3-way'!Y188+2*PI())/3)</f>
        <v>-0.32364875455085418</v>
      </c>
      <c r="AB188" s="11">
        <f>'OddsRatio_working_3-way'!X188^(1/3)*COS(('OddsRatio_working_3-way'!Y188+4*PI())/3)</f>
        <v>-0.19907247095900651</v>
      </c>
      <c r="AC188" s="11">
        <f>'OddsRatio_working_3-way'!X188^(1/3)*SIN('OddsRatio_working_3-way'!Y188/3)</f>
        <v>7.1924150866396336E-2</v>
      </c>
      <c r="AD188" s="11">
        <f>'OddsRatio_working_3-way'!X188^(1/3)*SIN(('OddsRatio_working_3-way'!Y188+2*PI())/3)</f>
        <v>0.41672778495567564</v>
      </c>
      <c r="AE188" s="11">
        <f>'OddsRatio_working_3-way'!X188^(1/3)*SIN(('OddsRatio_working_3-way'!Y188+4*PI())/3)</f>
        <v>-0.48865193582207206</v>
      </c>
      <c r="AF188" s="11">
        <f>-'OddsRatio_working_3-way'!U188/(3*'OddsRatio_working_3-way'!X188^(1/3))*COS(('OddsRatio_working_3-way'!Y188)/3)</f>
        <v>0.52272122550986067</v>
      </c>
      <c r="AG188" s="11">
        <f>-'OddsRatio_working_3-way'!U188/(3*'OddsRatio_working_3-way'!X188^(1/3))*COS(('OddsRatio_working_3-way'!Y188+2*PI())/3)</f>
        <v>-0.32364875455085412</v>
      </c>
      <c r="AH188" s="11">
        <f>-'OddsRatio_working_3-way'!U188/(3*'OddsRatio_working_3-way'!X188^(1/3))*COS(('OddsRatio_working_3-way'!Y188+4*PI())/3)</f>
        <v>-0.19907247095900649</v>
      </c>
      <c r="AI188" s="11">
        <f>'OddsRatio_working_3-way'!U188/(3*'OddsRatio_working_3-way'!X188^(1/3))*SIN(('OddsRatio_working_3-way'!Y188)/3)</f>
        <v>-7.1924150866396322E-2</v>
      </c>
      <c r="AJ188" s="11">
        <f>'OddsRatio_working_3-way'!U188/(3*'OddsRatio_working_3-way'!X188^(1/3))*SIN(('OddsRatio_working_3-way'!Y188+2*PI())/3)</f>
        <v>-0.41672778495567558</v>
      </c>
      <c r="AK188" s="11">
        <f>'OddsRatio_working_3-way'!U188/(3*'OddsRatio_working_3-way'!X188^(1/3))*SIN(('OddsRatio_working_3-way'!Y188+4*PI())/3)</f>
        <v>0.48865193582207195</v>
      </c>
      <c r="AL188" s="11">
        <f>'OddsRatio_working_3-way'!Z188+'OddsRatio_working_3-way'!AF188</f>
        <v>1.0454424510197216</v>
      </c>
      <c r="AM188" s="11">
        <f>'OddsRatio_working_3-way'!AA188+'OddsRatio_working_3-way'!AG188</f>
        <v>-0.64729750910170836</v>
      </c>
      <c r="AN188" s="11">
        <f>'OddsRatio_working_3-way'!AB188+'OddsRatio_working_3-way'!AH188</f>
        <v>-0.39814494191801297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1.0454424510197216</v>
      </c>
      <c r="AS188" s="11">
        <f>IF(('OddsRatio_working_3-way'!X188=0),IF(Q188&gt;0,-Q188^(1/3),(-Q188)^(1/3)),'OddsRatio_working_3-way'!AM188-'OddsRatio_working_3-way'!R188/3)</f>
        <v>-0.64729750910170836</v>
      </c>
      <c r="AT188" s="11">
        <f>IF(('OddsRatio_working_3-way'!X188=0),IF(Q188&gt;0,-Q188^(1/3),(-Q188)^(1/3)),'OddsRatio_working_3-way'!AN188-'OddsRatio_working_3-way'!R188/3)</f>
        <v>-0.39814494191801297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2.76</v>
      </c>
      <c r="B189" s="4">
        <f>IF('True_Odds_Calculator_3-way'!B190="","",'True_Odds_Calculator_3-way'!B190)</f>
        <v>3.29</v>
      </c>
      <c r="C189" s="4">
        <f>IF('True_Odds_Calculator_3-way'!C190="","",'True_Odds_Calculator_3-way'!C190)</f>
        <v>2.76</v>
      </c>
      <c r="D189" s="9">
        <f t="shared" si="39"/>
        <v>0.3525059818442729</v>
      </c>
      <c r="E189" s="9">
        <f t="shared" si="40"/>
        <v>0.29498803631145432</v>
      </c>
      <c r="F189" s="9">
        <f t="shared" si="41"/>
        <v>0.3525059818442729</v>
      </c>
      <c r="G189" s="9">
        <f t="shared" si="42"/>
        <v>1.0436541433220201</v>
      </c>
      <c r="H189" s="9">
        <f t="shared" si="43"/>
        <v>2.8368312922467553</v>
      </c>
      <c r="I189" s="9">
        <f t="shared" si="44"/>
        <v>3.3899679882074261</v>
      </c>
      <c r="J189" s="9">
        <f t="shared" si="45"/>
        <v>2.8368312922467553</v>
      </c>
      <c r="K189" s="11">
        <f t="shared" si="46"/>
        <v>0.3623188405797102</v>
      </c>
      <c r="L189" s="11">
        <f t="shared" si="47"/>
        <v>0.303951367781155</v>
      </c>
      <c r="M189" s="11">
        <f t="shared" si="48"/>
        <v>0.3623188405797102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-0.28303930938367661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0.231825961826364</v>
      </c>
      <c r="Q189" s="11">
        <f>2*'OddsRatio_working_3-way'!K189*'OddsRatio_working_3-way'!L189*'OddsRatio_working_3-way'!M189</f>
        <v>7.9802396497887812E-2</v>
      </c>
      <c r="R189" s="11">
        <f t="shared" si="49"/>
        <v>0</v>
      </c>
      <c r="S189" s="11">
        <f t="shared" si="50"/>
        <v>-0.81905924067992308</v>
      </c>
      <c r="T189" s="11">
        <f t="shared" si="51"/>
        <v>-0.28194810350427657</v>
      </c>
      <c r="U189" s="11">
        <f>'OddsRatio_working_3-way'!S189-'OddsRatio_working_3-way'!R189^2/3</f>
        <v>-0.81905924067992308</v>
      </c>
      <c r="V189" s="11">
        <f>'OddsRatio_working_3-way'!S189*'OddsRatio_working_3-way'!R189/3-2*'OddsRatio_working_3-way'!R189^3/27-'OddsRatio_working_3-way'!T189</f>
        <v>0.28194810350427657</v>
      </c>
      <c r="W189" s="11">
        <f>'OddsRatio_working_3-way'!V189^2+4*'OddsRatio_working_3-way'!U189^3/27</f>
        <v>-1.9085968023512673E-3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0.14265634394587007</v>
      </c>
      <c r="Y189" s="11">
        <f>IF('OddsRatio_working_3-way'!W189&gt;=0,IF('OddsRatio_working_3-way'!V189+SQRT('OddsRatio_working_3-way'!W189)&gt;0,0,PI()),ACOS('OddsRatio_working_3-way'!V189/(2*'OddsRatio_working_3-way'!X189)))</f>
        <v>0.15372619679183486</v>
      </c>
      <c r="Z189" s="11">
        <f>'OddsRatio_working_3-way'!X189^(1/3)*COS('OddsRatio_working_3-way'!Y189/3)</f>
        <v>0.52182707166101006</v>
      </c>
      <c r="AA189" s="11">
        <f>'OddsRatio_working_3-way'!X189^(1/3)*COS(('OddsRatio_working_3-way'!Y189+2*PI())/3)</f>
        <v>-0.28409090909090839</v>
      </c>
      <c r="AB189" s="11">
        <f>'OddsRatio_working_3-way'!X189^(1/3)*COS(('OddsRatio_working_3-way'!Y189+4*PI())/3)</f>
        <v>-0.23773616257010155</v>
      </c>
      <c r="AC189" s="11">
        <f>'OddsRatio_working_3-way'!X189^(1/3)*SIN('OddsRatio_working_3-way'!Y189/3)</f>
        <v>2.6762925382004643E-2</v>
      </c>
      <c r="AD189" s="11">
        <f>'OddsRatio_working_3-way'!X189^(1/3)*SIN(('OddsRatio_working_3-way'!Y189+2*PI())/3)</f>
        <v>0.43853403774987509</v>
      </c>
      <c r="AE189" s="11">
        <f>'OddsRatio_working_3-way'!X189^(1/3)*SIN(('OddsRatio_working_3-way'!Y189+4*PI())/3)</f>
        <v>-0.46529696313187979</v>
      </c>
      <c r="AF189" s="11">
        <f>-'OddsRatio_working_3-way'!U189/(3*'OddsRatio_working_3-way'!X189^(1/3))*COS(('OddsRatio_working_3-way'!Y189)/3)</f>
        <v>0.52182707166101006</v>
      </c>
      <c r="AG189" s="11">
        <f>-'OddsRatio_working_3-way'!U189/(3*'OddsRatio_working_3-way'!X189^(1/3))*COS(('OddsRatio_working_3-way'!Y189+2*PI())/3)</f>
        <v>-0.28409090909090839</v>
      </c>
      <c r="AH189" s="11">
        <f>-'OddsRatio_working_3-way'!U189/(3*'OddsRatio_working_3-way'!X189^(1/3))*COS(('OddsRatio_working_3-way'!Y189+4*PI())/3)</f>
        <v>-0.23773616257010155</v>
      </c>
      <c r="AI189" s="11">
        <f>'OddsRatio_working_3-way'!U189/(3*'OddsRatio_working_3-way'!X189^(1/3))*SIN(('OddsRatio_working_3-way'!Y189)/3)</f>
        <v>-2.6762925382004643E-2</v>
      </c>
      <c r="AJ189" s="11">
        <f>'OddsRatio_working_3-way'!U189/(3*'OddsRatio_working_3-way'!X189^(1/3))*SIN(('OddsRatio_working_3-way'!Y189+2*PI())/3)</f>
        <v>-0.43853403774987509</v>
      </c>
      <c r="AK189" s="11">
        <f>'OddsRatio_working_3-way'!U189/(3*'OddsRatio_working_3-way'!X189^(1/3))*SIN(('OddsRatio_working_3-way'!Y189+4*PI())/3)</f>
        <v>0.46529696313187979</v>
      </c>
      <c r="AL189" s="11">
        <f>'OddsRatio_working_3-way'!Z189+'OddsRatio_working_3-way'!AF189</f>
        <v>1.0436541433220201</v>
      </c>
      <c r="AM189" s="11">
        <f>'OddsRatio_working_3-way'!AA189+'OddsRatio_working_3-way'!AG189</f>
        <v>-0.56818181818181679</v>
      </c>
      <c r="AN189" s="11">
        <f>'OddsRatio_working_3-way'!AB189+'OddsRatio_working_3-way'!AH189</f>
        <v>-0.4754723251402031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1.0436541433220201</v>
      </c>
      <c r="AS189" s="11">
        <f>IF(('OddsRatio_working_3-way'!X189=0),IF(Q189&gt;0,-Q189^(1/3),(-Q189)^(1/3)),'OddsRatio_working_3-way'!AM189-'OddsRatio_working_3-way'!R189/3)</f>
        <v>-0.56818181818181679</v>
      </c>
      <c r="AT189" s="11">
        <f>IF(('OddsRatio_working_3-way'!X189=0),IF(Q189&gt;0,-Q189^(1/3),(-Q189)^(1/3)),'OddsRatio_working_3-way'!AN189-'OddsRatio_working_3-way'!R189/3)</f>
        <v>-0.4754723251402031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2.1800000000000002</v>
      </c>
      <c r="B190" s="4">
        <f>IF('True_Odds_Calculator_3-way'!B191="","",'True_Odds_Calculator_3-way'!B191)</f>
        <v>3.63</v>
      </c>
      <c r="C190" s="4">
        <f>IF('True_Odds_Calculator_3-way'!C191="","",'True_Odds_Calculator_3-way'!C191)</f>
        <v>3.33</v>
      </c>
      <c r="D190" s="9">
        <f t="shared" si="39"/>
        <v>0.44562535007121823</v>
      </c>
      <c r="E190" s="9">
        <f t="shared" si="40"/>
        <v>0.26506021335070745</v>
      </c>
      <c r="F190" s="9">
        <f t="shared" si="41"/>
        <v>0.28931443657807443</v>
      </c>
      <c r="G190" s="9">
        <f t="shared" si="42"/>
        <v>1.0542690744327969</v>
      </c>
      <c r="H190" s="9">
        <f t="shared" si="43"/>
        <v>2.2440375078307002</v>
      </c>
      <c r="I190" s="9">
        <f t="shared" si="44"/>
        <v>3.7727276657582567</v>
      </c>
      <c r="J190" s="9">
        <f t="shared" si="45"/>
        <v>3.4564469434284173</v>
      </c>
      <c r="K190" s="11">
        <f t="shared" si="46"/>
        <v>0.4587155963302752</v>
      </c>
      <c r="L190" s="11">
        <f t="shared" si="47"/>
        <v>0.27548209366391185</v>
      </c>
      <c r="M190" s="11">
        <f t="shared" si="48"/>
        <v>0.3003003003003003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-0.27440140117371148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0.233002735087806</v>
      </c>
      <c r="Q190" s="11">
        <f>2*'OddsRatio_working_3-way'!K190*'OddsRatio_working_3-way'!L190*'OddsRatio_working_3-way'!M190</f>
        <v>7.5896656380392821E-2</v>
      </c>
      <c r="R190" s="11">
        <f t="shared" si="49"/>
        <v>0</v>
      </c>
      <c r="S190" s="11">
        <f t="shared" si="50"/>
        <v>-0.84913099601959463</v>
      </c>
      <c r="T190" s="11">
        <f t="shared" si="51"/>
        <v>-0.27658990098358127</v>
      </c>
      <c r="U190" s="11">
        <f>'OddsRatio_working_3-way'!S190-'OddsRatio_working_3-way'!R190^2/3</f>
        <v>-0.84913099601959463</v>
      </c>
      <c r="V190" s="11">
        <f>'OddsRatio_working_3-way'!S190*'OddsRatio_working_3-way'!R190/3-2*'OddsRatio_working_3-way'!R190^3/27-'OddsRatio_working_3-way'!T190</f>
        <v>0.27658990098358127</v>
      </c>
      <c r="W190" s="11">
        <f>'OddsRatio_working_3-way'!V190^2+4*'OddsRatio_working_3-way'!U190^3/27</f>
        <v>-1.4200746510102807E-2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0.15058446121380695</v>
      </c>
      <c r="Y190" s="11">
        <f>IF('OddsRatio_working_3-way'!W190&gt;=0,IF('OddsRatio_working_3-way'!V190+SQRT('OddsRatio_working_3-way'!W190)&gt;0,0,PI()),ACOS('OddsRatio_working_3-way'!V190/(2*'OddsRatio_working_3-way'!X190)))</f>
        <v>0.40680948338363243</v>
      </c>
      <c r="Z190" s="11">
        <f>'OddsRatio_working_3-way'!X190^(1/3)*COS('OddsRatio_working_3-way'!Y190/3)</f>
        <v>0.52713453721639858</v>
      </c>
      <c r="AA190" s="11">
        <f>'OddsRatio_working_3-way'!X190^(1/3)*COS(('OddsRatio_working_3-way'!Y190+2*PI())/3)</f>
        <v>-0.32585397473509797</v>
      </c>
      <c r="AB190" s="11">
        <f>'OddsRatio_working_3-way'!X190^(1/3)*COS(('OddsRatio_working_3-way'!Y190+4*PI())/3)</f>
        <v>-0.20128056248130075</v>
      </c>
      <c r="AC190" s="11">
        <f>'OddsRatio_working_3-way'!X190^(1/3)*SIN('OddsRatio_working_3-way'!Y190/3)</f>
        <v>7.1922493098600049E-2</v>
      </c>
      <c r="AD190" s="11">
        <f>'OddsRatio_working_3-way'!X190^(1/3)*SIN(('OddsRatio_working_3-way'!Y190+2*PI())/3)</f>
        <v>0.42055065389225477</v>
      </c>
      <c r="AE190" s="11">
        <f>'OddsRatio_working_3-way'!X190^(1/3)*SIN(('OddsRatio_working_3-way'!Y190+4*PI())/3)</f>
        <v>-0.49247314699085487</v>
      </c>
      <c r="AF190" s="11">
        <f>-'OddsRatio_working_3-way'!U190/(3*'OddsRatio_working_3-way'!X190^(1/3))*COS(('OddsRatio_working_3-way'!Y190)/3)</f>
        <v>0.52713453721639847</v>
      </c>
      <c r="AG190" s="11">
        <f>-'OddsRatio_working_3-way'!U190/(3*'OddsRatio_working_3-way'!X190^(1/3))*COS(('OddsRatio_working_3-way'!Y190+2*PI())/3)</f>
        <v>-0.32585397473509792</v>
      </c>
      <c r="AH190" s="11">
        <f>-'OddsRatio_working_3-way'!U190/(3*'OddsRatio_working_3-way'!X190^(1/3))*COS(('OddsRatio_working_3-way'!Y190+4*PI())/3)</f>
        <v>-0.20128056248130069</v>
      </c>
      <c r="AI190" s="11">
        <f>'OddsRatio_working_3-way'!U190/(3*'OddsRatio_working_3-way'!X190^(1/3))*SIN(('OddsRatio_working_3-way'!Y190)/3)</f>
        <v>-7.1922493098600035E-2</v>
      </c>
      <c r="AJ190" s="11">
        <f>'OddsRatio_working_3-way'!U190/(3*'OddsRatio_working_3-way'!X190^(1/3))*SIN(('OddsRatio_working_3-way'!Y190+2*PI())/3)</f>
        <v>-0.42055065389225466</v>
      </c>
      <c r="AK190" s="11">
        <f>'OddsRatio_working_3-way'!U190/(3*'OddsRatio_working_3-way'!X190^(1/3))*SIN(('OddsRatio_working_3-way'!Y190+4*PI())/3)</f>
        <v>0.49247314699085476</v>
      </c>
      <c r="AL190" s="11">
        <f>'OddsRatio_working_3-way'!Z190+'OddsRatio_working_3-way'!AF190</f>
        <v>1.0542690744327969</v>
      </c>
      <c r="AM190" s="11">
        <f>'OddsRatio_working_3-way'!AA190+'OddsRatio_working_3-way'!AG190</f>
        <v>-0.65170794947019584</v>
      </c>
      <c r="AN190" s="11">
        <f>'OddsRatio_working_3-way'!AB190+'OddsRatio_working_3-way'!AH190</f>
        <v>-0.40256112496260144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1.0542690744327969</v>
      </c>
      <c r="AS190" s="11">
        <f>IF(('OddsRatio_working_3-way'!X190=0),IF(Q190&gt;0,-Q190^(1/3),(-Q190)^(1/3)),'OddsRatio_working_3-way'!AM190-'OddsRatio_working_3-way'!R190/3)</f>
        <v>-0.65170794947019584</v>
      </c>
      <c r="AT190" s="11">
        <f>IF(('OddsRatio_working_3-way'!X190=0),IF(Q190&gt;0,-Q190^(1/3),(-Q190)^(1/3)),'OddsRatio_working_3-way'!AN190-'OddsRatio_working_3-way'!R190/3)</f>
        <v>-0.40256112496260144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1.89</v>
      </c>
      <c r="B191" s="4">
        <f>IF('True_Odds_Calculator_3-way'!B192="","",'True_Odds_Calculator_3-way'!B192)</f>
        <v>3.56</v>
      </c>
      <c r="C191" s="4">
        <f>IF('True_Odds_Calculator_3-way'!C192="","",'True_Odds_Calculator_3-way'!C192)</f>
        <v>4.54</v>
      </c>
      <c r="D191" s="9">
        <f t="shared" si="39"/>
        <v>0.51689762838272313</v>
      </c>
      <c r="E191" s="9">
        <f t="shared" si="40"/>
        <v>0.271124499828026</v>
      </c>
      <c r="F191" s="9">
        <f t="shared" si="41"/>
        <v>0.21197787178925059</v>
      </c>
      <c r="G191" s="9">
        <f t="shared" si="42"/>
        <v>1.0501337667207244</v>
      </c>
      <c r="H191" s="9">
        <f t="shared" si="43"/>
        <v>1.9346190523814448</v>
      </c>
      <c r="I191" s="9">
        <f t="shared" si="44"/>
        <v>3.6883424428050544</v>
      </c>
      <c r="J191" s="9">
        <f t="shared" si="45"/>
        <v>4.7174735341913649</v>
      </c>
      <c r="K191" s="11">
        <f t="shared" si="46"/>
        <v>0.52910052910052918</v>
      </c>
      <c r="L191" s="11">
        <f t="shared" si="47"/>
        <v>0.2808988764044944</v>
      </c>
      <c r="M191" s="11">
        <f t="shared" si="48"/>
        <v>0.22026431718061673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-0.2640374798965105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0.22882818754718975</v>
      </c>
      <c r="Q191" s="11">
        <f>2*'OddsRatio_working_3-way'!K191*'OddsRatio_working_3-way'!L191*'OddsRatio_working_3-way'!M191</f>
        <v>6.5473015034961293E-2</v>
      </c>
      <c r="R191" s="11">
        <f t="shared" si="49"/>
        <v>0</v>
      </c>
      <c r="S191" s="11">
        <f t="shared" si="50"/>
        <v>-0.86665039992382509</v>
      </c>
      <c r="T191" s="11">
        <f t="shared" si="51"/>
        <v>-0.24796864089379828</v>
      </c>
      <c r="U191" s="11">
        <f>'OddsRatio_working_3-way'!S191-'OddsRatio_working_3-way'!R191^2/3</f>
        <v>-0.86665039992382509</v>
      </c>
      <c r="V191" s="11">
        <f>'OddsRatio_working_3-way'!S191*'OddsRatio_working_3-way'!R191/3-2*'OddsRatio_working_3-way'!R191^3/27-'OddsRatio_working_3-way'!T191</f>
        <v>0.24796864089379828</v>
      </c>
      <c r="W191" s="11">
        <f>'OddsRatio_working_3-way'!V191^2+4*'OddsRatio_working_3-way'!U191^3/27</f>
        <v>-3.4945080430625768E-2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0.15526874065418259</v>
      </c>
      <c r="Y191" s="11">
        <f>IF('OddsRatio_working_3-way'!W191&gt;=0,IF('OddsRatio_working_3-way'!V191+SQRT('OddsRatio_working_3-way'!W191)&gt;0,0,PI()),ACOS('OddsRatio_working_3-way'!V191/(2*'OddsRatio_working_3-way'!X191)))</f>
        <v>0.64597308942360177</v>
      </c>
      <c r="Z191" s="11">
        <f>'OddsRatio_working_3-way'!X191^(1/3)*COS('OddsRatio_working_3-way'!Y191/3)</f>
        <v>0.52506688336036222</v>
      </c>
      <c r="AA191" s="11">
        <f>'OddsRatio_working_3-way'!X191^(1/3)*COS(('OddsRatio_working_3-way'!Y191+2*PI())/3)</f>
        <v>-0.361987833134923</v>
      </c>
      <c r="AB191" s="11">
        <f>'OddsRatio_working_3-way'!X191^(1/3)*COS(('OddsRatio_working_3-way'!Y191+4*PI())/3)</f>
        <v>-0.16307905022543892</v>
      </c>
      <c r="AC191" s="11">
        <f>'OddsRatio_working_3-way'!X191^(1/3)*SIN('OddsRatio_working_3-way'!Y191/3)</f>
        <v>0.11484003935697143</v>
      </c>
      <c r="AD191" s="11">
        <f>'OddsRatio_working_3-way'!X191^(1/3)*SIN(('OddsRatio_working_3-way'!Y191+2*PI())/3)</f>
        <v>0.39730123999750888</v>
      </c>
      <c r="AE191" s="11">
        <f>'OddsRatio_working_3-way'!X191^(1/3)*SIN(('OddsRatio_working_3-way'!Y191+4*PI())/3)</f>
        <v>-0.51214127935448017</v>
      </c>
      <c r="AF191" s="11">
        <f>-'OddsRatio_working_3-way'!U191/(3*'OddsRatio_working_3-way'!X191^(1/3))*COS(('OddsRatio_working_3-way'!Y191)/3)</f>
        <v>0.52506688336036222</v>
      </c>
      <c r="AG191" s="11">
        <f>-'OddsRatio_working_3-way'!U191/(3*'OddsRatio_working_3-way'!X191^(1/3))*COS(('OddsRatio_working_3-way'!Y191+2*PI())/3)</f>
        <v>-0.361987833134923</v>
      </c>
      <c r="AH191" s="11">
        <f>-'OddsRatio_working_3-way'!U191/(3*'OddsRatio_working_3-way'!X191^(1/3))*COS(('OddsRatio_working_3-way'!Y191+4*PI())/3)</f>
        <v>-0.16307905022543892</v>
      </c>
      <c r="AI191" s="11">
        <f>'OddsRatio_working_3-way'!U191/(3*'OddsRatio_working_3-way'!X191^(1/3))*SIN(('OddsRatio_working_3-way'!Y191)/3)</f>
        <v>-0.11484003935697143</v>
      </c>
      <c r="AJ191" s="11">
        <f>'OddsRatio_working_3-way'!U191/(3*'OddsRatio_working_3-way'!X191^(1/3))*SIN(('OddsRatio_working_3-way'!Y191+2*PI())/3)</f>
        <v>-0.39730123999750888</v>
      </c>
      <c r="AK191" s="11">
        <f>'OddsRatio_working_3-way'!U191/(3*'OddsRatio_working_3-way'!X191^(1/3))*SIN(('OddsRatio_working_3-way'!Y191+4*PI())/3)</f>
        <v>0.51214127935448017</v>
      </c>
      <c r="AL191" s="11">
        <f>'OddsRatio_working_3-way'!Z191+'OddsRatio_working_3-way'!AF191</f>
        <v>1.0501337667207244</v>
      </c>
      <c r="AM191" s="11">
        <f>'OddsRatio_working_3-way'!AA191+'OddsRatio_working_3-way'!AG191</f>
        <v>-0.723975666269846</v>
      </c>
      <c r="AN191" s="11">
        <f>'OddsRatio_working_3-way'!AB191+'OddsRatio_working_3-way'!AH191</f>
        <v>-0.32615810045087784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1.0501337667207244</v>
      </c>
      <c r="AS191" s="11">
        <f>IF(('OddsRatio_working_3-way'!X191=0),IF(Q191&gt;0,-Q191^(1/3),(-Q191)^(1/3)),'OddsRatio_working_3-way'!AM191-'OddsRatio_working_3-way'!R191/3)</f>
        <v>-0.723975666269846</v>
      </c>
      <c r="AT191" s="11">
        <f>IF(('OddsRatio_working_3-way'!X191=0),IF(Q191&gt;0,-Q191^(1/3),(-Q191)^(1/3)),'OddsRatio_working_3-way'!AN191-'OddsRatio_working_3-way'!R191/3)</f>
        <v>-0.32615810045087784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1.83</v>
      </c>
      <c r="B192" s="4">
        <f>IF('True_Odds_Calculator_3-way'!B193="","",'True_Odds_Calculator_3-way'!B193)</f>
        <v>3.54</v>
      </c>
      <c r="C192" s="4">
        <f>IF('True_Odds_Calculator_3-way'!C193="","",'True_Odds_Calculator_3-way'!C193)</f>
        <v>4.5999999999999996</v>
      </c>
      <c r="D192" s="9">
        <f t="shared" si="39"/>
        <v>0.52770496674226675</v>
      </c>
      <c r="E192" s="9">
        <f t="shared" si="40"/>
        <v>0.26745760127456214</v>
      </c>
      <c r="F192" s="9">
        <f t="shared" si="41"/>
        <v>0.20483743198317103</v>
      </c>
      <c r="G192" s="9">
        <f t="shared" si="42"/>
        <v>1.0783111708505149</v>
      </c>
      <c r="H192" s="9">
        <f t="shared" si="43"/>
        <v>1.8949982718059277</v>
      </c>
      <c r="I192" s="9">
        <f t="shared" si="44"/>
        <v>3.7389103739603078</v>
      </c>
      <c r="J192" s="9">
        <f t="shared" si="45"/>
        <v>4.8819202150618528</v>
      </c>
      <c r="K192" s="11">
        <f t="shared" si="46"/>
        <v>0.54644808743169393</v>
      </c>
      <c r="L192" s="11">
        <f t="shared" si="47"/>
        <v>0.2824858757062147</v>
      </c>
      <c r="M192" s="11">
        <f t="shared" si="48"/>
        <v>0.21739130434782611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-0.25468427220121526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0.23389481511906823</v>
      </c>
      <c r="Q192" s="11">
        <f>2*'OddsRatio_working_3-way'!K192*'OddsRatio_working_3-way'!L192*'OddsRatio_working_3-way'!M192</f>
        <v>6.7114724567881853E-2</v>
      </c>
      <c r="R192" s="11">
        <f t="shared" si="49"/>
        <v>0</v>
      </c>
      <c r="S192" s="11">
        <f t="shared" si="50"/>
        <v>-0.91837164932696691</v>
      </c>
      <c r="T192" s="11">
        <f t="shared" si="51"/>
        <v>-0.2635212767078815</v>
      </c>
      <c r="U192" s="11">
        <f>'OddsRatio_working_3-way'!S192-'OddsRatio_working_3-way'!R192^2/3</f>
        <v>-0.91837164932696691</v>
      </c>
      <c r="V192" s="11">
        <f>'OddsRatio_working_3-way'!S192*'OddsRatio_working_3-way'!R192/3-2*'OddsRatio_working_3-way'!R192^3/27-'OddsRatio_working_3-way'!T192</f>
        <v>0.2635212767078815</v>
      </c>
      <c r="W192" s="11">
        <f>'OddsRatio_working_3-way'!V192^2+4*'OddsRatio_working_3-way'!U192^3/27</f>
        <v>-4.5306256109647267E-2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0.16937363976383626</v>
      </c>
      <c r="Y192" s="11">
        <f>IF('OddsRatio_working_3-way'!W192&gt;=0,IF('OddsRatio_working_3-way'!V192+SQRT('OddsRatio_working_3-way'!W192)&gt;0,0,PI()),ACOS('OddsRatio_working_3-way'!V192/(2*'OddsRatio_working_3-way'!X192)))</f>
        <v>0.67943345171847325</v>
      </c>
      <c r="Z192" s="11">
        <f>'OddsRatio_working_3-way'!X192^(1/3)*COS('OddsRatio_working_3-way'!Y192/3)</f>
        <v>0.53915558542525743</v>
      </c>
      <c r="AA192" s="11">
        <f>'OddsRatio_working_3-way'!X192^(1/3)*COS(('OddsRatio_working_3-way'!Y192+2*PI())/3)</f>
        <v>-0.37717125608426033</v>
      </c>
      <c r="AB192" s="11">
        <f>'OddsRatio_working_3-way'!X192^(1/3)*COS(('OddsRatio_working_3-way'!Y192+4*PI())/3)</f>
        <v>-0.1619843293409973</v>
      </c>
      <c r="AC192" s="11">
        <f>'OddsRatio_working_3-way'!X192^(1/3)*SIN('OddsRatio_working_3-way'!Y192/3)</f>
        <v>0.12423823008131132</v>
      </c>
      <c r="AD192" s="11">
        <f>'OddsRatio_working_3-way'!X192^(1/3)*SIN(('OddsRatio_working_3-way'!Y192+2*PI())/3)</f>
        <v>0.40480331852988838</v>
      </c>
      <c r="AE192" s="11">
        <f>'OddsRatio_working_3-way'!X192^(1/3)*SIN(('OddsRatio_working_3-way'!Y192+4*PI())/3)</f>
        <v>-0.52904154861119967</v>
      </c>
      <c r="AF192" s="11">
        <f>-'OddsRatio_working_3-way'!U192/(3*'OddsRatio_working_3-way'!X192^(1/3))*COS(('OddsRatio_working_3-way'!Y192)/3)</f>
        <v>0.53915558542525743</v>
      </c>
      <c r="AG192" s="11">
        <f>-'OddsRatio_working_3-way'!U192/(3*'OddsRatio_working_3-way'!X192^(1/3))*COS(('OddsRatio_working_3-way'!Y192+2*PI())/3)</f>
        <v>-0.37717125608426033</v>
      </c>
      <c r="AH192" s="11">
        <f>-'OddsRatio_working_3-way'!U192/(3*'OddsRatio_working_3-way'!X192^(1/3))*COS(('OddsRatio_working_3-way'!Y192+4*PI())/3)</f>
        <v>-0.1619843293409973</v>
      </c>
      <c r="AI192" s="11">
        <f>'OddsRatio_working_3-way'!U192/(3*'OddsRatio_working_3-way'!X192^(1/3))*SIN(('OddsRatio_working_3-way'!Y192)/3)</f>
        <v>-0.12423823008131132</v>
      </c>
      <c r="AJ192" s="11">
        <f>'OddsRatio_working_3-way'!U192/(3*'OddsRatio_working_3-way'!X192^(1/3))*SIN(('OddsRatio_working_3-way'!Y192+2*PI())/3)</f>
        <v>-0.40480331852988838</v>
      </c>
      <c r="AK192" s="11">
        <f>'OddsRatio_working_3-way'!U192/(3*'OddsRatio_working_3-way'!X192^(1/3))*SIN(('OddsRatio_working_3-way'!Y192+4*PI())/3)</f>
        <v>0.52904154861119967</v>
      </c>
      <c r="AL192" s="11">
        <f>'OddsRatio_working_3-way'!Z192+'OddsRatio_working_3-way'!AF192</f>
        <v>1.0783111708505149</v>
      </c>
      <c r="AM192" s="11">
        <f>'OddsRatio_working_3-way'!AA192+'OddsRatio_working_3-way'!AG192</f>
        <v>-0.75434251216852066</v>
      </c>
      <c r="AN192" s="11">
        <f>'OddsRatio_working_3-way'!AB192+'OddsRatio_working_3-way'!AH192</f>
        <v>-0.32396865868199459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1.0783111708505149</v>
      </c>
      <c r="AS192" s="11">
        <f>IF(('OddsRatio_working_3-way'!X192=0),IF(Q192&gt;0,-Q192^(1/3),(-Q192)^(1/3)),'OddsRatio_working_3-way'!AM192-'OddsRatio_working_3-way'!R192/3)</f>
        <v>-0.75434251216852066</v>
      </c>
      <c r="AT192" s="11">
        <f>IF(('OddsRatio_working_3-way'!X192=0),IF(Q192&gt;0,-Q192^(1/3),(-Q192)^(1/3)),'OddsRatio_working_3-way'!AN192-'OddsRatio_working_3-way'!R192/3)</f>
        <v>-0.32396865868199459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4.08</v>
      </c>
      <c r="B193" s="4">
        <f>IF('True_Odds_Calculator_3-way'!B194="","",'True_Odds_Calculator_3-way'!B194)</f>
        <v>3.47</v>
      </c>
      <c r="C193" s="4">
        <f>IF('True_Odds_Calculator_3-way'!C194="","",'True_Odds_Calculator_3-way'!C194)</f>
        <v>1.99</v>
      </c>
      <c r="D193" s="9">
        <f t="shared" si="39"/>
        <v>0.23481825976203466</v>
      </c>
      <c r="E193" s="9">
        <f t="shared" si="40"/>
        <v>0.2767600673908111</v>
      </c>
      <c r="F193" s="9">
        <f t="shared" si="41"/>
        <v>0.48842167284715432</v>
      </c>
      <c r="G193" s="9">
        <f t="shared" si="42"/>
        <v>1.0579911042657266</v>
      </c>
      <c r="H193" s="9">
        <f t="shared" si="43"/>
        <v>4.2586126011384389</v>
      </c>
      <c r="I193" s="9">
        <f t="shared" si="44"/>
        <v>3.6132380275363443</v>
      </c>
      <c r="J193" s="9">
        <f t="shared" si="45"/>
        <v>2.0474111932230699</v>
      </c>
      <c r="K193" s="11">
        <f t="shared" si="46"/>
        <v>0.24509803921568626</v>
      </c>
      <c r="L193" s="11">
        <f t="shared" si="47"/>
        <v>0.28818443804034583</v>
      </c>
      <c r="M193" s="11">
        <f t="shared" si="48"/>
        <v>0.50251256281407031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-0.26732535367122101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0.23213201113211418</v>
      </c>
      <c r="Q193" s="11">
        <f>2*'OddsRatio_working_3-way'!K193*'OddsRatio_working_3-way'!L193*'OddsRatio_working_3-way'!M193</f>
        <v>7.0988382609209227E-2</v>
      </c>
      <c r="R193" s="11">
        <f t="shared" si="49"/>
        <v>0</v>
      </c>
      <c r="S193" s="11">
        <f t="shared" si="50"/>
        <v>-0.86835015064680121</v>
      </c>
      <c r="T193" s="11">
        <f t="shared" si="51"/>
        <v>-0.26555050478495451</v>
      </c>
      <c r="U193" s="11">
        <f>'OddsRatio_working_3-way'!S193-'OddsRatio_working_3-way'!R193^2/3</f>
        <v>-0.86835015064680121</v>
      </c>
      <c r="V193" s="11">
        <f>'OddsRatio_working_3-way'!S193*'OddsRatio_working_3-way'!R193/3-2*'OddsRatio_working_3-way'!R193^3/27-'OddsRatio_working_3-way'!T193</f>
        <v>0.26555050478495451</v>
      </c>
      <c r="W193" s="11">
        <f>'OddsRatio_working_3-way'!V193^2+4*'OddsRatio_working_3-way'!U193^3/27</f>
        <v>-2.6484971928505519E-2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0.15572575454950416</v>
      </c>
      <c r="Y193" s="11">
        <f>IF('OddsRatio_working_3-way'!W193&gt;=0,IF('OddsRatio_working_3-way'!V193+SQRT('OddsRatio_working_3-way'!W193)&gt;0,0,PI()),ACOS('OddsRatio_working_3-way'!V193/(2*'OddsRatio_working_3-way'!X193)))</f>
        <v>0.54981288671971207</v>
      </c>
      <c r="Z193" s="11">
        <f>'OddsRatio_working_3-way'!X193^(1/3)*COS('OddsRatio_working_3-way'!Y193/3)</f>
        <v>0.52899555213286342</v>
      </c>
      <c r="AA193" s="11">
        <f>'OddsRatio_working_3-way'!X193^(1/3)*COS(('OddsRatio_working_3-way'!Y193+2*PI())/3)</f>
        <v>-0.34941136172523862</v>
      </c>
      <c r="AB193" s="11">
        <f>'OddsRatio_working_3-way'!X193^(1/3)*COS(('OddsRatio_working_3-way'!Y193+4*PI())/3)</f>
        <v>-0.17958419040762494</v>
      </c>
      <c r="AC193" s="11">
        <f>'OddsRatio_working_3-way'!X193^(1/3)*SIN('OddsRatio_working_3-way'!Y193/3)</f>
        <v>9.8049763075937157E-2</v>
      </c>
      <c r="AD193" s="11">
        <f>'OddsRatio_working_3-way'!X193^(1/3)*SIN(('OddsRatio_working_3-way'!Y193+2*PI())/3)</f>
        <v>0.40909870509806662</v>
      </c>
      <c r="AE193" s="11">
        <f>'OddsRatio_working_3-way'!X193^(1/3)*SIN(('OddsRatio_working_3-way'!Y193+4*PI())/3)</f>
        <v>-0.50714846817400361</v>
      </c>
      <c r="AF193" s="11">
        <f>-'OddsRatio_working_3-way'!U193/(3*'OddsRatio_working_3-way'!X193^(1/3))*COS(('OddsRatio_working_3-way'!Y193)/3)</f>
        <v>0.52899555213286331</v>
      </c>
      <c r="AG193" s="11">
        <f>-'OddsRatio_working_3-way'!U193/(3*'OddsRatio_working_3-way'!X193^(1/3))*COS(('OddsRatio_working_3-way'!Y193+2*PI())/3)</f>
        <v>-0.34941136172523857</v>
      </c>
      <c r="AH193" s="11">
        <f>-'OddsRatio_working_3-way'!U193/(3*'OddsRatio_working_3-way'!X193^(1/3))*COS(('OddsRatio_working_3-way'!Y193+4*PI())/3)</f>
        <v>-0.17958419040762491</v>
      </c>
      <c r="AI193" s="11">
        <f>'OddsRatio_working_3-way'!U193/(3*'OddsRatio_working_3-way'!X193^(1/3))*SIN(('OddsRatio_working_3-way'!Y193)/3)</f>
        <v>-9.804976307593713E-2</v>
      </c>
      <c r="AJ193" s="11">
        <f>'OddsRatio_working_3-way'!U193/(3*'OddsRatio_working_3-way'!X193^(1/3))*SIN(('OddsRatio_working_3-way'!Y193+2*PI())/3)</f>
        <v>-0.40909870509806651</v>
      </c>
      <c r="AK193" s="11">
        <f>'OddsRatio_working_3-way'!U193/(3*'OddsRatio_working_3-way'!X193^(1/3))*SIN(('OddsRatio_working_3-way'!Y193+4*PI())/3)</f>
        <v>0.5071484681740035</v>
      </c>
      <c r="AL193" s="11">
        <f>'OddsRatio_working_3-way'!Z193+'OddsRatio_working_3-way'!AF193</f>
        <v>1.0579911042657266</v>
      </c>
      <c r="AM193" s="11">
        <f>'OddsRatio_working_3-way'!AA193+'OddsRatio_working_3-way'!AG193</f>
        <v>-0.69882272345047713</v>
      </c>
      <c r="AN193" s="11">
        <f>'OddsRatio_working_3-way'!AB193+'OddsRatio_working_3-way'!AH193</f>
        <v>-0.35916838081524982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1.0579911042657266</v>
      </c>
      <c r="AS193" s="11">
        <f>IF(('OddsRatio_working_3-way'!X193=0),IF(Q193&gt;0,-Q193^(1/3),(-Q193)^(1/3)),'OddsRatio_working_3-way'!AM193-'OddsRatio_working_3-way'!R193/3)</f>
        <v>-0.69882272345047713</v>
      </c>
      <c r="AT193" s="11">
        <f>IF(('OddsRatio_working_3-way'!X193=0),IF(Q193&gt;0,-Q193^(1/3),(-Q193)^(1/3)),'OddsRatio_working_3-way'!AN193-'OddsRatio_working_3-way'!R193/3)</f>
        <v>-0.35916838081524982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1.99</v>
      </c>
      <c r="B194" s="4">
        <f>IF('True_Odds_Calculator_3-way'!B195="","",'True_Odds_Calculator_3-way'!B195)</f>
        <v>3.25</v>
      </c>
      <c r="C194" s="4">
        <f>IF('True_Odds_Calculator_3-way'!C195="","",'True_Odds_Calculator_3-way'!C195)</f>
        <v>4.46</v>
      </c>
      <c r="D194" s="9">
        <f t="shared" si="39"/>
        <v>0.48889997376736538</v>
      </c>
      <c r="E194" s="9">
        <f t="shared" si="40"/>
        <v>0.29621487836423682</v>
      </c>
      <c r="F194" s="9">
        <f t="shared" si="41"/>
        <v>0.2148851478683978</v>
      </c>
      <c r="G194" s="9">
        <f t="shared" si="42"/>
        <v>1.0559678471283611</v>
      </c>
      <c r="H194" s="9">
        <f t="shared" si="43"/>
        <v>2.0454081686570773</v>
      </c>
      <c r="I194" s="9">
        <f t="shared" si="44"/>
        <v>3.3759276560388125</v>
      </c>
      <c r="J194" s="9">
        <f t="shared" si="45"/>
        <v>4.6536487510641287</v>
      </c>
      <c r="K194" s="11">
        <f t="shared" si="46"/>
        <v>0.50251256281407031</v>
      </c>
      <c r="L194" s="11">
        <f t="shared" si="47"/>
        <v>0.30769230769230771</v>
      </c>
      <c r="M194" s="11">
        <f t="shared" si="48"/>
        <v>0.22421524663677131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-0.26719142452517852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0.23227555507790767</v>
      </c>
      <c r="Q194" s="11">
        <f>2*'OddsRatio_working_3-way'!K194*'OddsRatio_working_3-way'!L194*'OddsRatio_working_3-way'!M194</f>
        <v>6.9335986590420187E-2</v>
      </c>
      <c r="R194" s="11">
        <f t="shared" si="49"/>
        <v>0</v>
      </c>
      <c r="S194" s="11">
        <f t="shared" si="50"/>
        <v>-0.86932264196233366</v>
      </c>
      <c r="T194" s="11">
        <f t="shared" si="51"/>
        <v>-0.25949929610815925</v>
      </c>
      <c r="U194" s="11">
        <f>'OddsRatio_working_3-way'!S194-'OddsRatio_working_3-way'!R194^2/3</f>
        <v>-0.86932264196233366</v>
      </c>
      <c r="V194" s="11">
        <f>'OddsRatio_working_3-way'!S194*'OddsRatio_working_3-way'!R194/3-2*'OddsRatio_working_3-way'!R194^3/27-'OddsRatio_working_3-way'!T194</f>
        <v>0.25949929610815925</v>
      </c>
      <c r="W194" s="11">
        <f>'OddsRatio_working_3-way'!V194^2+4*'OddsRatio_working_3-way'!U194^3/27</f>
        <v>-2.998842943750292E-2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0.15598743067803014</v>
      </c>
      <c r="Y194" s="11">
        <f>IF('OddsRatio_working_3-way'!W194&gt;=0,IF('OddsRatio_working_3-way'!V194+SQRT('OddsRatio_working_3-way'!W194)&gt;0,0,PI()),ACOS('OddsRatio_working_3-way'!V194/(2*'OddsRatio_working_3-way'!X194)))</f>
        <v>0.5884617228660155</v>
      </c>
      <c r="Z194" s="11">
        <f>'OddsRatio_working_3-way'!X194^(1/3)*COS('OddsRatio_working_3-way'!Y194/3)</f>
        <v>0.52798392356418056</v>
      </c>
      <c r="AA194" s="11">
        <f>'OddsRatio_working_3-way'!X194^(1/3)*COS(('OddsRatio_working_3-way'!Y194+2*PI())/3)</f>
        <v>-0.35485115412889479</v>
      </c>
      <c r="AB194" s="11">
        <f>'OddsRatio_working_3-way'!X194^(1/3)*COS(('OddsRatio_working_3-way'!Y194+4*PI())/3)</f>
        <v>-0.1731327694352861</v>
      </c>
      <c r="AC194" s="11">
        <f>'OddsRatio_working_3-way'!X194^(1/3)*SIN('OddsRatio_working_3-way'!Y194/3)</f>
        <v>0.10491515831955915</v>
      </c>
      <c r="AD194" s="11">
        <f>'OddsRatio_working_3-way'!X194^(1/3)*SIN(('OddsRatio_working_3-way'!Y194+2*PI())/3)</f>
        <v>0.40478991143658205</v>
      </c>
      <c r="AE194" s="11">
        <f>'OddsRatio_working_3-way'!X194^(1/3)*SIN(('OddsRatio_working_3-way'!Y194+4*PI())/3)</f>
        <v>-0.50970506975614105</v>
      </c>
      <c r="AF194" s="11">
        <f>-'OddsRatio_working_3-way'!U194/(3*'OddsRatio_working_3-way'!X194^(1/3))*COS(('OddsRatio_working_3-way'!Y194)/3)</f>
        <v>0.52798392356418056</v>
      </c>
      <c r="AG194" s="11">
        <f>-'OddsRatio_working_3-way'!U194/(3*'OddsRatio_working_3-way'!X194^(1/3))*COS(('OddsRatio_working_3-way'!Y194+2*PI())/3)</f>
        <v>-0.35485115412889479</v>
      </c>
      <c r="AH194" s="11">
        <f>-'OddsRatio_working_3-way'!U194/(3*'OddsRatio_working_3-way'!X194^(1/3))*COS(('OddsRatio_working_3-way'!Y194+4*PI())/3)</f>
        <v>-0.1731327694352861</v>
      </c>
      <c r="AI194" s="11">
        <f>'OddsRatio_working_3-way'!U194/(3*'OddsRatio_working_3-way'!X194^(1/3))*SIN(('OddsRatio_working_3-way'!Y194)/3)</f>
        <v>-0.10491515831955915</v>
      </c>
      <c r="AJ194" s="11">
        <f>'OddsRatio_working_3-way'!U194/(3*'OddsRatio_working_3-way'!X194^(1/3))*SIN(('OddsRatio_working_3-way'!Y194+2*PI())/3)</f>
        <v>-0.40478991143658205</v>
      </c>
      <c r="AK194" s="11">
        <f>'OddsRatio_working_3-way'!U194/(3*'OddsRatio_working_3-way'!X194^(1/3))*SIN(('OddsRatio_working_3-way'!Y194+4*PI())/3)</f>
        <v>0.50970506975614105</v>
      </c>
      <c r="AL194" s="11">
        <f>'OddsRatio_working_3-way'!Z194+'OddsRatio_working_3-way'!AF194</f>
        <v>1.0559678471283611</v>
      </c>
      <c r="AM194" s="11">
        <f>'OddsRatio_working_3-way'!AA194+'OddsRatio_working_3-way'!AG194</f>
        <v>-0.70970230825778957</v>
      </c>
      <c r="AN194" s="11">
        <f>'OddsRatio_working_3-way'!AB194+'OddsRatio_working_3-way'!AH194</f>
        <v>-0.34626553887057221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1.0559678471283611</v>
      </c>
      <c r="AS194" s="11">
        <f>IF(('OddsRatio_working_3-way'!X194=0),IF(Q194&gt;0,-Q194^(1/3),(-Q194)^(1/3)),'OddsRatio_working_3-way'!AM194-'OddsRatio_working_3-way'!R194/3)</f>
        <v>-0.70970230825778957</v>
      </c>
      <c r="AT194" s="11">
        <f>IF(('OddsRatio_working_3-way'!X194=0),IF(Q194&gt;0,-Q194^(1/3),(-Q194)^(1/3)),'OddsRatio_working_3-way'!AN194-'OddsRatio_working_3-way'!R194/3)</f>
        <v>-0.34626553887057221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2.77</v>
      </c>
      <c r="B195" s="4">
        <f>IF('True_Odds_Calculator_3-way'!B196="","",'True_Odds_Calculator_3-way'!B196)</f>
        <v>2.95</v>
      </c>
      <c r="C195" s="4">
        <f>IF('True_Odds_Calculator_3-way'!C196="","",'True_Odds_Calculator_3-way'!C196)</f>
        <v>3.11</v>
      </c>
      <c r="D195" s="9">
        <f t="shared" si="39"/>
        <v>0.35362280535260587</v>
      </c>
      <c r="E195" s="9">
        <f t="shared" si="40"/>
        <v>0.3318117337321761</v>
      </c>
      <c r="F195" s="9">
        <f t="shared" si="41"/>
        <v>0.31456546091521798</v>
      </c>
      <c r="G195" s="9">
        <f t="shared" si="42"/>
        <v>1.0326959975583487</v>
      </c>
      <c r="H195" s="9">
        <f t="shared" si="43"/>
        <v>2.8278719156782768</v>
      </c>
      <c r="I195" s="9">
        <f t="shared" si="44"/>
        <v>3.0137571952387803</v>
      </c>
      <c r="J195" s="9">
        <f t="shared" si="45"/>
        <v>3.1789885548481149</v>
      </c>
      <c r="K195" s="11">
        <f t="shared" si="46"/>
        <v>0.36101083032490977</v>
      </c>
      <c r="L195" s="11">
        <f t="shared" si="47"/>
        <v>0.33898305084745761</v>
      </c>
      <c r="M195" s="11">
        <f t="shared" si="48"/>
        <v>0.32154340836012862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-0.28656830766016217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0.22940684950615553</v>
      </c>
      <c r="Q195" s="11">
        <f>2*'OddsRatio_working_3-way'!K195*'OddsRatio_working_3-way'!L195*'OddsRatio_working_3-way'!M195</f>
        <v>7.8698747686502757E-2</v>
      </c>
      <c r="R195" s="11">
        <f t="shared" si="49"/>
        <v>0</v>
      </c>
      <c r="S195" s="11">
        <f t="shared" si="50"/>
        <v>-0.80053112425190542</v>
      </c>
      <c r="T195" s="11">
        <f t="shared" si="51"/>
        <v>-0.27462474245348384</v>
      </c>
      <c r="U195" s="11">
        <f>'OddsRatio_working_3-way'!S195-'OddsRatio_working_3-way'!R195^2/3</f>
        <v>-0.80053112425190542</v>
      </c>
      <c r="V195" s="11">
        <f>'OddsRatio_working_3-way'!S195*'OddsRatio_working_3-way'!R195/3-2*'OddsRatio_working_3-way'!R195^3/27-'OddsRatio_working_3-way'!T195</f>
        <v>0.27462474245348384</v>
      </c>
      <c r="W195" s="11">
        <f>'OddsRatio_working_3-way'!V195^2+4*'OddsRatio_working_3-way'!U195^3/27</f>
        <v>-5.8427834889325514E-4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0.13784323298273984</v>
      </c>
      <c r="Y195" s="11">
        <f>IF('OddsRatio_working_3-way'!W195&gt;=0,IF('OddsRatio_working_3-way'!V195+SQRT('OddsRatio_working_3-way'!W195)&gt;0,0,PI()),ACOS('OddsRatio_working_3-way'!V195/(2*'OddsRatio_working_3-way'!X195)))</f>
        <v>8.7791500175279813E-2</v>
      </c>
      <c r="Z195" s="11">
        <f>'OddsRatio_working_3-way'!X195^(1/3)*COS('OddsRatio_working_3-way'!Y195/3)</f>
        <v>0.51634799877917437</v>
      </c>
      <c r="AA195" s="11">
        <f>'OddsRatio_working_3-way'!X195^(1/3)*COS(('OddsRatio_working_3-way'!Y195+2*PI())/3)</f>
        <v>-0.27126365868739477</v>
      </c>
      <c r="AB195" s="11">
        <f>'OddsRatio_working_3-way'!X195^(1/3)*COS(('OddsRatio_working_3-way'!Y195+4*PI())/3)</f>
        <v>-0.24508434009177976</v>
      </c>
      <c r="AC195" s="11">
        <f>'OddsRatio_working_3-way'!X195^(1/3)*SIN('OddsRatio_working_3-way'!Y195/3)</f>
        <v>1.5114636638379293E-2</v>
      </c>
      <c r="AD195" s="11">
        <f>'OddsRatio_working_3-way'!X195^(1/3)*SIN(('OddsRatio_working_3-way'!Y195+2*PI())/3)</f>
        <v>0.43961316581683169</v>
      </c>
      <c r="AE195" s="11">
        <f>'OddsRatio_working_3-way'!X195^(1/3)*SIN(('OddsRatio_working_3-way'!Y195+4*PI())/3)</f>
        <v>-0.45472780245521099</v>
      </c>
      <c r="AF195" s="11">
        <f>-'OddsRatio_working_3-way'!U195/(3*'OddsRatio_working_3-way'!X195^(1/3))*COS(('OddsRatio_working_3-way'!Y195)/3)</f>
        <v>0.51634799877917426</v>
      </c>
      <c r="AG195" s="11">
        <f>-'OddsRatio_working_3-way'!U195/(3*'OddsRatio_working_3-way'!X195^(1/3))*COS(('OddsRatio_working_3-way'!Y195+2*PI())/3)</f>
        <v>-0.27126365868739472</v>
      </c>
      <c r="AH195" s="11">
        <f>-'OddsRatio_working_3-way'!U195/(3*'OddsRatio_working_3-way'!X195^(1/3))*COS(('OddsRatio_working_3-way'!Y195+4*PI())/3)</f>
        <v>-0.24508434009177971</v>
      </c>
      <c r="AI195" s="11">
        <f>'OddsRatio_working_3-way'!U195/(3*'OddsRatio_working_3-way'!X195^(1/3))*SIN(('OddsRatio_working_3-way'!Y195)/3)</f>
        <v>-1.5114636638379289E-2</v>
      </c>
      <c r="AJ195" s="11">
        <f>'OddsRatio_working_3-way'!U195/(3*'OddsRatio_working_3-way'!X195^(1/3))*SIN(('OddsRatio_working_3-way'!Y195+2*PI())/3)</f>
        <v>-0.43961316581683157</v>
      </c>
      <c r="AK195" s="11">
        <f>'OddsRatio_working_3-way'!U195/(3*'OddsRatio_working_3-way'!X195^(1/3))*SIN(('OddsRatio_working_3-way'!Y195+4*PI())/3)</f>
        <v>0.45472780245521088</v>
      </c>
      <c r="AL195" s="11">
        <f>'OddsRatio_working_3-way'!Z195+'OddsRatio_working_3-way'!AF195</f>
        <v>1.0326959975583487</v>
      </c>
      <c r="AM195" s="11">
        <f>'OddsRatio_working_3-way'!AA195+'OddsRatio_working_3-way'!AG195</f>
        <v>-0.54252731737478954</v>
      </c>
      <c r="AN195" s="11">
        <f>'OddsRatio_working_3-way'!AB195+'OddsRatio_working_3-way'!AH195</f>
        <v>-0.49016868018355947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1.0326959975583487</v>
      </c>
      <c r="AS195" s="11">
        <f>IF(('OddsRatio_working_3-way'!X195=0),IF(Q195&gt;0,-Q195^(1/3),(-Q195)^(1/3)),'OddsRatio_working_3-way'!AM195-'OddsRatio_working_3-way'!R195/3)</f>
        <v>-0.54252731737478954</v>
      </c>
      <c r="AT195" s="11">
        <f>IF(('OddsRatio_working_3-way'!X195=0),IF(Q195&gt;0,-Q195^(1/3),(-Q195)^(1/3)),'OddsRatio_working_3-way'!AN195-'OddsRatio_working_3-way'!R195/3)</f>
        <v>-0.49016868018355947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2.09</v>
      </c>
      <c r="B196" s="4">
        <f>IF('True_Odds_Calculator_3-way'!B197="","",'True_Odds_Calculator_3-way'!B197)</f>
        <v>3.12</v>
      </c>
      <c r="C196" s="4">
        <f>IF('True_Odds_Calculator_3-way'!C197="","",'True_Odds_Calculator_3-way'!C197)</f>
        <v>4.16</v>
      </c>
      <c r="D196" s="9">
        <f t="shared" ref="D196:D259" si="52">(K196/(AR196+K196-(AR196*K196)))</f>
        <v>0.46324429129667272</v>
      </c>
      <c r="E196" s="9">
        <f t="shared" ref="E196:E259" si="53">(L196/(AR196+L196-(AR196*L196)))</f>
        <v>0.30735228530429171</v>
      </c>
      <c r="F196" s="9">
        <f t="shared" ref="F196:F259" si="54">(M196/(AR196+M196-(AR196*M196)))</f>
        <v>0.22940342339903569</v>
      </c>
      <c r="G196" s="9">
        <f t="shared" ref="G196:G259" si="55">AR196</f>
        <v>1.0630167262820833</v>
      </c>
      <c r="H196" s="9">
        <f t="shared" ref="H196:H259" si="56">IF(A196="","",1/D196)</f>
        <v>2.1586882316474703</v>
      </c>
      <c r="I196" s="9">
        <f t="shared" ref="I196:I259" si="57">IF(B196="","",1/E196)</f>
        <v>3.2535954597180168</v>
      </c>
      <c r="J196" s="9">
        <f t="shared" ref="J196:J259" si="58">IF(C196="","",1/F196)</f>
        <v>4.3591328550513841</v>
      </c>
      <c r="K196" s="11">
        <f t="shared" ref="K196:K259" si="59">1/A196</f>
        <v>0.47846889952153115</v>
      </c>
      <c r="L196" s="11">
        <f t="shared" ref="L196:L259" si="60">1/B196</f>
        <v>0.32051282051282048</v>
      </c>
      <c r="M196" s="11">
        <f t="shared" ref="M196:M259" si="61">1/C196</f>
        <v>0.24038461538461536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-0.26918771174844047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0.23482548153600785</v>
      </c>
      <c r="Q196" s="11">
        <f>2*'OddsRatio_working_3-way'!K196*'OddsRatio_working_3-way'!L196*'OddsRatio_working_3-way'!M196</f>
        <v>7.3728565631399637E-2</v>
      </c>
      <c r="R196" s="11">
        <f t="shared" ref="R196:R259" si="62">O196/N196</f>
        <v>0</v>
      </c>
      <c r="S196" s="11">
        <f t="shared" ref="S196:S259" si="63">P196/N196</f>
        <v>-0.87234844417955981</v>
      </c>
      <c r="T196" s="11">
        <f t="shared" ref="T196:T259" si="64">Q196/N196</f>
        <v>-0.27389276112388061</v>
      </c>
      <c r="U196" s="11">
        <f>'OddsRatio_working_3-way'!S196-'OddsRatio_working_3-way'!R196^2/3</f>
        <v>-0.87234844417955981</v>
      </c>
      <c r="V196" s="11">
        <f>'OddsRatio_working_3-way'!S196*'OddsRatio_working_3-way'!R196/3-2*'OddsRatio_working_3-way'!R196^3/27-'OddsRatio_working_3-way'!T196</f>
        <v>0.27389276112388061</v>
      </c>
      <c r="W196" s="11">
        <f>'OddsRatio_working_3-way'!V196^2+4*'OddsRatio_working_3-way'!U196^3/27</f>
        <v>-2.3330906484931066E-2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0.15680254388959558</v>
      </c>
      <c r="Y196" s="11">
        <f>IF('OddsRatio_working_3-way'!W196&gt;=0,IF('OddsRatio_working_3-way'!V196+SQRT('OddsRatio_working_3-way'!W196)&gt;0,0,PI()),ACOS('OddsRatio_working_3-way'!V196/(2*'OddsRatio_working_3-way'!X196)))</f>
        <v>0.50872061521375778</v>
      </c>
      <c r="Z196" s="11">
        <f>'OddsRatio_working_3-way'!X196^(1/3)*COS('OddsRatio_working_3-way'!Y196/3)</f>
        <v>0.53150836314104177</v>
      </c>
      <c r="AA196" s="11">
        <f>'OddsRatio_working_3-way'!X196^(1/3)*COS(('OddsRatio_working_3-way'!Y196+2*PI())/3)</f>
        <v>-0.34456570343273235</v>
      </c>
      <c r="AB196" s="11">
        <f>'OddsRatio_working_3-way'!X196^(1/3)*COS(('OddsRatio_working_3-way'!Y196+4*PI())/3)</f>
        <v>-0.18694265970830931</v>
      </c>
      <c r="AC196" s="11">
        <f>'OddsRatio_working_3-way'!X196^(1/3)*SIN('OddsRatio_working_3-way'!Y196/3)</f>
        <v>9.100370672478382E-2</v>
      </c>
      <c r="AD196" s="11">
        <f>'OddsRatio_working_3-way'!X196^(1/3)*SIN(('OddsRatio_working_3-way'!Y196+2*PI())/3)</f>
        <v>0.41479789144163492</v>
      </c>
      <c r="AE196" s="11">
        <f>'OddsRatio_working_3-way'!X196^(1/3)*SIN(('OddsRatio_working_3-way'!Y196+4*PI())/3)</f>
        <v>-0.50580159816641868</v>
      </c>
      <c r="AF196" s="11">
        <f>-'OddsRatio_working_3-way'!U196/(3*'OddsRatio_working_3-way'!X196^(1/3))*COS(('OddsRatio_working_3-way'!Y196)/3)</f>
        <v>0.53150836314104155</v>
      </c>
      <c r="AG196" s="11">
        <f>-'OddsRatio_working_3-way'!U196/(3*'OddsRatio_working_3-way'!X196^(1/3))*COS(('OddsRatio_working_3-way'!Y196+2*PI())/3)</f>
        <v>-0.34456570343273224</v>
      </c>
      <c r="AH196" s="11">
        <f>-'OddsRatio_working_3-way'!U196/(3*'OddsRatio_working_3-way'!X196^(1/3))*COS(('OddsRatio_working_3-way'!Y196+4*PI())/3)</f>
        <v>-0.18694265970830926</v>
      </c>
      <c r="AI196" s="11">
        <f>'OddsRatio_working_3-way'!U196/(3*'OddsRatio_working_3-way'!X196^(1/3))*SIN(('OddsRatio_working_3-way'!Y196)/3)</f>
        <v>-9.1003706724783778E-2</v>
      </c>
      <c r="AJ196" s="11">
        <f>'OddsRatio_working_3-way'!U196/(3*'OddsRatio_working_3-way'!X196^(1/3))*SIN(('OddsRatio_working_3-way'!Y196+2*PI())/3)</f>
        <v>-0.41479789144163476</v>
      </c>
      <c r="AK196" s="11">
        <f>'OddsRatio_working_3-way'!U196/(3*'OddsRatio_working_3-way'!X196^(1/3))*SIN(('OddsRatio_working_3-way'!Y196+4*PI())/3)</f>
        <v>0.50580159816641845</v>
      </c>
      <c r="AL196" s="11">
        <f>'OddsRatio_working_3-way'!Z196+'OddsRatio_working_3-way'!AF196</f>
        <v>1.0630167262820833</v>
      </c>
      <c r="AM196" s="11">
        <f>'OddsRatio_working_3-way'!AA196+'OddsRatio_working_3-way'!AG196</f>
        <v>-0.68913140686546459</v>
      </c>
      <c r="AN196" s="11">
        <f>'OddsRatio_working_3-way'!AB196+'OddsRatio_working_3-way'!AH196</f>
        <v>-0.37388531941661857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1.0630167262820833</v>
      </c>
      <c r="AS196" s="11">
        <f>IF(('OddsRatio_working_3-way'!X196=0),IF(Q196&gt;0,-Q196^(1/3),(-Q196)^(1/3)),'OddsRatio_working_3-way'!AM196-'OddsRatio_working_3-way'!R196/3)</f>
        <v>-0.68913140686546459</v>
      </c>
      <c r="AT196" s="11">
        <f>IF(('OddsRatio_working_3-way'!X196=0),IF(Q196&gt;0,-Q196^(1/3),(-Q196)^(1/3)),'OddsRatio_working_3-way'!AN196-'OddsRatio_working_3-way'!R196/3)</f>
        <v>-0.37388531941661857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2.37</v>
      </c>
      <c r="B197" s="4">
        <f>IF('True_Odds_Calculator_3-way'!B198="","",'True_Odds_Calculator_3-way'!B198)</f>
        <v>3.66</v>
      </c>
      <c r="C197" s="4">
        <f>IF('True_Odds_Calculator_3-way'!C198="","",'True_Odds_Calculator_3-way'!C198)</f>
        <v>2.96</v>
      </c>
      <c r="D197" s="9">
        <f t="shared" si="52"/>
        <v>0.40981425895424561</v>
      </c>
      <c r="E197" s="9">
        <f t="shared" si="53"/>
        <v>0.26342377967368624</v>
      </c>
      <c r="F197" s="9">
        <f t="shared" si="54"/>
        <v>0.32676196137206803</v>
      </c>
      <c r="G197" s="9">
        <f t="shared" si="55"/>
        <v>1.051189660436695</v>
      </c>
      <c r="H197" s="9">
        <f t="shared" si="56"/>
        <v>2.4401298347982729</v>
      </c>
      <c r="I197" s="9">
        <f t="shared" si="57"/>
        <v>3.7961644967616088</v>
      </c>
      <c r="J197" s="9">
        <f t="shared" si="58"/>
        <v>3.060331734455922</v>
      </c>
      <c r="K197" s="11">
        <f t="shared" si="59"/>
        <v>0.42194092827004215</v>
      </c>
      <c r="L197" s="11">
        <f t="shared" si="60"/>
        <v>0.27322404371584696</v>
      </c>
      <c r="M197" s="11">
        <f t="shared" si="61"/>
        <v>0.33783783783783783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-0.278187193211057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0.23329513368940633</v>
      </c>
      <c r="Q197" s="11">
        <f>2*'OddsRatio_working_3-way'!K197*'OddsRatio_working_3-way'!L197*'OddsRatio_working_3-way'!M197</f>
        <v>7.7894869345377732E-2</v>
      </c>
      <c r="R197" s="11">
        <f t="shared" si="62"/>
        <v>0</v>
      </c>
      <c r="S197" s="11">
        <f t="shared" si="63"/>
        <v>-0.83862643350518418</v>
      </c>
      <c r="T197" s="11">
        <f t="shared" si="64"/>
        <v>-0.2800088258781917</v>
      </c>
      <c r="U197" s="11">
        <f>'OddsRatio_working_3-way'!S197-'OddsRatio_working_3-way'!R197^2/3</f>
        <v>-0.83862643350518418</v>
      </c>
      <c r="V197" s="11">
        <f>'OddsRatio_working_3-way'!S197*'OddsRatio_working_3-way'!R197/3-2*'OddsRatio_working_3-way'!R197^3/27-'OddsRatio_working_3-way'!T197</f>
        <v>0.2800088258781917</v>
      </c>
      <c r="W197" s="11">
        <f>'OddsRatio_working_3-way'!V197^2+4*'OddsRatio_working_3-way'!U197^3/27</f>
        <v>-8.9730109559867655E-3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0.14779881048715365</v>
      </c>
      <c r="Y197" s="11">
        <f>IF('OddsRatio_working_3-way'!W197&gt;=0,IF('OddsRatio_working_3-way'!V197+SQRT('OddsRatio_working_3-way'!W197)&gt;0,0,PI()),ACOS('OddsRatio_working_3-way'!V197/(2*'OddsRatio_working_3-way'!X197)))</f>
        <v>0.32621064563250823</v>
      </c>
      <c r="Z197" s="11">
        <f>'OddsRatio_working_3-way'!X197^(1/3)*COS('OddsRatio_working_3-way'!Y197/3)</f>
        <v>0.52559483021834752</v>
      </c>
      <c r="AA197" s="11">
        <f>'OddsRatio_working_3-way'!X197^(1/3)*COS(('OddsRatio_working_3-way'!Y197+2*PI())/3)</f>
        <v>-0.31248810047480202</v>
      </c>
      <c r="AB197" s="11">
        <f>'OddsRatio_working_3-way'!X197^(1/3)*COS(('OddsRatio_working_3-way'!Y197+4*PI())/3)</f>
        <v>-0.21310672974354561</v>
      </c>
      <c r="AC197" s="11">
        <f>'OddsRatio_working_3-way'!X197^(1/3)*SIN('OddsRatio_working_3-way'!Y197/3)</f>
        <v>5.7377861144124971E-2</v>
      </c>
      <c r="AD197" s="11">
        <f>'OddsRatio_working_3-way'!X197^(1/3)*SIN(('OddsRatio_working_3-way'!Y197+2*PI())/3)</f>
        <v>0.42648954449479543</v>
      </c>
      <c r="AE197" s="11">
        <f>'OddsRatio_working_3-way'!X197^(1/3)*SIN(('OddsRatio_working_3-way'!Y197+4*PI())/3)</f>
        <v>-0.48386740563892028</v>
      </c>
      <c r="AF197" s="11">
        <f>-'OddsRatio_working_3-way'!U197/(3*'OddsRatio_working_3-way'!X197^(1/3))*COS(('OddsRatio_working_3-way'!Y197)/3)</f>
        <v>0.52559483021834752</v>
      </c>
      <c r="AG197" s="11">
        <f>-'OddsRatio_working_3-way'!U197/(3*'OddsRatio_working_3-way'!X197^(1/3))*COS(('OddsRatio_working_3-way'!Y197+2*PI())/3)</f>
        <v>-0.31248810047480202</v>
      </c>
      <c r="AH197" s="11">
        <f>-'OddsRatio_working_3-way'!U197/(3*'OddsRatio_working_3-way'!X197^(1/3))*COS(('OddsRatio_working_3-way'!Y197+4*PI())/3)</f>
        <v>-0.21310672974354561</v>
      </c>
      <c r="AI197" s="11">
        <f>'OddsRatio_working_3-way'!U197/(3*'OddsRatio_working_3-way'!X197^(1/3))*SIN(('OddsRatio_working_3-way'!Y197)/3)</f>
        <v>-5.7377861144124971E-2</v>
      </c>
      <c r="AJ197" s="11">
        <f>'OddsRatio_working_3-way'!U197/(3*'OddsRatio_working_3-way'!X197^(1/3))*SIN(('OddsRatio_working_3-way'!Y197+2*PI())/3)</f>
        <v>-0.42648954449479543</v>
      </c>
      <c r="AK197" s="11">
        <f>'OddsRatio_working_3-way'!U197/(3*'OddsRatio_working_3-way'!X197^(1/3))*SIN(('OddsRatio_working_3-way'!Y197+4*PI())/3)</f>
        <v>0.48386740563892028</v>
      </c>
      <c r="AL197" s="11">
        <f>'OddsRatio_working_3-way'!Z197+'OddsRatio_working_3-way'!AF197</f>
        <v>1.051189660436695</v>
      </c>
      <c r="AM197" s="11">
        <f>'OddsRatio_working_3-way'!AA197+'OddsRatio_working_3-way'!AG197</f>
        <v>-0.62497620094960404</v>
      </c>
      <c r="AN197" s="11">
        <f>'OddsRatio_working_3-way'!AB197+'OddsRatio_working_3-way'!AH197</f>
        <v>-0.42621345948709122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1.051189660436695</v>
      </c>
      <c r="AS197" s="11">
        <f>IF(('OddsRatio_working_3-way'!X197=0),IF(Q197&gt;0,-Q197^(1/3),(-Q197)^(1/3)),'OddsRatio_working_3-way'!AM197-'OddsRatio_working_3-way'!R197/3)</f>
        <v>-0.62497620094960404</v>
      </c>
      <c r="AT197" s="11">
        <f>IF(('OddsRatio_working_3-way'!X197=0),IF(Q197&gt;0,-Q197^(1/3),(-Q197)^(1/3)),'OddsRatio_working_3-way'!AN197-'OddsRatio_working_3-way'!R197/3)</f>
        <v>-0.42621345948709122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2.29</v>
      </c>
      <c r="B198" s="4">
        <f>IF('True_Odds_Calculator_3-way'!B199="","",'True_Odds_Calculator_3-way'!B199)</f>
        <v>3.3</v>
      </c>
      <c r="C198" s="4">
        <f>IF('True_Odds_Calculator_3-way'!C199="","",'True_Odds_Calculator_3-way'!C199)</f>
        <v>3.39</v>
      </c>
      <c r="D198" s="9">
        <f t="shared" si="52"/>
        <v>0.42379148053267546</v>
      </c>
      <c r="E198" s="9">
        <f t="shared" si="53"/>
        <v>0.29204038168423141</v>
      </c>
      <c r="F198" s="9">
        <f t="shared" si="54"/>
        <v>0.28416813778309324</v>
      </c>
      <c r="G198" s="9">
        <f t="shared" si="55"/>
        <v>1.0539930400287107</v>
      </c>
      <c r="H198" s="9">
        <f t="shared" si="56"/>
        <v>2.3596510216370365</v>
      </c>
      <c r="I198" s="9">
        <f t="shared" si="57"/>
        <v>3.4241839920660349</v>
      </c>
      <c r="J198" s="9">
        <f t="shared" si="58"/>
        <v>3.519043365668618</v>
      </c>
      <c r="K198" s="11">
        <f t="shared" si="59"/>
        <v>0.4366812227074236</v>
      </c>
      <c r="L198" s="11">
        <f t="shared" si="60"/>
        <v>0.30303030303030304</v>
      </c>
      <c r="M198" s="11">
        <f t="shared" si="61"/>
        <v>0.29498525073746312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-0.27680015364059107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0.23342752407172554</v>
      </c>
      <c r="Q198" s="11">
        <f>2*'OddsRatio_working_3-way'!K198*'OddsRatio_working_3-way'!L198*'OddsRatio_working_3-way'!M198</f>
        <v>7.8069406044055351E-2</v>
      </c>
      <c r="R198" s="11">
        <f t="shared" si="62"/>
        <v>0</v>
      </c>
      <c r="S198" s="11">
        <f t="shared" si="63"/>
        <v>-0.84330706107489239</v>
      </c>
      <c r="T198" s="11">
        <f t="shared" si="64"/>
        <v>-0.28204249534277331</v>
      </c>
      <c r="U198" s="11">
        <f>'OddsRatio_working_3-way'!S198-'OddsRatio_working_3-way'!R198^2/3</f>
        <v>-0.84330706107489239</v>
      </c>
      <c r="V198" s="11">
        <f>'OddsRatio_working_3-way'!S198*'OddsRatio_working_3-way'!R198/3-2*'OddsRatio_working_3-way'!R198^3/27-'OddsRatio_working_3-way'!T198</f>
        <v>0.28204249534277331</v>
      </c>
      <c r="W198" s="11">
        <f>'OddsRatio_working_3-way'!V198^2+4*'OddsRatio_working_3-way'!U198^3/27</f>
        <v>-9.3012135492592102E-3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0.14903790015331461</v>
      </c>
      <c r="Y198" s="11">
        <f>IF('OddsRatio_working_3-way'!W198&gt;=0,IF('OddsRatio_working_3-way'!V198+SQRT('OddsRatio_working_3-way'!W198)&gt;0,0,PI()),ACOS('OddsRatio_working_3-way'!V198/(2*'OddsRatio_working_3-way'!X198)))</f>
        <v>0.32948022480686157</v>
      </c>
      <c r="Z198" s="11">
        <f>'OddsRatio_working_3-way'!X198^(1/3)*COS('OddsRatio_working_3-way'!Y198/3)</f>
        <v>0.52699652001435549</v>
      </c>
      <c r="AA198" s="11">
        <f>'OddsRatio_working_3-way'!X198^(1/3)*COS(('OddsRatio_working_3-way'!Y198+2*PI())/3)</f>
        <v>-0.31382485524560388</v>
      </c>
      <c r="AB198" s="11">
        <f>'OddsRatio_working_3-way'!X198^(1/3)*COS(('OddsRatio_working_3-way'!Y198+4*PI())/3)</f>
        <v>-0.21317166476875171</v>
      </c>
      <c r="AC198" s="11">
        <f>'OddsRatio_working_3-way'!X198^(1/3)*SIN('OddsRatio_working_3-way'!Y198/3)</f>
        <v>5.8112146616605492E-2</v>
      </c>
      <c r="AD198" s="11">
        <f>'OddsRatio_working_3-way'!X198^(1/3)*SIN(('OddsRatio_working_3-way'!Y198+2*PI())/3)</f>
        <v>0.42733630073012357</v>
      </c>
      <c r="AE198" s="11">
        <f>'OddsRatio_working_3-way'!X198^(1/3)*SIN(('OddsRatio_working_3-way'!Y198+4*PI())/3)</f>
        <v>-0.48544844734672887</v>
      </c>
      <c r="AF198" s="11">
        <f>-'OddsRatio_working_3-way'!U198/(3*'OddsRatio_working_3-way'!X198^(1/3))*COS(('OddsRatio_working_3-way'!Y198)/3)</f>
        <v>0.52699652001435537</v>
      </c>
      <c r="AG198" s="11">
        <f>-'OddsRatio_working_3-way'!U198/(3*'OddsRatio_working_3-way'!X198^(1/3))*COS(('OddsRatio_working_3-way'!Y198+2*PI())/3)</f>
        <v>-0.31382485524560383</v>
      </c>
      <c r="AH198" s="11">
        <f>-'OddsRatio_working_3-way'!U198/(3*'OddsRatio_working_3-way'!X198^(1/3))*COS(('OddsRatio_working_3-way'!Y198+4*PI())/3)</f>
        <v>-0.21317166476875166</v>
      </c>
      <c r="AI198" s="11">
        <f>'OddsRatio_working_3-way'!U198/(3*'OddsRatio_working_3-way'!X198^(1/3))*SIN(('OddsRatio_working_3-way'!Y198)/3)</f>
        <v>-5.8112146616605485E-2</v>
      </c>
      <c r="AJ198" s="11">
        <f>'OddsRatio_working_3-way'!U198/(3*'OddsRatio_working_3-way'!X198^(1/3))*SIN(('OddsRatio_working_3-way'!Y198+2*PI())/3)</f>
        <v>-0.42733630073012346</v>
      </c>
      <c r="AK198" s="11">
        <f>'OddsRatio_working_3-way'!U198/(3*'OddsRatio_working_3-way'!X198^(1/3))*SIN(('OddsRatio_working_3-way'!Y198+4*PI())/3)</f>
        <v>0.48544844734672876</v>
      </c>
      <c r="AL198" s="11">
        <f>'OddsRatio_working_3-way'!Z198+'OddsRatio_working_3-way'!AF198</f>
        <v>1.0539930400287107</v>
      </c>
      <c r="AM198" s="11">
        <f>'OddsRatio_working_3-way'!AA198+'OddsRatio_working_3-way'!AG198</f>
        <v>-0.62764971049120777</v>
      </c>
      <c r="AN198" s="11">
        <f>'OddsRatio_working_3-way'!AB198+'OddsRatio_working_3-way'!AH198</f>
        <v>-0.42634332953750337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1.0539930400287107</v>
      </c>
      <c r="AS198" s="11">
        <f>IF(('OddsRatio_working_3-way'!X198=0),IF(Q198&gt;0,-Q198^(1/3),(-Q198)^(1/3)),'OddsRatio_working_3-way'!AM198-'OddsRatio_working_3-way'!R198/3)</f>
        <v>-0.62764971049120777</v>
      </c>
      <c r="AT198" s="11">
        <f>IF(('OddsRatio_working_3-way'!X198=0),IF(Q198&gt;0,-Q198^(1/3),(-Q198)^(1/3)),'OddsRatio_working_3-way'!AN198-'OddsRatio_working_3-way'!R198/3)</f>
        <v>-0.42634332953750337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1.65</v>
      </c>
      <c r="B199" s="4">
        <f>IF('True_Odds_Calculator_3-way'!B200="","",'True_Odds_Calculator_3-way'!B200)</f>
        <v>4.13</v>
      </c>
      <c r="C199" s="4">
        <f>IF('True_Odds_Calculator_3-way'!C200="","",'True_Odds_Calculator_3-way'!C200)</f>
        <v>5.32</v>
      </c>
      <c r="D199" s="9">
        <f t="shared" si="52"/>
        <v>0.5908274885348449</v>
      </c>
      <c r="E199" s="9">
        <f t="shared" si="53"/>
        <v>0.23068831266114501</v>
      </c>
      <c r="F199" s="9">
        <f t="shared" si="54"/>
        <v>0.17848419880401026</v>
      </c>
      <c r="G199" s="9">
        <f t="shared" si="55"/>
        <v>1.0654483477840571</v>
      </c>
      <c r="H199" s="9">
        <f t="shared" si="56"/>
        <v>1.6925414260596365</v>
      </c>
      <c r="I199" s="9">
        <f t="shared" si="57"/>
        <v>4.3348533285640993</v>
      </c>
      <c r="J199" s="9">
        <f t="shared" si="58"/>
        <v>5.6027368624271272</v>
      </c>
      <c r="K199" s="11">
        <f t="shared" si="59"/>
        <v>0.60606060606060608</v>
      </c>
      <c r="L199" s="11">
        <f t="shared" si="60"/>
        <v>0.24213075060532688</v>
      </c>
      <c r="M199" s="11">
        <f t="shared" si="61"/>
        <v>0.18796992481203006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-0.24243527595126935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0.22342892229473085</v>
      </c>
      <c r="Q199" s="11">
        <f>2*'OddsRatio_working_3-way'!K199*'OddsRatio_working_3-way'!L199*'OddsRatio_working_3-way'!M199</f>
        <v>5.5167635134501458E-2</v>
      </c>
      <c r="R199" s="11">
        <f t="shared" si="62"/>
        <v>0</v>
      </c>
      <c r="S199" s="11">
        <f t="shared" si="63"/>
        <v>-0.9216023593020396</v>
      </c>
      <c r="T199" s="11">
        <f t="shared" si="64"/>
        <v>-0.22755613809926908</v>
      </c>
      <c r="U199" s="11">
        <f>'OddsRatio_working_3-way'!S199-'OddsRatio_working_3-way'!R199^2/3</f>
        <v>-0.9216023593020396</v>
      </c>
      <c r="V199" s="11">
        <f>'OddsRatio_working_3-way'!S199*'OddsRatio_working_3-way'!R199/3-2*'OddsRatio_working_3-way'!R199^3/27-'OddsRatio_working_3-way'!T199</f>
        <v>0.22755613809926908</v>
      </c>
      <c r="W199" s="11">
        <f>'OddsRatio_working_3-way'!V199^2+4*'OddsRatio_working_3-way'!U199^3/27</f>
        <v>-6.4183211614324706E-2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0.17026817641662984</v>
      </c>
      <c r="Y199" s="11">
        <f>IF('OddsRatio_working_3-way'!W199&gt;=0,IF('OddsRatio_working_3-way'!V199+SQRT('OddsRatio_working_3-way'!W199)&gt;0,0,PI()),ACOS('OddsRatio_working_3-way'!V199/(2*'OddsRatio_working_3-way'!X199)))</f>
        <v>0.83897111722953754</v>
      </c>
      <c r="Z199" s="11">
        <f>'OddsRatio_working_3-way'!X199^(1/3)*COS('OddsRatio_working_3-way'!Y199/3)</f>
        <v>0.53272417389202842</v>
      </c>
      <c r="AA199" s="11">
        <f>'OddsRatio_working_3-way'!X199^(1/3)*COS(('OddsRatio_working_3-way'!Y199+2*PI())/3)</f>
        <v>-0.39885474990816355</v>
      </c>
      <c r="AB199" s="11">
        <f>'OddsRatio_working_3-way'!X199^(1/3)*COS(('OddsRatio_working_3-way'!Y199+4*PI())/3)</f>
        <v>-0.13386942398386484</v>
      </c>
      <c r="AC199" s="11">
        <f>'OddsRatio_working_3-way'!X199^(1/3)*SIN('OddsRatio_working_3-way'!Y199/3)</f>
        <v>0.15298934925369465</v>
      </c>
      <c r="AD199" s="11">
        <f>'OddsRatio_working_3-way'!X199^(1/3)*SIN(('OddsRatio_working_3-way'!Y199+2*PI())/3)</f>
        <v>0.38485799317372826</v>
      </c>
      <c r="AE199" s="11">
        <f>'OddsRatio_working_3-way'!X199^(1/3)*SIN(('OddsRatio_working_3-way'!Y199+4*PI())/3)</f>
        <v>-0.53784734242742283</v>
      </c>
      <c r="AF199" s="11">
        <f>-'OddsRatio_working_3-way'!U199/(3*'OddsRatio_working_3-way'!X199^(1/3))*COS(('OddsRatio_working_3-way'!Y199)/3)</f>
        <v>0.53272417389202853</v>
      </c>
      <c r="AG199" s="11">
        <f>-'OddsRatio_working_3-way'!U199/(3*'OddsRatio_working_3-way'!X199^(1/3))*COS(('OddsRatio_working_3-way'!Y199+2*PI())/3)</f>
        <v>-0.39885474990816361</v>
      </c>
      <c r="AH199" s="11">
        <f>-'OddsRatio_working_3-way'!U199/(3*'OddsRatio_working_3-way'!X199^(1/3))*COS(('OddsRatio_working_3-way'!Y199+4*PI())/3)</f>
        <v>-0.13386942398386487</v>
      </c>
      <c r="AI199" s="11">
        <f>'OddsRatio_working_3-way'!U199/(3*'OddsRatio_working_3-way'!X199^(1/3))*SIN(('OddsRatio_working_3-way'!Y199)/3)</f>
        <v>-0.15298934925369467</v>
      </c>
      <c r="AJ199" s="11">
        <f>'OddsRatio_working_3-way'!U199/(3*'OddsRatio_working_3-way'!X199^(1/3))*SIN(('OddsRatio_working_3-way'!Y199+2*PI())/3)</f>
        <v>-0.38485799317372832</v>
      </c>
      <c r="AK199" s="11">
        <f>'OddsRatio_working_3-way'!U199/(3*'OddsRatio_working_3-way'!X199^(1/3))*SIN(('OddsRatio_working_3-way'!Y199+4*PI())/3)</f>
        <v>0.53784734242742294</v>
      </c>
      <c r="AL199" s="11">
        <f>'OddsRatio_working_3-way'!Z199+'OddsRatio_working_3-way'!AF199</f>
        <v>1.0654483477840571</v>
      </c>
      <c r="AM199" s="11">
        <f>'OddsRatio_working_3-way'!AA199+'OddsRatio_working_3-way'!AG199</f>
        <v>-0.79770949981632722</v>
      </c>
      <c r="AN199" s="11">
        <f>'OddsRatio_working_3-way'!AB199+'OddsRatio_working_3-way'!AH199</f>
        <v>-0.26773884796772973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1.0654483477840571</v>
      </c>
      <c r="AS199" s="11">
        <f>IF(('OddsRatio_working_3-way'!X199=0),IF(Q199&gt;0,-Q199^(1/3),(-Q199)^(1/3)),'OddsRatio_working_3-way'!AM199-'OddsRatio_working_3-way'!R199/3)</f>
        <v>-0.79770949981632722</v>
      </c>
      <c r="AT199" s="11">
        <f>IF(('OddsRatio_working_3-way'!X199=0),IF(Q199&gt;0,-Q199^(1/3),(-Q199)^(1/3)),'OddsRatio_working_3-way'!AN199-'OddsRatio_working_3-way'!R199/3)</f>
        <v>-0.26773884796772973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2.99</v>
      </c>
      <c r="B200" s="4">
        <f>IF('True_Odds_Calculator_3-way'!B201="","",'True_Odds_Calculator_3-way'!B201)</f>
        <v>3.17</v>
      </c>
      <c r="C200" s="4">
        <f>IF('True_Odds_Calculator_3-way'!C201="","",'True_Odds_Calculator_3-way'!C201)</f>
        <v>2.61</v>
      </c>
      <c r="D200" s="9">
        <f t="shared" si="52"/>
        <v>0.3235541978010541</v>
      </c>
      <c r="E200" s="9">
        <f t="shared" si="53"/>
        <v>0.30489865283372364</v>
      </c>
      <c r="F200" s="9">
        <f t="shared" si="54"/>
        <v>0.37154714936522182</v>
      </c>
      <c r="G200" s="9">
        <f t="shared" si="55"/>
        <v>1.0505891006143657</v>
      </c>
      <c r="H200" s="9">
        <f t="shared" si="56"/>
        <v>3.0906723102225877</v>
      </c>
      <c r="I200" s="9">
        <f t="shared" si="57"/>
        <v>3.2797783483331742</v>
      </c>
      <c r="J200" s="9">
        <f t="shared" si="58"/>
        <v>2.6914484519891291</v>
      </c>
      <c r="K200" s="11">
        <f t="shared" si="59"/>
        <v>0.33444816053511706</v>
      </c>
      <c r="L200" s="11">
        <f t="shared" si="60"/>
        <v>0.31545741324921134</v>
      </c>
      <c r="M200" s="11">
        <f t="shared" si="61"/>
        <v>0.38314176245210729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-0.28103973573352425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0.23324097879879924</v>
      </c>
      <c r="Q200" s="11">
        <f>2*'OddsRatio_working_3-way'!K200*'OddsRatio_working_3-way'!L200*'OddsRatio_working_3-way'!M200</f>
        <v>8.0846093171160927E-2</v>
      </c>
      <c r="R200" s="11">
        <f t="shared" si="62"/>
        <v>0</v>
      </c>
      <c r="S200" s="11">
        <f t="shared" si="63"/>
        <v>-0.82992171263622749</v>
      </c>
      <c r="T200" s="11">
        <f t="shared" si="64"/>
        <v>-0.28766783800215862</v>
      </c>
      <c r="U200" s="11">
        <f>'OddsRatio_working_3-way'!S200-'OddsRatio_working_3-way'!R200^2/3</f>
        <v>-0.82992171263622749</v>
      </c>
      <c r="V200" s="11">
        <f>'OddsRatio_working_3-way'!S200*'OddsRatio_working_3-way'!R200/3-2*'OddsRatio_working_3-way'!R200^3/27-'OddsRatio_working_3-way'!T200</f>
        <v>0.28766783800215862</v>
      </c>
      <c r="W200" s="11">
        <f>'OddsRatio_working_3-way'!V200^2+4*'OddsRatio_working_3-way'!U200^3/27</f>
        <v>-1.9324325740972675E-3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0.14550362331823</v>
      </c>
      <c r="Y200" s="11">
        <f>IF('OddsRatio_working_3-way'!W200&gt;=0,IF('OddsRatio_working_3-way'!V200+SQRT('OddsRatio_working_3-way'!W200)&gt;0,0,PI()),ACOS('OddsRatio_working_3-way'!V200/(2*'OddsRatio_working_3-way'!X200)))</f>
        <v>0.15164009989548544</v>
      </c>
      <c r="Z200" s="11">
        <f>'OddsRatio_working_3-way'!X200^(1/3)*COS('OddsRatio_working_3-way'!Y200/3)</f>
        <v>0.52529455030718286</v>
      </c>
      <c r="AA200" s="11">
        <f>'OddsRatio_working_3-way'!X200^(1/3)*COS(('OddsRatio_working_3-way'!Y200+2*PI())/3)</f>
        <v>-0.28566150384450906</v>
      </c>
      <c r="AB200" s="11">
        <f>'OddsRatio_working_3-way'!X200^(1/3)*COS(('OddsRatio_working_3-way'!Y200+4*PI())/3)</f>
        <v>-0.23963304646267386</v>
      </c>
      <c r="AC200" s="11">
        <f>'OddsRatio_working_3-way'!X200^(1/3)*SIN('OddsRatio_working_3-way'!Y200/3)</f>
        <v>2.6574542259785842E-2</v>
      </c>
      <c r="AD200" s="11">
        <f>'OddsRatio_working_3-way'!X200^(1/3)*SIN(('OddsRatio_working_3-way'!Y200+2*PI())/3)</f>
        <v>0.44163115390565022</v>
      </c>
      <c r="AE200" s="11">
        <f>'OddsRatio_working_3-way'!X200^(1/3)*SIN(('OddsRatio_working_3-way'!Y200+4*PI())/3)</f>
        <v>-0.468205696165436</v>
      </c>
      <c r="AF200" s="11">
        <f>-'OddsRatio_working_3-way'!U200/(3*'OddsRatio_working_3-way'!X200^(1/3))*COS(('OddsRatio_working_3-way'!Y200)/3)</f>
        <v>0.52529455030718275</v>
      </c>
      <c r="AG200" s="11">
        <f>-'OddsRatio_working_3-way'!U200/(3*'OddsRatio_working_3-way'!X200^(1/3))*COS(('OddsRatio_working_3-way'!Y200+2*PI())/3)</f>
        <v>-0.285661503844509</v>
      </c>
      <c r="AH200" s="11">
        <f>-'OddsRatio_working_3-way'!U200/(3*'OddsRatio_working_3-way'!X200^(1/3))*COS(('OddsRatio_working_3-way'!Y200+4*PI())/3)</f>
        <v>-0.2396330464626738</v>
      </c>
      <c r="AI200" s="11">
        <f>'OddsRatio_working_3-way'!U200/(3*'OddsRatio_working_3-way'!X200^(1/3))*SIN(('OddsRatio_working_3-way'!Y200)/3)</f>
        <v>-2.6574542259785835E-2</v>
      </c>
      <c r="AJ200" s="11">
        <f>'OddsRatio_working_3-way'!U200/(3*'OddsRatio_working_3-way'!X200^(1/3))*SIN(('OddsRatio_working_3-way'!Y200+2*PI())/3)</f>
        <v>-0.44163115390565016</v>
      </c>
      <c r="AK200" s="11">
        <f>'OddsRatio_working_3-way'!U200/(3*'OddsRatio_working_3-way'!X200^(1/3))*SIN(('OddsRatio_working_3-way'!Y200+4*PI())/3)</f>
        <v>0.46820569616543595</v>
      </c>
      <c r="AL200" s="11">
        <f>'OddsRatio_working_3-way'!Z200+'OddsRatio_working_3-way'!AF200</f>
        <v>1.0505891006143657</v>
      </c>
      <c r="AM200" s="11">
        <f>'OddsRatio_working_3-way'!AA200+'OddsRatio_working_3-way'!AG200</f>
        <v>-0.57132300768901811</v>
      </c>
      <c r="AN200" s="11">
        <f>'OddsRatio_working_3-way'!AB200+'OddsRatio_working_3-way'!AH200</f>
        <v>-0.47926609292534766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1.0505891006143657</v>
      </c>
      <c r="AS200" s="11">
        <f>IF(('OddsRatio_working_3-way'!X200=0),IF(Q200&gt;0,-Q200^(1/3),(-Q200)^(1/3)),'OddsRatio_working_3-way'!AM200-'OddsRatio_working_3-way'!R200/3)</f>
        <v>-0.57132300768901811</v>
      </c>
      <c r="AT200" s="11">
        <f>IF(('OddsRatio_working_3-way'!X200=0),IF(Q200&gt;0,-Q200^(1/3),(-Q200)^(1/3)),'OddsRatio_working_3-way'!AN200-'OddsRatio_working_3-way'!R200/3)</f>
        <v>-0.47926609292534766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1.76</v>
      </c>
      <c r="B201" s="4">
        <f>IF('True_Odds_Calculator_3-way'!B202="","",'True_Odds_Calculator_3-way'!B202)</f>
        <v>3.97</v>
      </c>
      <c r="C201" s="4">
        <f>IF('True_Odds_Calculator_3-way'!C202="","",'True_Odds_Calculator_3-way'!C202)</f>
        <v>4.4000000000000004</v>
      </c>
      <c r="D201" s="9">
        <f t="shared" si="52"/>
        <v>0.54882939487049409</v>
      </c>
      <c r="E201" s="9">
        <f t="shared" si="53"/>
        <v>0.23738740952407578</v>
      </c>
      <c r="F201" s="9">
        <f t="shared" si="54"/>
        <v>0.2137831956054301</v>
      </c>
      <c r="G201" s="9">
        <f t="shared" si="55"/>
        <v>1.0816576856369373</v>
      </c>
      <c r="H201" s="9">
        <f t="shared" si="56"/>
        <v>1.8220598410840723</v>
      </c>
      <c r="I201" s="9">
        <f t="shared" si="57"/>
        <v>4.2125233263417039</v>
      </c>
      <c r="J201" s="9">
        <f t="shared" si="58"/>
        <v>4.6776361311655874</v>
      </c>
      <c r="K201" s="11">
        <f t="shared" si="59"/>
        <v>0.56818181818181823</v>
      </c>
      <c r="L201" s="11">
        <f t="shared" si="60"/>
        <v>0.25188916876574308</v>
      </c>
      <c r="M201" s="11">
        <f t="shared" si="61"/>
        <v>0.22727272727272727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-0.24962789100068694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0.23191758436205429</v>
      </c>
      <c r="Q201" s="11">
        <f>2*'OddsRatio_working_3-way'!K201*'OddsRatio_working_3-way'!L201*'OddsRatio_working_3-way'!M201</f>
        <v>6.5054020858921244E-2</v>
      </c>
      <c r="R201" s="11">
        <f t="shared" si="62"/>
        <v>0</v>
      </c>
      <c r="S201" s="11">
        <f t="shared" si="63"/>
        <v>-0.92905317363521722</v>
      </c>
      <c r="T201" s="11">
        <f t="shared" si="64"/>
        <v>-0.26060397577425443</v>
      </c>
      <c r="U201" s="11">
        <f>'OddsRatio_working_3-way'!S201-'OddsRatio_working_3-way'!R201^2/3</f>
        <v>-0.92905317363521722</v>
      </c>
      <c r="V201" s="11">
        <f>'OddsRatio_working_3-way'!S201*'OddsRatio_working_3-way'!R201/3-2*'OddsRatio_working_3-way'!R201^3/27-'OddsRatio_working_3-way'!T201</f>
        <v>0.26060397577425443</v>
      </c>
      <c r="W201" s="11">
        <f>'OddsRatio_working_3-way'!V201^2+4*'OddsRatio_working_3-way'!U201^3/27</f>
        <v>-5.0885978175414417E-2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0.17233717704311699</v>
      </c>
      <c r="Y201" s="11">
        <f>IF('OddsRatio_working_3-way'!W201&gt;=0,IF('OddsRatio_working_3-way'!V201+SQRT('OddsRatio_working_3-way'!W201)&gt;0,0,PI()),ACOS('OddsRatio_working_3-way'!V201/(2*'OddsRatio_working_3-way'!X201)))</f>
        <v>0.71348212734329763</v>
      </c>
      <c r="Z201" s="11">
        <f>'OddsRatio_working_3-way'!X201^(1/3)*COS('OddsRatio_working_3-way'!Y201/3)</f>
        <v>0.54082884281846877</v>
      </c>
      <c r="AA201" s="11">
        <f>'OddsRatio_working_3-way'!X201^(1/3)*COS(('OddsRatio_working_3-way'!Y201+2*PI())/3)</f>
        <v>-0.38395479084024942</v>
      </c>
      <c r="AB201" s="11">
        <f>'OddsRatio_working_3-way'!X201^(1/3)*COS(('OddsRatio_working_3-way'!Y201+4*PI())/3)</f>
        <v>-0.15687405197821919</v>
      </c>
      <c r="AC201" s="11">
        <f>'OddsRatio_working_3-way'!X201^(1/3)*SIN('OddsRatio_working_3-way'!Y201/3)</f>
        <v>0.13110512570977226</v>
      </c>
      <c r="AD201" s="11">
        <f>'OddsRatio_working_3-way'!X201^(1/3)*SIN(('OddsRatio_working_3-way'!Y201+2*PI())/3)</f>
        <v>0.40281895412524898</v>
      </c>
      <c r="AE201" s="11">
        <f>'OddsRatio_working_3-way'!X201^(1/3)*SIN(('OddsRatio_working_3-way'!Y201+4*PI())/3)</f>
        <v>-0.53392407983502121</v>
      </c>
      <c r="AF201" s="11">
        <f>-'OddsRatio_working_3-way'!U201/(3*'OddsRatio_working_3-way'!X201^(1/3))*COS(('OddsRatio_working_3-way'!Y201)/3)</f>
        <v>0.54082884281846866</v>
      </c>
      <c r="AG201" s="11">
        <f>-'OddsRatio_working_3-way'!U201/(3*'OddsRatio_working_3-way'!X201^(1/3))*COS(('OddsRatio_working_3-way'!Y201+2*PI())/3)</f>
        <v>-0.38395479084024936</v>
      </c>
      <c r="AH201" s="11">
        <f>-'OddsRatio_working_3-way'!U201/(3*'OddsRatio_working_3-way'!X201^(1/3))*COS(('OddsRatio_working_3-way'!Y201+4*PI())/3)</f>
        <v>-0.15687405197821916</v>
      </c>
      <c r="AI201" s="11">
        <f>'OddsRatio_working_3-way'!U201/(3*'OddsRatio_working_3-way'!X201^(1/3))*SIN(('OddsRatio_working_3-way'!Y201)/3)</f>
        <v>-0.13110512570977223</v>
      </c>
      <c r="AJ201" s="11">
        <f>'OddsRatio_working_3-way'!U201/(3*'OddsRatio_working_3-way'!X201^(1/3))*SIN(('OddsRatio_working_3-way'!Y201+2*PI())/3)</f>
        <v>-0.40281895412524887</v>
      </c>
      <c r="AK201" s="11">
        <f>'OddsRatio_working_3-way'!U201/(3*'OddsRatio_working_3-way'!X201^(1/3))*SIN(('OddsRatio_working_3-way'!Y201+4*PI())/3)</f>
        <v>0.5339240798350211</v>
      </c>
      <c r="AL201" s="11">
        <f>'OddsRatio_working_3-way'!Z201+'OddsRatio_working_3-way'!AF201</f>
        <v>1.0816576856369373</v>
      </c>
      <c r="AM201" s="11">
        <f>'OddsRatio_working_3-way'!AA201+'OddsRatio_working_3-way'!AG201</f>
        <v>-0.76790958168049883</v>
      </c>
      <c r="AN201" s="11">
        <f>'OddsRatio_working_3-way'!AB201+'OddsRatio_working_3-way'!AH201</f>
        <v>-0.31374810395643837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1.0816576856369373</v>
      </c>
      <c r="AS201" s="11">
        <f>IF(('OddsRatio_working_3-way'!X201=0),IF(Q201&gt;0,-Q201^(1/3),(-Q201)^(1/3)),'OddsRatio_working_3-way'!AM201-'OddsRatio_working_3-way'!R201/3)</f>
        <v>-0.76790958168049883</v>
      </c>
      <c r="AT201" s="11">
        <f>IF(('OddsRatio_working_3-way'!X201=0),IF(Q201&gt;0,-Q201^(1/3),(-Q201)^(1/3)),'OddsRatio_working_3-way'!AN201-'OddsRatio_working_3-way'!R201/3)</f>
        <v>-0.31374810395643837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2.87</v>
      </c>
      <c r="B202" s="4">
        <f>IF('True_Odds_Calculator_3-way'!B203="","",'True_Odds_Calculator_3-way'!B203)</f>
        <v>3.42</v>
      </c>
      <c r="C202" s="4">
        <f>IF('True_Odds_Calculator_3-way'!C203="","",'True_Odds_Calculator_3-way'!C203)</f>
        <v>2.48</v>
      </c>
      <c r="D202" s="9">
        <f t="shared" si="52"/>
        <v>0.33360739159484898</v>
      </c>
      <c r="E202" s="9">
        <f t="shared" si="53"/>
        <v>0.27893645317916033</v>
      </c>
      <c r="F202" s="9">
        <f t="shared" si="54"/>
        <v>0.38745615522599069</v>
      </c>
      <c r="G202" s="9">
        <f t="shared" si="55"/>
        <v>1.0682008031521697</v>
      </c>
      <c r="H202" s="9">
        <f t="shared" si="56"/>
        <v>2.997535501894558</v>
      </c>
      <c r="I202" s="9">
        <f t="shared" si="57"/>
        <v>3.5850459436282498</v>
      </c>
      <c r="J202" s="9">
        <f t="shared" si="58"/>
        <v>2.580937188665211</v>
      </c>
      <c r="K202" s="11">
        <f t="shared" si="59"/>
        <v>0.34843205574912889</v>
      </c>
      <c r="L202" s="11">
        <f t="shared" si="60"/>
        <v>0.29239766081871343</v>
      </c>
      <c r="M202" s="11">
        <f t="shared" si="61"/>
        <v>0.40322580645161293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-0.27514333959735426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0.23703699321737334</v>
      </c>
      <c r="Q202" s="11">
        <f>2*'OddsRatio_working_3-way'!K202*'OddsRatio_working_3-way'!L202*'OddsRatio_working_3-way'!M202</f>
        <v>8.2161869399436163E-2</v>
      </c>
      <c r="R202" s="11">
        <f t="shared" si="62"/>
        <v>0</v>
      </c>
      <c r="S202" s="11">
        <f t="shared" si="63"/>
        <v>-0.86150365683666597</v>
      </c>
      <c r="T202" s="11">
        <f t="shared" si="64"/>
        <v>-0.29861478573194661</v>
      </c>
      <c r="U202" s="11">
        <f>'OddsRatio_working_3-way'!S202-'OddsRatio_working_3-way'!R202^2/3</f>
        <v>-0.86150365683666597</v>
      </c>
      <c r="V202" s="11">
        <f>'OddsRatio_working_3-way'!S202*'OddsRatio_working_3-way'!R202/3-2*'OddsRatio_working_3-way'!R202^3/27-'OddsRatio_working_3-way'!T202</f>
        <v>0.29861478573194661</v>
      </c>
      <c r="W202" s="11">
        <f>'OddsRatio_working_3-way'!V202^2+4*'OddsRatio_working_3-way'!U202^3/27</f>
        <v>-5.5548616722421312E-3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0.15388766351626315</v>
      </c>
      <c r="Y202" s="11">
        <f>IF('OddsRatio_working_3-way'!W202&gt;=0,IF('OddsRatio_working_3-way'!V202+SQRT('OddsRatio_working_3-way'!W202)&gt;0,0,PI()),ACOS('OddsRatio_working_3-way'!V202/(2*'OddsRatio_working_3-way'!X202)))</f>
        <v>0.24459173486251506</v>
      </c>
      <c r="Z202" s="11">
        <f>'OddsRatio_working_3-way'!X202^(1/3)*COS('OddsRatio_working_3-way'!Y202/3)</f>
        <v>0.53410040157608485</v>
      </c>
      <c r="AA202" s="11">
        <f>'OddsRatio_working_3-way'!X202^(1/3)*COS(('OddsRatio_working_3-way'!Y202+2*PI())/3)</f>
        <v>-0.30484550454876369</v>
      </c>
      <c r="AB202" s="11">
        <f>'OddsRatio_working_3-way'!X202^(1/3)*COS(('OddsRatio_working_3-way'!Y202+4*PI())/3)</f>
        <v>-0.22925489702732102</v>
      </c>
      <c r="AC202" s="11">
        <f>'OddsRatio_working_3-way'!X202^(1/3)*SIN('OddsRatio_working_3-way'!Y202/3)</f>
        <v>4.3642257600712206E-2</v>
      </c>
      <c r="AD202" s="11">
        <f>'OddsRatio_working_3-way'!X202^(1/3)*SIN(('OddsRatio_working_3-way'!Y202+2*PI())/3)</f>
        <v>0.44072338713600356</v>
      </c>
      <c r="AE202" s="11">
        <f>'OddsRatio_working_3-way'!X202^(1/3)*SIN(('OddsRatio_working_3-way'!Y202+4*PI())/3)</f>
        <v>-0.48436564473671589</v>
      </c>
      <c r="AF202" s="11">
        <f>-'OddsRatio_working_3-way'!U202/(3*'OddsRatio_working_3-way'!X202^(1/3))*COS(('OddsRatio_working_3-way'!Y202)/3)</f>
        <v>0.53410040157608474</v>
      </c>
      <c r="AG202" s="11">
        <f>-'OddsRatio_working_3-way'!U202/(3*'OddsRatio_working_3-way'!X202^(1/3))*COS(('OddsRatio_working_3-way'!Y202+2*PI())/3)</f>
        <v>-0.30484550454876364</v>
      </c>
      <c r="AH202" s="11">
        <f>-'OddsRatio_working_3-way'!U202/(3*'OddsRatio_working_3-way'!X202^(1/3))*COS(('OddsRatio_working_3-way'!Y202+4*PI())/3)</f>
        <v>-0.22925489702732096</v>
      </c>
      <c r="AI202" s="11">
        <f>'OddsRatio_working_3-way'!U202/(3*'OddsRatio_working_3-way'!X202^(1/3))*SIN(('OddsRatio_working_3-way'!Y202)/3)</f>
        <v>-4.3642257600712199E-2</v>
      </c>
      <c r="AJ202" s="11">
        <f>'OddsRatio_working_3-way'!U202/(3*'OddsRatio_working_3-way'!X202^(1/3))*SIN(('OddsRatio_working_3-way'!Y202+2*PI())/3)</f>
        <v>-0.44072338713600351</v>
      </c>
      <c r="AK202" s="11">
        <f>'OddsRatio_working_3-way'!U202/(3*'OddsRatio_working_3-way'!X202^(1/3))*SIN(('OddsRatio_working_3-way'!Y202+4*PI())/3)</f>
        <v>0.48436564473671578</v>
      </c>
      <c r="AL202" s="11">
        <f>'OddsRatio_working_3-way'!Z202+'OddsRatio_working_3-way'!AF202</f>
        <v>1.0682008031521697</v>
      </c>
      <c r="AM202" s="11">
        <f>'OddsRatio_working_3-way'!AA202+'OddsRatio_working_3-way'!AG202</f>
        <v>-0.60969100909752738</v>
      </c>
      <c r="AN202" s="11">
        <f>'OddsRatio_working_3-way'!AB202+'OddsRatio_working_3-way'!AH202</f>
        <v>-0.45850979405464198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1.0682008031521697</v>
      </c>
      <c r="AS202" s="11">
        <f>IF(('OddsRatio_working_3-way'!X202=0),IF(Q202&gt;0,-Q202^(1/3),(-Q202)^(1/3)),'OddsRatio_working_3-way'!AM202-'OddsRatio_working_3-way'!R202/3)</f>
        <v>-0.60969100909752738</v>
      </c>
      <c r="AT202" s="11">
        <f>IF(('OddsRatio_working_3-way'!X202=0),IF(Q202&gt;0,-Q202^(1/3),(-Q202)^(1/3)),'OddsRatio_working_3-way'!AN202-'OddsRatio_working_3-way'!R202/3)</f>
        <v>-0.45850979405464198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1.61</v>
      </c>
      <c r="B203" s="4">
        <f>IF('True_Odds_Calculator_3-way'!B204="","",'True_Odds_Calculator_3-way'!B204)</f>
        <v>4.0599999999999996</v>
      </c>
      <c r="C203" s="4">
        <f>IF('True_Odds_Calculator_3-way'!C204="","",'True_Odds_Calculator_3-way'!C204)</f>
        <v>5.45</v>
      </c>
      <c r="D203" s="9">
        <f t="shared" si="52"/>
        <v>0.59968263161187529</v>
      </c>
      <c r="E203" s="9">
        <f t="shared" si="53"/>
        <v>0.22995446767315253</v>
      </c>
      <c r="F203" s="9">
        <f t="shared" si="54"/>
        <v>0.17036290071497229</v>
      </c>
      <c r="G203" s="9">
        <f t="shared" si="55"/>
        <v>1.0943421509477371</v>
      </c>
      <c r="H203" s="9">
        <f t="shared" si="56"/>
        <v>1.6675487120781194</v>
      </c>
      <c r="I203" s="9">
        <f t="shared" si="57"/>
        <v>4.3486869819000749</v>
      </c>
      <c r="J203" s="9">
        <f t="shared" si="58"/>
        <v>5.8698225717174308</v>
      </c>
      <c r="K203" s="11">
        <f t="shared" si="59"/>
        <v>0.6211180124223602</v>
      </c>
      <c r="L203" s="11">
        <f t="shared" si="60"/>
        <v>0.24630541871921185</v>
      </c>
      <c r="M203" s="11">
        <f t="shared" si="61"/>
        <v>0.18348623853211007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-0.23316473199460941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0.22793321556783863</v>
      </c>
      <c r="Q203" s="11">
        <f>2*'OddsRatio_working_3-way'!K203*'OddsRatio_working_3-way'!L203*'OddsRatio_working_3-way'!M203</f>
        <v>5.6141186100452864E-2</v>
      </c>
      <c r="R203" s="11">
        <f t="shared" si="62"/>
        <v>0</v>
      </c>
      <c r="S203" s="11">
        <f t="shared" si="63"/>
        <v>-0.97756300285202768</v>
      </c>
      <c r="T203" s="11">
        <f t="shared" si="64"/>
        <v>-0.24077906474187874</v>
      </c>
      <c r="U203" s="11">
        <f>'OddsRatio_working_3-way'!S203-'OddsRatio_working_3-way'!R203^2/3</f>
        <v>-0.97756300285202768</v>
      </c>
      <c r="V203" s="11">
        <f>'OddsRatio_working_3-way'!S203*'OddsRatio_working_3-way'!R203/3-2*'OddsRatio_working_3-way'!R203^3/27-'OddsRatio_working_3-way'!T203</f>
        <v>0.24077906474187874</v>
      </c>
      <c r="W203" s="11">
        <f>'OddsRatio_working_3-way'!V203^2+4*'OddsRatio_working_3-way'!U203^3/27</f>
        <v>-8.0423659740846504E-2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0.18600955470003439</v>
      </c>
      <c r="Y203" s="11">
        <f>IF('OddsRatio_working_3-way'!W203&gt;=0,IF('OddsRatio_working_3-way'!V203+SQRT('OddsRatio_working_3-way'!W203)&gt;0,0,PI()),ACOS('OddsRatio_working_3-way'!V203/(2*'OddsRatio_working_3-way'!X203)))</f>
        <v>0.86686138305759586</v>
      </c>
      <c r="Z203" s="11">
        <f>'OddsRatio_working_3-way'!X203^(1/3)*COS('OddsRatio_working_3-way'!Y203/3)</f>
        <v>0.54717107547386856</v>
      </c>
      <c r="AA203" s="11">
        <f>'OddsRatio_working_3-way'!X203^(1/3)*COS(('OddsRatio_working_3-way'!Y203+2*PI())/3)</f>
        <v>-0.41445289143034503</v>
      </c>
      <c r="AB203" s="11">
        <f>'OddsRatio_working_3-way'!X203^(1/3)*COS(('OddsRatio_working_3-way'!Y203+4*PI())/3)</f>
        <v>-0.13271818404352345</v>
      </c>
      <c r="AC203" s="11">
        <f>'OddsRatio_working_3-way'!X203^(1/3)*SIN('OddsRatio_working_3-way'!Y203/3)</f>
        <v>0.1626596091498419</v>
      </c>
      <c r="AD203" s="11">
        <f>'OddsRatio_working_3-way'!X203^(1/3)*SIN(('OddsRatio_working_3-way'!Y203+2*PI())/3)</f>
        <v>0.39253424700150169</v>
      </c>
      <c r="AE203" s="11">
        <f>'OddsRatio_working_3-way'!X203^(1/3)*SIN(('OddsRatio_working_3-way'!Y203+4*PI())/3)</f>
        <v>-0.55519385615134353</v>
      </c>
      <c r="AF203" s="11">
        <f>-'OddsRatio_working_3-way'!U203/(3*'OddsRatio_working_3-way'!X203^(1/3))*COS(('OddsRatio_working_3-way'!Y203)/3)</f>
        <v>0.54717107547386845</v>
      </c>
      <c r="AG203" s="11">
        <f>-'OddsRatio_working_3-way'!U203/(3*'OddsRatio_working_3-way'!X203^(1/3))*COS(('OddsRatio_working_3-way'!Y203+2*PI())/3)</f>
        <v>-0.41445289143034497</v>
      </c>
      <c r="AH203" s="11">
        <f>-'OddsRatio_working_3-way'!U203/(3*'OddsRatio_working_3-way'!X203^(1/3))*COS(('OddsRatio_working_3-way'!Y203+4*PI())/3)</f>
        <v>-0.13271818404352342</v>
      </c>
      <c r="AI203" s="11">
        <f>'OddsRatio_working_3-way'!U203/(3*'OddsRatio_working_3-way'!X203^(1/3))*SIN(('OddsRatio_working_3-way'!Y203)/3)</f>
        <v>-0.16265960914984184</v>
      </c>
      <c r="AJ203" s="11">
        <f>'OddsRatio_working_3-way'!U203/(3*'OddsRatio_working_3-way'!X203^(1/3))*SIN(('OddsRatio_working_3-way'!Y203+2*PI())/3)</f>
        <v>-0.39253424700150163</v>
      </c>
      <c r="AK203" s="11">
        <f>'OddsRatio_working_3-way'!U203/(3*'OddsRatio_working_3-way'!X203^(1/3))*SIN(('OddsRatio_working_3-way'!Y203+4*PI())/3)</f>
        <v>0.55519385615134342</v>
      </c>
      <c r="AL203" s="11">
        <f>'OddsRatio_working_3-way'!Z203+'OddsRatio_working_3-way'!AF203</f>
        <v>1.0943421509477371</v>
      </c>
      <c r="AM203" s="11">
        <f>'OddsRatio_working_3-way'!AA203+'OddsRatio_working_3-way'!AG203</f>
        <v>-0.82890578286069005</v>
      </c>
      <c r="AN203" s="11">
        <f>'OddsRatio_working_3-way'!AB203+'OddsRatio_working_3-way'!AH203</f>
        <v>-0.26543636808704685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1.0943421509477371</v>
      </c>
      <c r="AS203" s="11">
        <f>IF(('OddsRatio_working_3-way'!X203=0),IF(Q203&gt;0,-Q203^(1/3),(-Q203)^(1/3)),'OddsRatio_working_3-way'!AM203-'OddsRatio_working_3-way'!R203/3)</f>
        <v>-0.82890578286069005</v>
      </c>
      <c r="AT203" s="11">
        <f>IF(('OddsRatio_working_3-way'!X203=0),IF(Q203&gt;0,-Q203^(1/3),(-Q203)^(1/3)),'OddsRatio_working_3-way'!AN203-'OddsRatio_working_3-way'!R203/3)</f>
        <v>-0.26543636808704685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2.94</v>
      </c>
      <c r="B204" s="4">
        <f>IF('True_Odds_Calculator_3-way'!B205="","",'True_Odds_Calculator_3-way'!B205)</f>
        <v>3.59</v>
      </c>
      <c r="C204" s="4">
        <f>IF('True_Odds_Calculator_3-way'!C205="","",'True_Odds_Calculator_3-way'!C205)</f>
        <v>2.35</v>
      </c>
      <c r="D204" s="9">
        <f t="shared" si="52"/>
        <v>0.32533245645989683</v>
      </c>
      <c r="E204" s="9">
        <f t="shared" si="53"/>
        <v>0.26535041802694526</v>
      </c>
      <c r="F204" s="9">
        <f t="shared" si="54"/>
        <v>0.40931712551315791</v>
      </c>
      <c r="G204" s="9">
        <f t="shared" si="55"/>
        <v>1.0689581322592088</v>
      </c>
      <c r="H204" s="9">
        <f t="shared" si="56"/>
        <v>3.0737787765828655</v>
      </c>
      <c r="I204" s="9">
        <f t="shared" si="57"/>
        <v>3.7686015625513507</v>
      </c>
      <c r="J204" s="9">
        <f t="shared" si="58"/>
        <v>2.4430934785499319</v>
      </c>
      <c r="K204" s="11">
        <f t="shared" si="59"/>
        <v>0.3401360544217687</v>
      </c>
      <c r="L204" s="11">
        <f t="shared" si="60"/>
        <v>0.2785515320334262</v>
      </c>
      <c r="M204" s="11">
        <f t="shared" si="61"/>
        <v>0.42553191489361702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-0.27348003149579647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0.23706513364546916</v>
      </c>
      <c r="Q204" s="11">
        <f>2*'OddsRatio_working_3-way'!K204*'OddsRatio_working_3-way'!L204*'OddsRatio_working_3-way'!M204</f>
        <v>8.0634399199139159E-2</v>
      </c>
      <c r="R204" s="11">
        <f t="shared" si="62"/>
        <v>0</v>
      </c>
      <c r="S204" s="11">
        <f t="shared" si="63"/>
        <v>-0.86684622767096975</v>
      </c>
      <c r="T204" s="11">
        <f t="shared" si="64"/>
        <v>-0.29484565567039783</v>
      </c>
      <c r="U204" s="11">
        <f>'OddsRatio_working_3-way'!S204-'OddsRatio_working_3-way'!R204^2/3</f>
        <v>-0.86684622767096975</v>
      </c>
      <c r="V204" s="11">
        <f>'OddsRatio_working_3-way'!S204*'OddsRatio_working_3-way'!R204/3-2*'OddsRatio_working_3-way'!R204^3/27-'OddsRatio_working_3-way'!T204</f>
        <v>0.29484565567039783</v>
      </c>
      <c r="W204" s="11">
        <f>'OddsRatio_working_3-way'!V204^2+4*'OddsRatio_working_3-way'!U204^3/27</f>
        <v>-9.5649515685474751E-3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0.15532137025877529</v>
      </c>
      <c r="Y204" s="11">
        <f>IF('OddsRatio_working_3-way'!W204&gt;=0,IF('OddsRatio_working_3-way'!V204+SQRT('OddsRatio_working_3-way'!W204)&gt;0,0,PI()),ACOS('OddsRatio_working_3-way'!V204/(2*'OddsRatio_working_3-way'!X204)))</f>
        <v>0.32028064878229734</v>
      </c>
      <c r="Z204" s="11">
        <f>'OddsRatio_working_3-way'!X204^(1/3)*COS('OddsRatio_working_3-way'!Y204/3)</f>
        <v>0.53447906612960439</v>
      </c>
      <c r="AA204" s="11">
        <f>'OddsRatio_working_3-way'!X204^(1/3)*COS(('OddsRatio_working_3-way'!Y204+2*PI())/3)</f>
        <v>-0.31684450075617304</v>
      </c>
      <c r="AB204" s="11">
        <f>'OddsRatio_working_3-way'!X204^(1/3)*COS(('OddsRatio_working_3-way'!Y204+4*PI())/3)</f>
        <v>-0.2176345653734314</v>
      </c>
      <c r="AC204" s="11">
        <f>'OddsRatio_working_3-way'!X204^(1/3)*SIN('OddsRatio_working_3-way'!Y204/3)</f>
        <v>5.7278882899511274E-2</v>
      </c>
      <c r="AD204" s="11">
        <f>'OddsRatio_working_3-way'!X204^(1/3)*SIN(('OddsRatio_working_3-way'!Y204+2*PI())/3)</f>
        <v>0.43423300760946465</v>
      </c>
      <c r="AE204" s="11">
        <f>'OddsRatio_working_3-way'!X204^(1/3)*SIN(('OddsRatio_working_3-way'!Y204+4*PI())/3)</f>
        <v>-0.49151189050897592</v>
      </c>
      <c r="AF204" s="11">
        <f>-'OddsRatio_working_3-way'!U204/(3*'OddsRatio_working_3-way'!X204^(1/3))*COS(('OddsRatio_working_3-way'!Y204)/3)</f>
        <v>0.53447906612960439</v>
      </c>
      <c r="AG204" s="11">
        <f>-'OddsRatio_working_3-way'!U204/(3*'OddsRatio_working_3-way'!X204^(1/3))*COS(('OddsRatio_working_3-way'!Y204+2*PI())/3)</f>
        <v>-0.31684450075617304</v>
      </c>
      <c r="AH204" s="11">
        <f>-'OddsRatio_working_3-way'!U204/(3*'OddsRatio_working_3-way'!X204^(1/3))*COS(('OddsRatio_working_3-way'!Y204+4*PI())/3)</f>
        <v>-0.2176345653734314</v>
      </c>
      <c r="AI204" s="11">
        <f>'OddsRatio_working_3-way'!U204/(3*'OddsRatio_working_3-way'!X204^(1/3))*SIN(('OddsRatio_working_3-way'!Y204)/3)</f>
        <v>-5.7278882899511274E-2</v>
      </c>
      <c r="AJ204" s="11">
        <f>'OddsRatio_working_3-way'!U204/(3*'OddsRatio_working_3-way'!X204^(1/3))*SIN(('OddsRatio_working_3-way'!Y204+2*PI())/3)</f>
        <v>-0.43423300760946465</v>
      </c>
      <c r="AK204" s="11">
        <f>'OddsRatio_working_3-way'!U204/(3*'OddsRatio_working_3-way'!X204^(1/3))*SIN(('OddsRatio_working_3-way'!Y204+4*PI())/3)</f>
        <v>0.49151189050897592</v>
      </c>
      <c r="AL204" s="11">
        <f>'OddsRatio_working_3-way'!Z204+'OddsRatio_working_3-way'!AF204</f>
        <v>1.0689581322592088</v>
      </c>
      <c r="AM204" s="11">
        <f>'OddsRatio_working_3-way'!AA204+'OddsRatio_working_3-way'!AG204</f>
        <v>-0.63368900151234608</v>
      </c>
      <c r="AN204" s="11">
        <f>'OddsRatio_working_3-way'!AB204+'OddsRatio_working_3-way'!AH204</f>
        <v>-0.4352691307468628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1.0689581322592088</v>
      </c>
      <c r="AS204" s="11">
        <f>IF(('OddsRatio_working_3-way'!X204=0),IF(Q204&gt;0,-Q204^(1/3),(-Q204)^(1/3)),'OddsRatio_working_3-way'!AM204-'OddsRatio_working_3-way'!R204/3)</f>
        <v>-0.63368900151234608</v>
      </c>
      <c r="AT204" s="11">
        <f>IF(('OddsRatio_working_3-way'!X204=0),IF(Q204&gt;0,-Q204^(1/3),(-Q204)^(1/3)),'OddsRatio_working_3-way'!AN204-'OddsRatio_working_3-way'!R204/3)</f>
        <v>-0.4352691307468628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4.04</v>
      </c>
      <c r="B205" s="4">
        <f>IF('True_Odds_Calculator_3-way'!B206="","",'True_Odds_Calculator_3-way'!B206)</f>
        <v>4.0599999999999996</v>
      </c>
      <c r="C205" s="4">
        <f>IF('True_Odds_Calculator_3-way'!C206="","",'True_Odds_Calculator_3-way'!C206)</f>
        <v>1.81</v>
      </c>
      <c r="D205" s="9">
        <f t="shared" si="52"/>
        <v>0.23371852485863392</v>
      </c>
      <c r="E205" s="9">
        <f t="shared" si="53"/>
        <v>0.23254618385335998</v>
      </c>
      <c r="F205" s="9">
        <f t="shared" si="54"/>
        <v>0.53373529128800623</v>
      </c>
      <c r="G205" s="9">
        <f t="shared" si="55"/>
        <v>1.0785036182733845</v>
      </c>
      <c r="H205" s="9">
        <f t="shared" si="56"/>
        <v>4.2786509995510889</v>
      </c>
      <c r="I205" s="9">
        <f t="shared" si="57"/>
        <v>4.300221071916555</v>
      </c>
      <c r="J205" s="9">
        <f t="shared" si="58"/>
        <v>1.8735879308014411</v>
      </c>
      <c r="K205" s="11">
        <f t="shared" si="59"/>
        <v>0.24752475247524752</v>
      </c>
      <c r="L205" s="11">
        <f t="shared" si="60"/>
        <v>0.24630541871921185</v>
      </c>
      <c r="M205" s="11">
        <f t="shared" si="61"/>
        <v>0.5524861878453039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-0.25380142455907939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0.2327512777405166</v>
      </c>
      <c r="Q205" s="11">
        <f>2*'OddsRatio_working_3-way'!K205*'OddsRatio_working_3-way'!L205*'OddsRatio_working_3-way'!M205</f>
        <v>6.7366505858326098E-2</v>
      </c>
      <c r="R205" s="11">
        <f t="shared" si="62"/>
        <v>0</v>
      </c>
      <c r="S205" s="11">
        <f t="shared" si="63"/>
        <v>-0.91706056475005016</v>
      </c>
      <c r="T205" s="11">
        <f t="shared" si="64"/>
        <v>-0.26542997532562967</v>
      </c>
      <c r="U205" s="11">
        <f>'OddsRatio_working_3-way'!S205-'OddsRatio_working_3-way'!R205^2/3</f>
        <v>-0.91706056475005016</v>
      </c>
      <c r="V205" s="11">
        <f>'OddsRatio_working_3-way'!S205*'OddsRatio_working_3-way'!R205/3-2*'OddsRatio_working_3-way'!R205^3/27-'OddsRatio_working_3-way'!T205</f>
        <v>0.26542997532562967</v>
      </c>
      <c r="W205" s="11">
        <f>'OddsRatio_working_3-way'!V205^2+4*'OddsRatio_working_3-way'!U205^3/27</f>
        <v>-4.3805892315294817E-2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0.16901106777121078</v>
      </c>
      <c r="Y205" s="11">
        <f>IF('OddsRatio_working_3-way'!W205&gt;=0,IF('OddsRatio_working_3-way'!V205+SQRT('OddsRatio_working_3-way'!W205)&gt;0,0,PI()),ACOS('OddsRatio_working_3-way'!V205/(2*'OddsRatio_working_3-way'!X205)))</f>
        <v>0.66770565207023802</v>
      </c>
      <c r="Z205" s="11">
        <f>'OddsRatio_working_3-way'!X205^(1/3)*COS('OddsRatio_working_3-way'!Y205/3)</f>
        <v>0.53925180913669235</v>
      </c>
      <c r="AA205" s="11">
        <f>'OddsRatio_working_3-way'!X205^(1/3)*COS(('OddsRatio_working_3-way'!Y205+2*PI())/3)</f>
        <v>-0.37531770152826072</v>
      </c>
      <c r="AB205" s="11">
        <f>'OddsRatio_working_3-way'!X205^(1/3)*COS(('OddsRatio_working_3-way'!Y205+4*PI())/3)</f>
        <v>-0.1639341076084318</v>
      </c>
      <c r="AC205" s="11">
        <f>'OddsRatio_working_3-way'!X205^(1/3)*SIN('OddsRatio_working_3-way'!Y205/3)</f>
        <v>0.12204237485188404</v>
      </c>
      <c r="AD205" s="11">
        <f>'OddsRatio_working_3-way'!X205^(1/3)*SIN(('OddsRatio_working_3-way'!Y205+2*PI())/3)</f>
        <v>0.4059845783231511</v>
      </c>
      <c r="AE205" s="11">
        <f>'OddsRatio_working_3-way'!X205^(1/3)*SIN(('OddsRatio_working_3-way'!Y205+4*PI())/3)</f>
        <v>-0.52802695317503501</v>
      </c>
      <c r="AF205" s="11">
        <f>-'OddsRatio_working_3-way'!U205/(3*'OddsRatio_working_3-way'!X205^(1/3))*COS(('OddsRatio_working_3-way'!Y205)/3)</f>
        <v>0.53925180913669224</v>
      </c>
      <c r="AG205" s="11">
        <f>-'OddsRatio_working_3-way'!U205/(3*'OddsRatio_working_3-way'!X205^(1/3))*COS(('OddsRatio_working_3-way'!Y205+2*PI())/3)</f>
        <v>-0.37531770152826066</v>
      </c>
      <c r="AH205" s="11">
        <f>-'OddsRatio_working_3-way'!U205/(3*'OddsRatio_working_3-way'!X205^(1/3))*COS(('OddsRatio_working_3-way'!Y205+4*PI())/3)</f>
        <v>-0.16393410760843177</v>
      </c>
      <c r="AI205" s="11">
        <f>'OddsRatio_working_3-way'!U205/(3*'OddsRatio_working_3-way'!X205^(1/3))*SIN(('OddsRatio_working_3-way'!Y205)/3)</f>
        <v>-0.12204237485188402</v>
      </c>
      <c r="AJ205" s="11">
        <f>'OddsRatio_working_3-way'!U205/(3*'OddsRatio_working_3-way'!X205^(1/3))*SIN(('OddsRatio_working_3-way'!Y205+2*PI())/3)</f>
        <v>-0.40598457832315105</v>
      </c>
      <c r="AK205" s="11">
        <f>'OddsRatio_working_3-way'!U205/(3*'OddsRatio_working_3-way'!X205^(1/3))*SIN(('OddsRatio_working_3-way'!Y205+4*PI())/3)</f>
        <v>0.5280269531750349</v>
      </c>
      <c r="AL205" s="11">
        <f>'OddsRatio_working_3-way'!Z205+'OddsRatio_working_3-way'!AF205</f>
        <v>1.0785036182733845</v>
      </c>
      <c r="AM205" s="11">
        <f>'OddsRatio_working_3-way'!AA205+'OddsRatio_working_3-way'!AG205</f>
        <v>-0.75063540305652143</v>
      </c>
      <c r="AN205" s="11">
        <f>'OddsRatio_working_3-way'!AB205+'OddsRatio_working_3-way'!AH205</f>
        <v>-0.3278682152168636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1.0785036182733845</v>
      </c>
      <c r="AS205" s="11">
        <f>IF(('OddsRatio_working_3-way'!X205=0),IF(Q205&gt;0,-Q205^(1/3),(-Q205)^(1/3)),'OddsRatio_working_3-way'!AM205-'OddsRatio_working_3-way'!R205/3)</f>
        <v>-0.75063540305652143</v>
      </c>
      <c r="AT205" s="11">
        <f>IF(('OddsRatio_working_3-way'!X205=0),IF(Q205&gt;0,-Q205^(1/3),(-Q205)^(1/3)),'OddsRatio_working_3-way'!AN205-'OddsRatio_working_3-way'!R205/3)</f>
        <v>-0.3278682152168636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4.3</v>
      </c>
      <c r="B206" s="4">
        <f>IF('True_Odds_Calculator_3-way'!B207="","",'True_Odds_Calculator_3-way'!B207)</f>
        <v>4.2</v>
      </c>
      <c r="C206" s="4">
        <f>IF('True_Odds_Calculator_3-way'!C207="","",'True_Odds_Calculator_3-way'!C207)</f>
        <v>1.73</v>
      </c>
      <c r="D206" s="9">
        <f t="shared" si="52"/>
        <v>0.2183310685034317</v>
      </c>
      <c r="E206" s="9">
        <f t="shared" si="53"/>
        <v>0.22362813409837864</v>
      </c>
      <c r="F206" s="9">
        <f t="shared" si="54"/>
        <v>0.55804079739818946</v>
      </c>
      <c r="G206" s="9">
        <f t="shared" si="55"/>
        <v>1.0849091464829945</v>
      </c>
      <c r="H206" s="9">
        <f t="shared" si="56"/>
        <v>4.5802001833938819</v>
      </c>
      <c r="I206" s="9">
        <f t="shared" si="57"/>
        <v>4.4717092687455828</v>
      </c>
      <c r="J206" s="9">
        <f t="shared" si="58"/>
        <v>1.7919836769325863</v>
      </c>
      <c r="K206" s="11">
        <f t="shared" si="59"/>
        <v>0.23255813953488372</v>
      </c>
      <c r="L206" s="11">
        <f t="shared" si="60"/>
        <v>0.23809523809523808</v>
      </c>
      <c r="M206" s="11">
        <f t="shared" si="61"/>
        <v>0.5780346820809249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-0.24673055134138611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0.23140591093272905</v>
      </c>
      <c r="Q206" s="11">
        <f>2*'OddsRatio_working_3-way'!K206*'OddsRatio_working_3-way'!L206*'OddsRatio_working_3-way'!M206</f>
        <v>6.4012700119703753E-2</v>
      </c>
      <c r="R206" s="11">
        <f t="shared" si="62"/>
        <v>0</v>
      </c>
      <c r="S206" s="11">
        <f t="shared" si="63"/>
        <v>-0.9378891656288918</v>
      </c>
      <c r="T206" s="11">
        <f t="shared" si="64"/>
        <v>-0.25944375259443758</v>
      </c>
      <c r="U206" s="11">
        <f>'OddsRatio_working_3-way'!S206-'OddsRatio_working_3-way'!R206^2/3</f>
        <v>-0.9378891656288918</v>
      </c>
      <c r="V206" s="11">
        <f>'OddsRatio_working_3-way'!S206*'OddsRatio_working_3-way'!R206/3-2*'OddsRatio_working_3-way'!R206^3/27-'OddsRatio_working_3-way'!T206</f>
        <v>0.25944375259443758</v>
      </c>
      <c r="W206" s="11">
        <f>'OddsRatio_working_3-way'!V206^2+4*'OddsRatio_working_3-way'!U206^3/27</f>
        <v>-5.4911332676353314E-2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0.17480159712988683</v>
      </c>
      <c r="Y206" s="11">
        <f>IF('OddsRatio_working_3-way'!W206&gt;=0,IF('OddsRatio_working_3-way'!V206+SQRT('OddsRatio_working_3-way'!W206)&gt;0,0,PI()),ACOS('OddsRatio_working_3-way'!V206/(2*'OddsRatio_working_3-way'!X206)))</f>
        <v>0.73458465184065325</v>
      </c>
      <c r="Z206" s="11">
        <f>'OddsRatio_working_3-way'!X206^(1/3)*COS('OddsRatio_working_3-way'!Y206/3)</f>
        <v>0.54245457324149726</v>
      </c>
      <c r="AA206" s="11">
        <f>'OddsRatio_working_3-way'!X206^(1/3)*COS(('OddsRatio_working_3-way'!Y206+2*PI())/3)</f>
        <v>-0.38861369292174158</v>
      </c>
      <c r="AB206" s="11">
        <f>'OddsRatio_working_3-way'!X206^(1/3)*COS(('OddsRatio_working_3-way'!Y206+4*PI())/3)</f>
        <v>-0.15384088031975582</v>
      </c>
      <c r="AC206" s="11">
        <f>'OddsRatio_working_3-way'!X206^(1/3)*SIN('OddsRatio_working_3-way'!Y206/3)</f>
        <v>0.13554614655416203</v>
      </c>
      <c r="AD206" s="11">
        <f>'OddsRatio_working_3-way'!X206^(1/3)*SIN(('OddsRatio_working_3-way'!Y206+2*PI())/3)</f>
        <v>0.40200636754910196</v>
      </c>
      <c r="AE206" s="11">
        <f>'OddsRatio_working_3-way'!X206^(1/3)*SIN(('OddsRatio_working_3-way'!Y206+4*PI())/3)</f>
        <v>-0.53755251410326399</v>
      </c>
      <c r="AF206" s="11">
        <f>-'OddsRatio_working_3-way'!U206/(3*'OddsRatio_working_3-way'!X206^(1/3))*COS(('OddsRatio_working_3-way'!Y206)/3)</f>
        <v>0.54245457324149726</v>
      </c>
      <c r="AG206" s="11">
        <f>-'OddsRatio_working_3-way'!U206/(3*'OddsRatio_working_3-way'!X206^(1/3))*COS(('OddsRatio_working_3-way'!Y206+2*PI())/3)</f>
        <v>-0.38861369292174158</v>
      </c>
      <c r="AH206" s="11">
        <f>-'OddsRatio_working_3-way'!U206/(3*'OddsRatio_working_3-way'!X206^(1/3))*COS(('OddsRatio_working_3-way'!Y206+4*PI())/3)</f>
        <v>-0.15384088031975582</v>
      </c>
      <c r="AI206" s="11">
        <f>'OddsRatio_working_3-way'!U206/(3*'OddsRatio_working_3-way'!X206^(1/3))*SIN(('OddsRatio_working_3-way'!Y206)/3)</f>
        <v>-0.13554614655416203</v>
      </c>
      <c r="AJ206" s="11">
        <f>'OddsRatio_working_3-way'!U206/(3*'OddsRatio_working_3-way'!X206^(1/3))*SIN(('OddsRatio_working_3-way'!Y206+2*PI())/3)</f>
        <v>-0.40200636754910196</v>
      </c>
      <c r="AK206" s="11">
        <f>'OddsRatio_working_3-way'!U206/(3*'OddsRatio_working_3-way'!X206^(1/3))*SIN(('OddsRatio_working_3-way'!Y206+4*PI())/3)</f>
        <v>0.53755251410326399</v>
      </c>
      <c r="AL206" s="11">
        <f>'OddsRatio_working_3-way'!Z206+'OddsRatio_working_3-way'!AF206</f>
        <v>1.0849091464829945</v>
      </c>
      <c r="AM206" s="11">
        <f>'OddsRatio_working_3-way'!AA206+'OddsRatio_working_3-way'!AG206</f>
        <v>-0.77722738584348317</v>
      </c>
      <c r="AN206" s="11">
        <f>'OddsRatio_working_3-way'!AB206+'OddsRatio_working_3-way'!AH206</f>
        <v>-0.30768176063951164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1.0849091464829945</v>
      </c>
      <c r="AS206" s="11">
        <f>IF(('OddsRatio_working_3-way'!X206=0),IF(Q206&gt;0,-Q206^(1/3),(-Q206)^(1/3)),'OddsRatio_working_3-way'!AM206-'OddsRatio_working_3-way'!R206/3)</f>
        <v>-0.77722738584348317</v>
      </c>
      <c r="AT206" s="11">
        <f>IF(('OddsRatio_working_3-way'!X206=0),IF(Q206&gt;0,-Q206^(1/3),(-Q206)^(1/3)),'OddsRatio_working_3-way'!AN206-'OddsRatio_working_3-way'!R206/3)</f>
        <v>-0.30768176063951164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1.94</v>
      </c>
      <c r="B207" s="4">
        <f>IF('True_Odds_Calculator_3-way'!B208="","",'True_Odds_Calculator_3-way'!B208)</f>
        <v>3.7</v>
      </c>
      <c r="C207" s="4">
        <f>IF('True_Odds_Calculator_3-way'!C208="","",'True_Odds_Calculator_3-way'!C208)</f>
        <v>3.82</v>
      </c>
      <c r="D207" s="9">
        <f t="shared" si="52"/>
        <v>0.49671817585311645</v>
      </c>
      <c r="E207" s="9">
        <f t="shared" si="53"/>
        <v>0.25573514090287647</v>
      </c>
      <c r="F207" s="9">
        <f t="shared" si="54"/>
        <v>0.24754668324400714</v>
      </c>
      <c r="G207" s="9">
        <f t="shared" si="55"/>
        <v>1.077887264707752</v>
      </c>
      <c r="H207" s="9">
        <f t="shared" si="56"/>
        <v>2.0132140288252871</v>
      </c>
      <c r="I207" s="9">
        <f t="shared" si="57"/>
        <v>3.9102956147109316</v>
      </c>
      <c r="J207" s="9">
        <f t="shared" si="58"/>
        <v>4.0396420864758609</v>
      </c>
      <c r="K207" s="11">
        <f t="shared" si="59"/>
        <v>0.51546391752577325</v>
      </c>
      <c r="L207" s="11">
        <f t="shared" si="60"/>
        <v>0.27027027027027023</v>
      </c>
      <c r="M207" s="11">
        <f t="shared" si="61"/>
        <v>0.26178010471204188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-0.26102007442753394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0.2355948002841726</v>
      </c>
      <c r="Q207" s="11">
        <f>2*'OddsRatio_working_3-way'!K207*'OddsRatio_working_3-way'!L207*'OddsRatio_working_3-way'!M207</f>
        <v>7.2939566651446616E-2</v>
      </c>
      <c r="R207" s="11">
        <f t="shared" si="62"/>
        <v>0</v>
      </c>
      <c r="S207" s="11">
        <f t="shared" si="63"/>
        <v>-0.90259264848068199</v>
      </c>
      <c r="T207" s="11">
        <f t="shared" si="64"/>
        <v>-0.27944044844603155</v>
      </c>
      <c r="U207" s="11">
        <f>'OddsRatio_working_3-way'!S207-'OddsRatio_working_3-way'!R207^2/3</f>
        <v>-0.90259264848068199</v>
      </c>
      <c r="V207" s="11">
        <f>'OddsRatio_working_3-way'!S207*'OddsRatio_working_3-way'!R207/3-2*'OddsRatio_working_3-way'!R207^3/27-'OddsRatio_working_3-way'!T207</f>
        <v>0.27944044844603155</v>
      </c>
      <c r="W207" s="11">
        <f>'OddsRatio_working_3-way'!V207^2+4*'OddsRatio_working_3-way'!U207^3/27</f>
        <v>-3.0849080537611068E-2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0.16502730438122223</v>
      </c>
      <c r="Y207" s="11">
        <f>IF('OddsRatio_working_3-way'!W207&gt;=0,IF('OddsRatio_working_3-way'!V207+SQRT('OddsRatio_working_3-way'!W207)&gt;0,0,PI()),ACOS('OddsRatio_working_3-way'!V207/(2*'OddsRatio_working_3-way'!X207)))</f>
        <v>0.56113976519071063</v>
      </c>
      <c r="Z207" s="11">
        <f>'OddsRatio_working_3-way'!X207^(1/3)*COS('OddsRatio_working_3-way'!Y207/3)</f>
        <v>0.53894363235387599</v>
      </c>
      <c r="AA207" s="11">
        <f>'OddsRatio_working_3-way'!X207^(1/3)*COS(('OddsRatio_working_3-way'!Y207+2*PI())/3)</f>
        <v>-0.35780631101942889</v>
      </c>
      <c r="AB207" s="11">
        <f>'OddsRatio_working_3-way'!X207^(1/3)*COS(('OddsRatio_working_3-way'!Y207+4*PI())/3)</f>
        <v>-0.18113732133444754</v>
      </c>
      <c r="AC207" s="11">
        <f>'OddsRatio_working_3-way'!X207^(1/3)*SIN('OddsRatio_working_3-way'!Y207/3)</f>
        <v>0.10199988875208341</v>
      </c>
      <c r="AD207" s="11">
        <f>'OddsRatio_working_3-way'!X207^(1/3)*SIN(('OddsRatio_working_3-way'!Y207+2*PI())/3)</f>
        <v>0.41573893245027588</v>
      </c>
      <c r="AE207" s="11">
        <f>'OddsRatio_working_3-way'!X207^(1/3)*SIN(('OddsRatio_working_3-way'!Y207+4*PI())/3)</f>
        <v>-0.51773882120235915</v>
      </c>
      <c r="AF207" s="11">
        <f>-'OddsRatio_working_3-way'!U207/(3*'OddsRatio_working_3-way'!X207^(1/3))*COS(('OddsRatio_working_3-way'!Y207)/3)</f>
        <v>0.53894363235387599</v>
      </c>
      <c r="AG207" s="11">
        <f>-'OddsRatio_working_3-way'!U207/(3*'OddsRatio_working_3-way'!X207^(1/3))*COS(('OddsRatio_working_3-way'!Y207+2*PI())/3)</f>
        <v>-0.35780631101942889</v>
      </c>
      <c r="AH207" s="11">
        <f>-'OddsRatio_working_3-way'!U207/(3*'OddsRatio_working_3-way'!X207^(1/3))*COS(('OddsRatio_working_3-way'!Y207+4*PI())/3)</f>
        <v>-0.18113732133444754</v>
      </c>
      <c r="AI207" s="11">
        <f>'OddsRatio_working_3-way'!U207/(3*'OddsRatio_working_3-way'!X207^(1/3))*SIN(('OddsRatio_working_3-way'!Y207)/3)</f>
        <v>-0.10199988875208341</v>
      </c>
      <c r="AJ207" s="11">
        <f>'OddsRatio_working_3-way'!U207/(3*'OddsRatio_working_3-way'!X207^(1/3))*SIN(('OddsRatio_working_3-way'!Y207+2*PI())/3)</f>
        <v>-0.41573893245027588</v>
      </c>
      <c r="AK207" s="11">
        <f>'OddsRatio_working_3-way'!U207/(3*'OddsRatio_working_3-way'!X207^(1/3))*SIN(('OddsRatio_working_3-way'!Y207+4*PI())/3)</f>
        <v>0.51773882120235915</v>
      </c>
      <c r="AL207" s="11">
        <f>'OddsRatio_working_3-way'!Z207+'OddsRatio_working_3-way'!AF207</f>
        <v>1.077887264707752</v>
      </c>
      <c r="AM207" s="11">
        <f>'OddsRatio_working_3-way'!AA207+'OddsRatio_working_3-way'!AG207</f>
        <v>-0.71561262203885778</v>
      </c>
      <c r="AN207" s="11">
        <f>'OddsRatio_working_3-way'!AB207+'OddsRatio_working_3-way'!AH207</f>
        <v>-0.36227464266889509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1.077887264707752</v>
      </c>
      <c r="AS207" s="11">
        <f>IF(('OddsRatio_working_3-way'!X207=0),IF(Q207&gt;0,-Q207^(1/3),(-Q207)^(1/3)),'OddsRatio_working_3-way'!AM207-'OddsRatio_working_3-way'!R207/3)</f>
        <v>-0.71561262203885778</v>
      </c>
      <c r="AT207" s="11">
        <f>IF(('OddsRatio_working_3-way'!X207=0),IF(Q207&gt;0,-Q207^(1/3),(-Q207)^(1/3)),'OddsRatio_working_3-way'!AN207-'OddsRatio_working_3-way'!R207/3)</f>
        <v>-0.36227464266889509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1.37</v>
      </c>
      <c r="B208" s="4">
        <f>IF('True_Odds_Calculator_3-way'!B209="","",'True_Odds_Calculator_3-way'!B209)</f>
        <v>4.88</v>
      </c>
      <c r="C208" s="4">
        <f>IF('True_Odds_Calculator_3-way'!C209="","",'True_Odds_Calculator_3-way'!C209)</f>
        <v>8.42</v>
      </c>
      <c r="D208" s="9">
        <f t="shared" si="52"/>
        <v>0.70633466024041347</v>
      </c>
      <c r="E208" s="9">
        <f t="shared" si="53"/>
        <v>0.18657216619312317</v>
      </c>
      <c r="F208" s="9">
        <f t="shared" si="54"/>
        <v>0.10709317356646346</v>
      </c>
      <c r="G208" s="9">
        <f t="shared" si="55"/>
        <v>1.1236743036058798</v>
      </c>
      <c r="H208" s="9">
        <f t="shared" si="56"/>
        <v>1.4157594923341754</v>
      </c>
      <c r="I208" s="9">
        <f t="shared" si="57"/>
        <v>5.359856297990814</v>
      </c>
      <c r="J208" s="9">
        <f t="shared" si="58"/>
        <v>9.3376633327556267</v>
      </c>
      <c r="K208" s="11">
        <f t="shared" si="59"/>
        <v>0.72992700729927007</v>
      </c>
      <c r="L208" s="11">
        <f t="shared" si="60"/>
        <v>0.20491803278688525</v>
      </c>
      <c r="M208" s="11">
        <f t="shared" si="61"/>
        <v>0.11876484560570072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-0.18922777127684209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0.20730910437635025</v>
      </c>
      <c r="Q208" s="11">
        <f>2*'OddsRatio_working_3-way'!K208*'OddsRatio_working_3-way'!L208*'OddsRatio_working_3-way'!M208</f>
        <v>3.5528552592347946E-2</v>
      </c>
      <c r="R208" s="11">
        <f t="shared" si="62"/>
        <v>0</v>
      </c>
      <c r="S208" s="11">
        <f t="shared" si="63"/>
        <v>-1.095553274117756</v>
      </c>
      <c r="T208" s="11">
        <f t="shared" si="64"/>
        <v>-0.18775548828067801</v>
      </c>
      <c r="U208" s="11">
        <f>'OddsRatio_working_3-way'!S208-'OddsRatio_working_3-way'!R208^2/3</f>
        <v>-1.095553274117756</v>
      </c>
      <c r="V208" s="11">
        <f>'OddsRatio_working_3-way'!S208*'OddsRatio_working_3-way'!R208/3-2*'OddsRatio_working_3-way'!R208^3/27-'OddsRatio_working_3-way'!T208</f>
        <v>0.18775548828067801</v>
      </c>
      <c r="W208" s="11">
        <f>'OddsRatio_working_3-way'!V208^2+4*'OddsRatio_working_3-way'!U208^3/27</f>
        <v>-0.15955136539755538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0.22068274104303626</v>
      </c>
      <c r="Y208" s="11">
        <f>IF('OddsRatio_working_3-way'!W208&gt;=0,IF('OddsRatio_working_3-way'!V208+SQRT('OddsRatio_working_3-way'!W208)&gt;0,0,PI()),ACOS('OddsRatio_working_3-way'!V208/(2*'OddsRatio_working_3-way'!X208)))</f>
        <v>1.1313959751529294</v>
      </c>
      <c r="Z208" s="11">
        <f>'OddsRatio_working_3-way'!X208^(1/3)*COS('OddsRatio_working_3-way'!Y208/3)</f>
        <v>0.56183715180294003</v>
      </c>
      <c r="AA208" s="11">
        <f>'OddsRatio_working_3-way'!X208^(1/3)*COS(('OddsRatio_working_3-way'!Y208+2*PI())/3)</f>
        <v>-0.47364267836379609</v>
      </c>
      <c r="AB208" s="11">
        <f>'OddsRatio_working_3-way'!X208^(1/3)*COS(('OddsRatio_working_3-way'!Y208+4*PI())/3)</f>
        <v>-8.8194473439144064E-2</v>
      </c>
      <c r="AC208" s="11">
        <f>'OddsRatio_working_3-way'!X208^(1/3)*SIN('OddsRatio_working_3-way'!Y208/3)</f>
        <v>0.22253862487190593</v>
      </c>
      <c r="AD208" s="11">
        <f>'OddsRatio_working_3-way'!X208^(1/3)*SIN(('OddsRatio_working_3-way'!Y208+2*PI())/3)</f>
        <v>0.37529593381528709</v>
      </c>
      <c r="AE208" s="11">
        <f>'OddsRatio_working_3-way'!X208^(1/3)*SIN(('OddsRatio_working_3-way'!Y208+4*PI())/3)</f>
        <v>-0.59783455868719304</v>
      </c>
      <c r="AF208" s="11">
        <f>-'OddsRatio_working_3-way'!U208/(3*'OddsRatio_working_3-way'!X208^(1/3))*COS(('OddsRatio_working_3-way'!Y208)/3)</f>
        <v>0.56183715180293992</v>
      </c>
      <c r="AG208" s="11">
        <f>-'OddsRatio_working_3-way'!U208/(3*'OddsRatio_working_3-way'!X208^(1/3))*COS(('OddsRatio_working_3-way'!Y208+2*PI())/3)</f>
        <v>-0.47364267836379598</v>
      </c>
      <c r="AH208" s="11">
        <f>-'OddsRatio_working_3-way'!U208/(3*'OddsRatio_working_3-way'!X208^(1/3))*COS(('OddsRatio_working_3-way'!Y208+4*PI())/3)</f>
        <v>-8.819447343914405E-2</v>
      </c>
      <c r="AI208" s="11">
        <f>'OddsRatio_working_3-way'!U208/(3*'OddsRatio_working_3-way'!X208^(1/3))*SIN(('OddsRatio_working_3-way'!Y208)/3)</f>
        <v>-0.2225386248719059</v>
      </c>
      <c r="AJ208" s="11">
        <f>'OddsRatio_working_3-way'!U208/(3*'OddsRatio_working_3-way'!X208^(1/3))*SIN(('OddsRatio_working_3-way'!Y208+2*PI())/3)</f>
        <v>-0.37529593381528698</v>
      </c>
      <c r="AK208" s="11">
        <f>'OddsRatio_working_3-way'!U208/(3*'OddsRatio_working_3-way'!X208^(1/3))*SIN(('OddsRatio_working_3-way'!Y208+4*PI())/3)</f>
        <v>0.59783455868719293</v>
      </c>
      <c r="AL208" s="11">
        <f>'OddsRatio_working_3-way'!Z208+'OddsRatio_working_3-way'!AF208</f>
        <v>1.1236743036058798</v>
      </c>
      <c r="AM208" s="11">
        <f>'OddsRatio_working_3-way'!AA208+'OddsRatio_working_3-way'!AG208</f>
        <v>-0.94728535672759206</v>
      </c>
      <c r="AN208" s="11">
        <f>'OddsRatio_working_3-way'!AB208+'OddsRatio_working_3-way'!AH208</f>
        <v>-0.1763889468782881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1.1236743036058798</v>
      </c>
      <c r="AS208" s="11">
        <f>IF(('OddsRatio_working_3-way'!X208=0),IF(Q208&gt;0,-Q208^(1/3),(-Q208)^(1/3)),'OddsRatio_working_3-way'!AM208-'OddsRatio_working_3-way'!R208/3)</f>
        <v>-0.94728535672759206</v>
      </c>
      <c r="AT208" s="11">
        <f>IF(('OddsRatio_working_3-way'!X208=0),IF(Q208&gt;0,-Q208^(1/3),(-Q208)^(1/3)),'OddsRatio_working_3-way'!AN208-'OddsRatio_working_3-way'!R208/3)</f>
        <v>-0.1763889468782881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4.45</v>
      </c>
      <c r="B209" s="4">
        <f>IF('True_Odds_Calculator_3-way'!B210="","",'True_Odds_Calculator_3-way'!B210)</f>
        <v>3.69</v>
      </c>
      <c r="C209" s="4">
        <f>IF('True_Odds_Calculator_3-way'!C210="","",'True_Odds_Calculator_3-way'!C210)</f>
        <v>1.81</v>
      </c>
      <c r="D209" s="9">
        <f t="shared" si="52"/>
        <v>0.21130531647554032</v>
      </c>
      <c r="E209" s="9">
        <f t="shared" si="53"/>
        <v>0.25573752100538027</v>
      </c>
      <c r="F209" s="9">
        <f t="shared" si="54"/>
        <v>0.53295716251907932</v>
      </c>
      <c r="G209" s="9">
        <f t="shared" si="55"/>
        <v>1.0818807517852176</v>
      </c>
      <c r="H209" s="9">
        <f t="shared" si="56"/>
        <v>4.7324885936590011</v>
      </c>
      <c r="I209" s="9">
        <f t="shared" si="57"/>
        <v>3.9102592223022361</v>
      </c>
      <c r="J209" s="9">
        <f t="shared" si="58"/>
        <v>1.8763234089460259</v>
      </c>
      <c r="K209" s="11">
        <f t="shared" si="59"/>
        <v>0.2247191011235955</v>
      </c>
      <c r="L209" s="11">
        <f t="shared" si="60"/>
        <v>0.2710027100271003</v>
      </c>
      <c r="M209" s="11">
        <f t="shared" si="61"/>
        <v>0.5524861878453039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-0.25292481554773949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0.23384056548368581</v>
      </c>
      <c r="Q209" s="11">
        <f>2*'OddsRatio_working_3-way'!K209*'OddsRatio_working_3-way'!L209*'OddsRatio_working_3-way'!M209</f>
        <v>6.7292249060053461E-2</v>
      </c>
      <c r="R209" s="11">
        <f t="shared" si="62"/>
        <v>0</v>
      </c>
      <c r="S209" s="11">
        <f t="shared" si="63"/>
        <v>-0.92454575869621802</v>
      </c>
      <c r="T209" s="11">
        <f t="shared" si="64"/>
        <v>-0.26605633343776053</v>
      </c>
      <c r="U209" s="11">
        <f>'OddsRatio_working_3-way'!S209-'OddsRatio_working_3-way'!R209^2/3</f>
        <v>-0.92454575869621802</v>
      </c>
      <c r="V209" s="11">
        <f>'OddsRatio_working_3-way'!S209*'OddsRatio_working_3-way'!R209/3-2*'OddsRatio_working_3-way'!R209^3/27-'OddsRatio_working_3-way'!T209</f>
        <v>0.26605633343776053</v>
      </c>
      <c r="W209" s="11">
        <f>'OddsRatio_working_3-way'!V209^2+4*'OddsRatio_working_3-way'!U209^3/27</f>
        <v>-4.6293689191685333E-2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0.17108452717445707</v>
      </c>
      <c r="Y209" s="11">
        <f>IF('OddsRatio_working_3-way'!W209&gt;=0,IF('OddsRatio_working_3-way'!V209+SQRT('OddsRatio_working_3-way'!W209)&gt;0,0,PI()),ACOS('OddsRatio_working_3-way'!V209/(2*'OddsRatio_working_3-way'!X209)))</f>
        <v>0.68002318508838844</v>
      </c>
      <c r="Z209" s="11">
        <f>'OddsRatio_working_3-way'!X209^(1/3)*COS('OddsRatio_working_3-way'!Y209/3)</f>
        <v>0.54094037589260879</v>
      </c>
      <c r="AA209" s="11">
        <f>'OddsRatio_working_3-way'!X209^(1/3)*COS(('OddsRatio_working_3-way'!Y209+2*PI())/3)</f>
        <v>-0.37851680737943078</v>
      </c>
      <c r="AB209" s="11">
        <f>'OddsRatio_working_3-way'!X209^(1/3)*COS(('OddsRatio_working_3-way'!Y209+4*PI())/3)</f>
        <v>-0.16242356851317841</v>
      </c>
      <c r="AC209" s="11">
        <f>'OddsRatio_working_3-way'!X209^(1/3)*SIN('OddsRatio_working_3-way'!Y209/3)</f>
        <v>0.12476148962948914</v>
      </c>
      <c r="AD209" s="11">
        <f>'OddsRatio_working_3-way'!X209^(1/3)*SIN(('OddsRatio_working_3-way'!Y209+2*PI())/3)</f>
        <v>0.40608736264095802</v>
      </c>
      <c r="AE209" s="11">
        <f>'OddsRatio_working_3-way'!X209^(1/3)*SIN(('OddsRatio_working_3-way'!Y209+4*PI())/3)</f>
        <v>-0.53084885227044709</v>
      </c>
      <c r="AF209" s="11">
        <f>-'OddsRatio_working_3-way'!U209/(3*'OddsRatio_working_3-way'!X209^(1/3))*COS(('OddsRatio_working_3-way'!Y209)/3)</f>
        <v>0.54094037589260868</v>
      </c>
      <c r="AG209" s="11">
        <f>-'OddsRatio_working_3-way'!U209/(3*'OddsRatio_working_3-way'!X209^(1/3))*COS(('OddsRatio_working_3-way'!Y209+2*PI())/3)</f>
        <v>-0.37851680737943072</v>
      </c>
      <c r="AH209" s="11">
        <f>-'OddsRatio_working_3-way'!U209/(3*'OddsRatio_working_3-way'!X209^(1/3))*COS(('OddsRatio_working_3-way'!Y209+4*PI())/3)</f>
        <v>-0.16242356851317838</v>
      </c>
      <c r="AI209" s="11">
        <f>'OddsRatio_working_3-way'!U209/(3*'OddsRatio_working_3-way'!X209^(1/3))*SIN(('OddsRatio_working_3-way'!Y209)/3)</f>
        <v>-0.12476148962948912</v>
      </c>
      <c r="AJ209" s="11">
        <f>'OddsRatio_working_3-way'!U209/(3*'OddsRatio_working_3-way'!X209^(1/3))*SIN(('OddsRatio_working_3-way'!Y209+2*PI())/3)</f>
        <v>-0.40608736264095796</v>
      </c>
      <c r="AK209" s="11">
        <f>'OddsRatio_working_3-way'!U209/(3*'OddsRatio_working_3-way'!X209^(1/3))*SIN(('OddsRatio_working_3-way'!Y209+4*PI())/3)</f>
        <v>0.53084885227044698</v>
      </c>
      <c r="AL209" s="11">
        <f>'OddsRatio_working_3-way'!Z209+'OddsRatio_working_3-way'!AF209</f>
        <v>1.0818807517852176</v>
      </c>
      <c r="AM209" s="11">
        <f>'OddsRatio_working_3-way'!AA209+'OddsRatio_working_3-way'!AG209</f>
        <v>-0.75703361475886144</v>
      </c>
      <c r="AN209" s="11">
        <f>'OddsRatio_working_3-way'!AB209+'OddsRatio_working_3-way'!AH209</f>
        <v>-0.32484713702635681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1.0818807517852176</v>
      </c>
      <c r="AS209" s="11">
        <f>IF(('OddsRatio_working_3-way'!X209=0),IF(Q209&gt;0,-Q209^(1/3),(-Q209)^(1/3)),'OddsRatio_working_3-way'!AM209-'OddsRatio_working_3-way'!R209/3)</f>
        <v>-0.75703361475886144</v>
      </c>
      <c r="AT209" s="11">
        <f>IF(('OddsRatio_working_3-way'!X209=0),IF(Q209&gt;0,-Q209^(1/3),(-Q209)^(1/3)),'OddsRatio_working_3-way'!AN209-'OddsRatio_working_3-way'!R209/3)</f>
        <v>-0.32484713702635681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2.71</v>
      </c>
      <c r="B210" s="4">
        <f>IF('True_Odds_Calculator_3-way'!B211="","",'True_Odds_Calculator_3-way'!B211)</f>
        <v>3.39</v>
      </c>
      <c r="C210" s="4">
        <f>IF('True_Odds_Calculator_3-way'!C211="","",'True_Odds_Calculator_3-way'!C211)</f>
        <v>2.63</v>
      </c>
      <c r="D210" s="9">
        <f t="shared" si="52"/>
        <v>0.3537654121410217</v>
      </c>
      <c r="E210" s="9">
        <f t="shared" si="53"/>
        <v>0.28144027743249378</v>
      </c>
      <c r="F210" s="9">
        <f t="shared" si="54"/>
        <v>0.36479431042648425</v>
      </c>
      <c r="G210" s="9">
        <f t="shared" si="55"/>
        <v>1.0682643093145938</v>
      </c>
      <c r="H210" s="9">
        <f t="shared" si="56"/>
        <v>2.8267319689279558</v>
      </c>
      <c r="I210" s="9">
        <f t="shared" si="57"/>
        <v>3.5531516992618792</v>
      </c>
      <c r="J210" s="9">
        <f t="shared" si="58"/>
        <v>2.741270824182787</v>
      </c>
      <c r="K210" s="11">
        <f t="shared" si="59"/>
        <v>0.36900369003690037</v>
      </c>
      <c r="L210" s="11">
        <f t="shared" si="60"/>
        <v>0.29498525073746312</v>
      </c>
      <c r="M210" s="11">
        <f t="shared" si="61"/>
        <v>0.38022813688212931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-0.27571276789520116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0.23715368887596477</v>
      </c>
      <c r="Q210" s="11">
        <f>2*'OddsRatio_working_3-way'!K210*'OddsRatio_working_3-way'!L210*'OddsRatio_working_3-way'!M210</f>
        <v>8.277615667572942E-2</v>
      </c>
      <c r="R210" s="11">
        <f t="shared" si="62"/>
        <v>0</v>
      </c>
      <c r="S210" s="11">
        <f t="shared" si="63"/>
        <v>-0.86014764817169165</v>
      </c>
      <c r="T210" s="11">
        <f t="shared" si="64"/>
        <v>-0.30022605520826934</v>
      </c>
      <c r="U210" s="11">
        <f>'OddsRatio_working_3-way'!S210-'OddsRatio_working_3-way'!R210^2/3</f>
        <v>-0.86014764817169165</v>
      </c>
      <c r="V210" s="11">
        <f>'OddsRatio_working_3-way'!S210*'OddsRatio_working_3-way'!R210/3-2*'OddsRatio_working_3-way'!R210^3/27-'OddsRatio_working_3-way'!T210</f>
        <v>0.30022605520826934</v>
      </c>
      <c r="W210" s="11">
        <f>'OddsRatio_working_3-way'!V210^2+4*'OddsRatio_working_3-way'!U210^3/27</f>
        <v>-4.143376220084663E-3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0.153524477238976</v>
      </c>
      <c r="Y210" s="11">
        <f>IF('OddsRatio_working_3-way'!W210&gt;=0,IF('OddsRatio_working_3-way'!V210+SQRT('OddsRatio_working_3-way'!W210)&gt;0,0,PI()),ACOS('OddsRatio_working_3-way'!V210/(2*'OddsRatio_working_3-way'!X210)))</f>
        <v>0.21120449804295238</v>
      </c>
      <c r="Z210" s="11">
        <f>'OddsRatio_working_3-way'!X210^(1/3)*COS('OddsRatio_working_3-way'!Y210/3)</f>
        <v>0.53413215465729691</v>
      </c>
      <c r="AA210" s="11">
        <f>'OddsRatio_working_3-way'!X210^(1/3)*COS(('OddsRatio_working_3-way'!Y210+2*PI())/3)</f>
        <v>-0.29968575028513339</v>
      </c>
      <c r="AB210" s="11">
        <f>'OddsRatio_working_3-way'!X210^(1/3)*COS(('OddsRatio_working_3-way'!Y210+4*PI())/3)</f>
        <v>-0.23444640437216319</v>
      </c>
      <c r="AC210" s="11">
        <f>'OddsRatio_working_3-way'!X210^(1/3)*SIN('OddsRatio_working_3-way'!Y210/3)</f>
        <v>3.766595392460842E-2</v>
      </c>
      <c r="AD210" s="11">
        <f>'OddsRatio_working_3-way'!X210^(1/3)*SIN(('OddsRatio_working_3-way'!Y210+2*PI())/3)</f>
        <v>0.44373903794903363</v>
      </c>
      <c r="AE210" s="11">
        <f>'OddsRatio_working_3-way'!X210^(1/3)*SIN(('OddsRatio_working_3-way'!Y210+4*PI())/3)</f>
        <v>-0.48140499187364205</v>
      </c>
      <c r="AF210" s="11">
        <f>-'OddsRatio_working_3-way'!U210/(3*'OddsRatio_working_3-way'!X210^(1/3))*COS(('OddsRatio_working_3-way'!Y210)/3)</f>
        <v>0.53413215465729691</v>
      </c>
      <c r="AG210" s="11">
        <f>-'OddsRatio_working_3-way'!U210/(3*'OddsRatio_working_3-way'!X210^(1/3))*COS(('OddsRatio_working_3-way'!Y210+2*PI())/3)</f>
        <v>-0.29968575028513339</v>
      </c>
      <c r="AH210" s="11">
        <f>-'OddsRatio_working_3-way'!U210/(3*'OddsRatio_working_3-way'!X210^(1/3))*COS(('OddsRatio_working_3-way'!Y210+4*PI())/3)</f>
        <v>-0.23444640437216319</v>
      </c>
      <c r="AI210" s="11">
        <f>'OddsRatio_working_3-way'!U210/(3*'OddsRatio_working_3-way'!X210^(1/3))*SIN(('OddsRatio_working_3-way'!Y210)/3)</f>
        <v>-3.766595392460842E-2</v>
      </c>
      <c r="AJ210" s="11">
        <f>'OddsRatio_working_3-way'!U210/(3*'OddsRatio_working_3-way'!X210^(1/3))*SIN(('OddsRatio_working_3-way'!Y210+2*PI())/3)</f>
        <v>-0.44373903794903363</v>
      </c>
      <c r="AK210" s="11">
        <f>'OddsRatio_working_3-way'!U210/(3*'OddsRatio_working_3-way'!X210^(1/3))*SIN(('OddsRatio_working_3-way'!Y210+4*PI())/3)</f>
        <v>0.48140499187364205</v>
      </c>
      <c r="AL210" s="11">
        <f>'OddsRatio_working_3-way'!Z210+'OddsRatio_working_3-way'!AF210</f>
        <v>1.0682643093145938</v>
      </c>
      <c r="AM210" s="11">
        <f>'OddsRatio_working_3-way'!AA210+'OddsRatio_working_3-way'!AG210</f>
        <v>-0.59937150057026678</v>
      </c>
      <c r="AN210" s="11">
        <f>'OddsRatio_working_3-way'!AB210+'OddsRatio_working_3-way'!AH210</f>
        <v>-0.46889280874432637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1.0682643093145938</v>
      </c>
      <c r="AS210" s="11">
        <f>IF(('OddsRatio_working_3-way'!X210=0),IF(Q210&gt;0,-Q210^(1/3),(-Q210)^(1/3)),'OddsRatio_working_3-way'!AM210-'OddsRatio_working_3-way'!R210/3)</f>
        <v>-0.59937150057026678</v>
      </c>
      <c r="AT210" s="11">
        <f>IF(('OddsRatio_working_3-way'!X210=0),IF(Q210&gt;0,-Q210^(1/3),(-Q210)^(1/3)),'OddsRatio_working_3-way'!AN210-'OddsRatio_working_3-way'!R210/3)</f>
        <v>-0.46889280874432637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2.4</v>
      </c>
      <c r="B211" s="4">
        <f>IF('True_Odds_Calculator_3-way'!B212="","",'True_Odds_Calculator_3-way'!B212)</f>
        <v>3.58</v>
      </c>
      <c r="C211" s="4">
        <f>IF('True_Odds_Calculator_3-way'!C212="","",'True_Odds_Calculator_3-way'!C212)</f>
        <v>3.07</v>
      </c>
      <c r="D211" s="9">
        <f t="shared" si="52"/>
        <v>0.40869396680920916</v>
      </c>
      <c r="E211" s="9">
        <f t="shared" si="53"/>
        <v>0.27275603662696357</v>
      </c>
      <c r="F211" s="9">
        <f t="shared" si="54"/>
        <v>0.31854999656382715</v>
      </c>
      <c r="G211" s="9">
        <f t="shared" si="55"/>
        <v>1.0334418576731954</v>
      </c>
      <c r="H211" s="9">
        <f t="shared" si="56"/>
        <v>2.4468186007424735</v>
      </c>
      <c r="I211" s="9">
        <f t="shared" si="57"/>
        <v>3.666279992796845</v>
      </c>
      <c r="J211" s="9">
        <f t="shared" si="58"/>
        <v>3.1392246453835142</v>
      </c>
      <c r="K211" s="11">
        <f t="shared" si="59"/>
        <v>0.41666666666666669</v>
      </c>
      <c r="L211" s="11">
        <f t="shared" si="60"/>
        <v>0.27932960893854747</v>
      </c>
      <c r="M211" s="11">
        <f t="shared" si="61"/>
        <v>0.32573289902280134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-0.2834558622823139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0.22936266749161408</v>
      </c>
      <c r="Q211" s="11">
        <f>2*'OddsRatio_working_3-way'!K211*'OddsRatio_working_3-way'!L211*'OddsRatio_working_3-way'!M211</f>
        <v>7.5822369418715396E-2</v>
      </c>
      <c r="R211" s="11">
        <f t="shared" si="62"/>
        <v>0</v>
      </c>
      <c r="S211" s="11">
        <f t="shared" si="63"/>
        <v>-0.80916536932714922</v>
      </c>
      <c r="T211" s="11">
        <f t="shared" si="64"/>
        <v>-0.26749268407509064</v>
      </c>
      <c r="U211" s="11">
        <f>'OddsRatio_working_3-way'!S211-'OddsRatio_working_3-way'!R211^2/3</f>
        <v>-0.80916536932714922</v>
      </c>
      <c r="V211" s="11">
        <f>'OddsRatio_working_3-way'!S211*'OddsRatio_working_3-way'!R211/3-2*'OddsRatio_working_3-way'!R211^3/27-'OddsRatio_working_3-way'!T211</f>
        <v>0.26749268407509064</v>
      </c>
      <c r="W211" s="11">
        <f>'OddsRatio_working_3-way'!V211^2+4*'OddsRatio_working_3-way'!U211^3/27</f>
        <v>-6.9365363549751813E-3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0.14007932787234473</v>
      </c>
      <c r="Y211" s="11">
        <f>IF('OddsRatio_working_3-way'!W211&gt;=0,IF('OddsRatio_working_3-way'!V211+SQRT('OddsRatio_working_3-way'!W211)&gt;0,0,PI()),ACOS('OddsRatio_working_3-way'!V211/(2*'OddsRatio_working_3-way'!X211)))</f>
        <v>0.30184373699260991</v>
      </c>
      <c r="Z211" s="11">
        <f>'OddsRatio_working_3-way'!X211^(1/3)*COS('OddsRatio_working_3-way'!Y211/3)</f>
        <v>0.5167209288365977</v>
      </c>
      <c r="AA211" s="11">
        <f>'OddsRatio_working_3-way'!X211^(1/3)*COS(('OddsRatio_working_3-way'!Y211+2*PI())/3)</f>
        <v>-0.30353737897064625</v>
      </c>
      <c r="AB211" s="11">
        <f>'OddsRatio_working_3-way'!X211^(1/3)*COS(('OddsRatio_working_3-way'!Y211+4*PI())/3)</f>
        <v>-0.21318354986595178</v>
      </c>
      <c r="AC211" s="11">
        <f>'OddsRatio_working_3-way'!X211^(1/3)*SIN('OddsRatio_working_3-way'!Y211/3)</f>
        <v>5.2165807555909015E-2</v>
      </c>
      <c r="AD211" s="11">
        <f>'OddsRatio_working_3-way'!X211^(1/3)*SIN(('OddsRatio_working_3-way'!Y211+2*PI())/3)</f>
        <v>0.42141054726163024</v>
      </c>
      <c r="AE211" s="11">
        <f>'OddsRatio_working_3-way'!X211^(1/3)*SIN(('OddsRatio_working_3-way'!Y211+4*PI())/3)</f>
        <v>-0.47357635481753907</v>
      </c>
      <c r="AF211" s="11">
        <f>-'OddsRatio_working_3-way'!U211/(3*'OddsRatio_working_3-way'!X211^(1/3))*COS(('OddsRatio_working_3-way'!Y211)/3)</f>
        <v>0.5167209288365977</v>
      </c>
      <c r="AG211" s="11">
        <f>-'OddsRatio_working_3-way'!U211/(3*'OddsRatio_working_3-way'!X211^(1/3))*COS(('OddsRatio_working_3-way'!Y211+2*PI())/3)</f>
        <v>-0.30353737897064625</v>
      </c>
      <c r="AH211" s="11">
        <f>-'OddsRatio_working_3-way'!U211/(3*'OddsRatio_working_3-way'!X211^(1/3))*COS(('OddsRatio_working_3-way'!Y211+4*PI())/3)</f>
        <v>-0.21318354986595178</v>
      </c>
      <c r="AI211" s="11">
        <f>'OddsRatio_working_3-way'!U211/(3*'OddsRatio_working_3-way'!X211^(1/3))*SIN(('OddsRatio_working_3-way'!Y211)/3)</f>
        <v>-5.2165807555909015E-2</v>
      </c>
      <c r="AJ211" s="11">
        <f>'OddsRatio_working_3-way'!U211/(3*'OddsRatio_working_3-way'!X211^(1/3))*SIN(('OddsRatio_working_3-way'!Y211+2*PI())/3)</f>
        <v>-0.42141054726163024</v>
      </c>
      <c r="AK211" s="11">
        <f>'OddsRatio_working_3-way'!U211/(3*'OddsRatio_working_3-way'!X211^(1/3))*SIN(('OddsRatio_working_3-way'!Y211+4*PI())/3)</f>
        <v>0.47357635481753907</v>
      </c>
      <c r="AL211" s="11">
        <f>'OddsRatio_working_3-way'!Z211+'OddsRatio_working_3-way'!AF211</f>
        <v>1.0334418576731954</v>
      </c>
      <c r="AM211" s="11">
        <f>'OddsRatio_working_3-way'!AA211+'OddsRatio_working_3-way'!AG211</f>
        <v>-0.60707475794129251</v>
      </c>
      <c r="AN211" s="11">
        <f>'OddsRatio_working_3-way'!AB211+'OddsRatio_working_3-way'!AH211</f>
        <v>-0.42636709973190356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1.0334418576731954</v>
      </c>
      <c r="AS211" s="11">
        <f>IF(('OddsRatio_working_3-way'!X211=0),IF(Q211&gt;0,-Q211^(1/3),(-Q211)^(1/3)),'OddsRatio_working_3-way'!AM211-'OddsRatio_working_3-way'!R211/3)</f>
        <v>-0.60707475794129251</v>
      </c>
      <c r="AT211" s="11">
        <f>IF(('OddsRatio_working_3-way'!X211=0),IF(Q211&gt;0,-Q211^(1/3),(-Q211)^(1/3)),'OddsRatio_working_3-way'!AN211-'OddsRatio_working_3-way'!R211/3)</f>
        <v>-0.42636709973190356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1.98</v>
      </c>
      <c r="B212" s="4">
        <f>IF('True_Odds_Calculator_3-way'!B213="","",'True_Odds_Calculator_3-way'!B213)</f>
        <v>3.55</v>
      </c>
      <c r="C212" s="4">
        <f>IF('True_Odds_Calculator_3-way'!C213="","",'True_Odds_Calculator_3-way'!C213)</f>
        <v>4.21</v>
      </c>
      <c r="D212" s="9">
        <f t="shared" si="52"/>
        <v>0.49541810901111155</v>
      </c>
      <c r="E212" s="9">
        <f t="shared" si="53"/>
        <v>0.2739597724334612</v>
      </c>
      <c r="F212" s="9">
        <f t="shared" si="54"/>
        <v>0.23062211855542705</v>
      </c>
      <c r="G212" s="9">
        <f t="shared" si="55"/>
        <v>1.0392827214746774</v>
      </c>
      <c r="H212" s="9">
        <f t="shared" si="56"/>
        <v>2.0184970670451841</v>
      </c>
      <c r="I212" s="9">
        <f t="shared" si="57"/>
        <v>3.6501709397604278</v>
      </c>
      <c r="J212" s="9">
        <f t="shared" si="58"/>
        <v>4.3360975359337139</v>
      </c>
      <c r="K212" s="11">
        <f t="shared" si="59"/>
        <v>0.50505050505050508</v>
      </c>
      <c r="L212" s="11">
        <f t="shared" si="60"/>
        <v>0.28169014084507044</v>
      </c>
      <c r="M212" s="11">
        <f t="shared" si="61"/>
        <v>0.23752969121140144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-0.27107885924921138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0.22776356789939478</v>
      </c>
      <c r="Q212" s="11">
        <f>2*'OddsRatio_working_3-way'!K212*'OddsRatio_working_3-way'!L212*'OddsRatio_working_3-way'!M212</f>
        <v>6.7585628456793695E-2</v>
      </c>
      <c r="R212" s="11">
        <f t="shared" si="62"/>
        <v>0</v>
      </c>
      <c r="S212" s="11">
        <f t="shared" si="63"/>
        <v>-0.84021147399769935</v>
      </c>
      <c r="T212" s="11">
        <f t="shared" si="64"/>
        <v>-0.24932091216548941</v>
      </c>
      <c r="U212" s="11">
        <f>'OddsRatio_working_3-way'!S212-'OddsRatio_working_3-way'!R212^2/3</f>
        <v>-0.84021147399769935</v>
      </c>
      <c r="V212" s="11">
        <f>'OddsRatio_working_3-way'!S212*'OddsRatio_working_3-way'!R212/3-2*'OddsRatio_working_3-way'!R212^3/27-'OddsRatio_working_3-way'!T212</f>
        <v>0.24932091216548941</v>
      </c>
      <c r="W212" s="11">
        <f>'OddsRatio_working_3-way'!V212^2+4*'OddsRatio_working_3-way'!U212^3/27</f>
        <v>-2.5713417699981887E-2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0.14821802770160381</v>
      </c>
      <c r="Y212" s="11">
        <f>IF('OddsRatio_working_3-way'!W212&gt;=0,IF('OddsRatio_working_3-way'!V212+SQRT('OddsRatio_working_3-way'!W212)&gt;0,0,PI()),ACOS('OddsRatio_working_3-way'!V212/(2*'OddsRatio_working_3-way'!X212)))</f>
        <v>0.5715540182568678</v>
      </c>
      <c r="Z212" s="11">
        <f>'OddsRatio_working_3-way'!X212^(1/3)*COS('OddsRatio_working_3-way'!Y212/3)</f>
        <v>0.5196413607373388</v>
      </c>
      <c r="AA212" s="11">
        <f>'OddsRatio_working_3-way'!X212^(1/3)*COS(('OddsRatio_working_3-way'!Y212+2*PI())/3)</f>
        <v>-0.34661071814784111</v>
      </c>
      <c r="AB212" s="11">
        <f>'OddsRatio_working_3-way'!X212^(1/3)*COS(('OddsRatio_working_3-way'!Y212+4*PI())/3)</f>
        <v>-0.1730306425894978</v>
      </c>
      <c r="AC212" s="11">
        <f>'OddsRatio_working_3-way'!X212^(1/3)*SIN('OddsRatio_working_3-way'!Y212/3)</f>
        <v>0.10021650334956528</v>
      </c>
      <c r="AD212" s="11">
        <f>'OddsRatio_working_3-way'!X212^(1/3)*SIN(('OddsRatio_working_3-way'!Y212+2*PI())/3)</f>
        <v>0.3999143675808664</v>
      </c>
      <c r="AE212" s="11">
        <f>'OddsRatio_working_3-way'!X212^(1/3)*SIN(('OddsRatio_working_3-way'!Y212+4*PI())/3)</f>
        <v>-0.50013087093043151</v>
      </c>
      <c r="AF212" s="11">
        <f>-'OddsRatio_working_3-way'!U212/(3*'OddsRatio_working_3-way'!X212^(1/3))*COS(('OddsRatio_working_3-way'!Y212)/3)</f>
        <v>0.51964136073733869</v>
      </c>
      <c r="AG212" s="11">
        <f>-'OddsRatio_working_3-way'!U212/(3*'OddsRatio_working_3-way'!X212^(1/3))*COS(('OddsRatio_working_3-way'!Y212+2*PI())/3)</f>
        <v>-0.34661071814784106</v>
      </c>
      <c r="AH212" s="11">
        <f>-'OddsRatio_working_3-way'!U212/(3*'OddsRatio_working_3-way'!X212^(1/3))*COS(('OddsRatio_working_3-way'!Y212+4*PI())/3)</f>
        <v>-0.17303064258949777</v>
      </c>
      <c r="AI212" s="11">
        <f>'OddsRatio_working_3-way'!U212/(3*'OddsRatio_working_3-way'!X212^(1/3))*SIN(('OddsRatio_working_3-way'!Y212)/3)</f>
        <v>-0.10021650334956525</v>
      </c>
      <c r="AJ212" s="11">
        <f>'OddsRatio_working_3-way'!U212/(3*'OddsRatio_working_3-way'!X212^(1/3))*SIN(('OddsRatio_working_3-way'!Y212+2*PI())/3)</f>
        <v>-0.39991436758086635</v>
      </c>
      <c r="AK212" s="11">
        <f>'OddsRatio_working_3-way'!U212/(3*'OddsRatio_working_3-way'!X212^(1/3))*SIN(('OddsRatio_working_3-way'!Y212+4*PI())/3)</f>
        <v>0.5001308709304314</v>
      </c>
      <c r="AL212" s="11">
        <f>'OddsRatio_working_3-way'!Z212+'OddsRatio_working_3-way'!AF212</f>
        <v>1.0392827214746774</v>
      </c>
      <c r="AM212" s="11">
        <f>'OddsRatio_working_3-way'!AA212+'OddsRatio_working_3-way'!AG212</f>
        <v>-0.69322143629568211</v>
      </c>
      <c r="AN212" s="11">
        <f>'OddsRatio_working_3-way'!AB212+'OddsRatio_working_3-way'!AH212</f>
        <v>-0.34606128517899559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1.0392827214746774</v>
      </c>
      <c r="AS212" s="11">
        <f>IF(('OddsRatio_working_3-way'!X212=0),IF(Q212&gt;0,-Q212^(1/3),(-Q212)^(1/3)),'OddsRatio_working_3-way'!AM212-'OddsRatio_working_3-way'!R212/3)</f>
        <v>-0.69322143629568211</v>
      </c>
      <c r="AT212" s="11">
        <f>IF(('OddsRatio_working_3-way'!X212=0),IF(Q212&gt;0,-Q212^(1/3),(-Q212)^(1/3)),'OddsRatio_working_3-way'!AN212-'OddsRatio_working_3-way'!R212/3)</f>
        <v>-0.34606128517899559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1.67</v>
      </c>
      <c r="B213" s="4">
        <f>IF('True_Odds_Calculator_3-way'!B214="","",'True_Odds_Calculator_3-way'!B214)</f>
        <v>3.99</v>
      </c>
      <c r="C213" s="4">
        <f>IF('True_Odds_Calculator_3-way'!C214="","",'True_Odds_Calculator_3-way'!C214)</f>
        <v>5.74</v>
      </c>
      <c r="D213" s="9">
        <f t="shared" si="52"/>
        <v>0.58877909758788693</v>
      </c>
      <c r="E213" s="9">
        <f t="shared" si="53"/>
        <v>0.24290277253651552</v>
      </c>
      <c r="F213" s="9">
        <f t="shared" si="54"/>
        <v>0.16831812987559777</v>
      </c>
      <c r="G213" s="9">
        <f t="shared" si="55"/>
        <v>1.0424326261378285</v>
      </c>
      <c r="H213" s="9">
        <f t="shared" si="56"/>
        <v>1.6984298595123448</v>
      </c>
      <c r="I213" s="9">
        <f t="shared" si="57"/>
        <v>4.1168735521521072</v>
      </c>
      <c r="J213" s="9">
        <f t="shared" si="58"/>
        <v>5.9411306478933072</v>
      </c>
      <c r="K213" s="11">
        <f t="shared" si="59"/>
        <v>0.5988023952095809</v>
      </c>
      <c r="L213" s="11">
        <f t="shared" si="60"/>
        <v>0.25062656641604009</v>
      </c>
      <c r="M213" s="11">
        <f t="shared" si="61"/>
        <v>0.17421602787456444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-0.24826933071584434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0.21962310478987007</v>
      </c>
      <c r="Q213" s="11">
        <f>2*'OddsRatio_working_3-way'!K213*'OddsRatio_working_3-way'!L213*'OddsRatio_working_3-way'!M213</f>
        <v>5.2291215426159547E-2</v>
      </c>
      <c r="R213" s="11">
        <f t="shared" si="62"/>
        <v>0</v>
      </c>
      <c r="S213" s="11">
        <f t="shared" si="63"/>
        <v>-0.8846163324185975</v>
      </c>
      <c r="T213" s="11">
        <f t="shared" si="64"/>
        <v>-0.21062293629014228</v>
      </c>
      <c r="U213" s="11">
        <f>'OddsRatio_working_3-way'!S213-'OddsRatio_working_3-way'!R213^2/3</f>
        <v>-0.8846163324185975</v>
      </c>
      <c r="V213" s="11">
        <f>'OddsRatio_working_3-way'!S213*'OddsRatio_working_3-way'!R213/3-2*'OddsRatio_working_3-way'!R213^3/27-'OddsRatio_working_3-way'!T213</f>
        <v>0.21062293629014228</v>
      </c>
      <c r="W213" s="11">
        <f>'OddsRatio_working_3-way'!V213^2+4*'OddsRatio_working_3-way'!U213^3/27</f>
        <v>-5.8193981914052069E-2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0.16012183112050446</v>
      </c>
      <c r="Y213" s="11">
        <f>IF('OddsRatio_working_3-way'!W213&gt;=0,IF('OddsRatio_working_3-way'!V213+SQRT('OddsRatio_working_3-way'!W213)&gt;0,0,PI()),ACOS('OddsRatio_working_3-way'!V213/(2*'OddsRatio_working_3-way'!X213)))</f>
        <v>0.85304043851618905</v>
      </c>
      <c r="Z213" s="11">
        <f>'OddsRatio_working_3-way'!X213^(1/3)*COS('OddsRatio_working_3-way'!Y213/3)</f>
        <v>0.52121631306891436</v>
      </c>
      <c r="AA213" s="11">
        <f>'OddsRatio_working_3-way'!X213^(1/3)*COS(('OddsRatio_working_3-way'!Y213+2*PI())/3)</f>
        <v>-0.39253332224511689</v>
      </c>
      <c r="AB213" s="11">
        <f>'OddsRatio_working_3-way'!X213^(1/3)*COS(('OddsRatio_working_3-way'!Y213+4*PI())/3)</f>
        <v>-0.12868299082379761</v>
      </c>
      <c r="AC213" s="11">
        <f>'OddsRatio_working_3-way'!X213^(1/3)*SIN('OddsRatio_working_3-way'!Y213/3)</f>
        <v>0.15233405987187076</v>
      </c>
      <c r="AD213" s="11">
        <f>'OddsRatio_working_3-way'!X213^(1/3)*SIN(('OddsRatio_working_3-way'!Y213+2*PI())/3)</f>
        <v>0.37521953804860758</v>
      </c>
      <c r="AE213" s="11">
        <f>'OddsRatio_working_3-way'!X213^(1/3)*SIN(('OddsRatio_working_3-way'!Y213+4*PI())/3)</f>
        <v>-0.52755359792047829</v>
      </c>
      <c r="AF213" s="11">
        <f>-'OddsRatio_working_3-way'!U213/(3*'OddsRatio_working_3-way'!X213^(1/3))*COS(('OddsRatio_working_3-way'!Y213)/3)</f>
        <v>0.52121631306891425</v>
      </c>
      <c r="AG213" s="11">
        <f>-'OddsRatio_working_3-way'!U213/(3*'OddsRatio_working_3-way'!X213^(1/3))*COS(('OddsRatio_working_3-way'!Y213+2*PI())/3)</f>
        <v>-0.39253332224511678</v>
      </c>
      <c r="AH213" s="11">
        <f>-'OddsRatio_working_3-way'!U213/(3*'OddsRatio_working_3-way'!X213^(1/3))*COS(('OddsRatio_working_3-way'!Y213+4*PI())/3)</f>
        <v>-0.12868299082379758</v>
      </c>
      <c r="AI213" s="11">
        <f>'OddsRatio_working_3-way'!U213/(3*'OddsRatio_working_3-way'!X213^(1/3))*SIN(('OddsRatio_working_3-way'!Y213)/3)</f>
        <v>-0.15233405987187074</v>
      </c>
      <c r="AJ213" s="11">
        <f>'OddsRatio_working_3-way'!U213/(3*'OddsRatio_working_3-way'!X213^(1/3))*SIN(('OddsRatio_working_3-way'!Y213+2*PI())/3)</f>
        <v>-0.37521953804860747</v>
      </c>
      <c r="AK213" s="11">
        <f>'OddsRatio_working_3-way'!U213/(3*'OddsRatio_working_3-way'!X213^(1/3))*SIN(('OddsRatio_working_3-way'!Y213+4*PI())/3)</f>
        <v>0.52755359792047818</v>
      </c>
      <c r="AL213" s="11">
        <f>'OddsRatio_working_3-way'!Z213+'OddsRatio_working_3-way'!AF213</f>
        <v>1.0424326261378285</v>
      </c>
      <c r="AM213" s="11">
        <f>'OddsRatio_working_3-way'!AA213+'OddsRatio_working_3-way'!AG213</f>
        <v>-0.78506664449023367</v>
      </c>
      <c r="AN213" s="11">
        <f>'OddsRatio_working_3-way'!AB213+'OddsRatio_working_3-way'!AH213</f>
        <v>-0.25736598164759517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1.0424326261378285</v>
      </c>
      <c r="AS213" s="11">
        <f>IF(('OddsRatio_working_3-way'!X213=0),IF(Q213&gt;0,-Q213^(1/3),(-Q213)^(1/3)),'OddsRatio_working_3-way'!AM213-'OddsRatio_working_3-way'!R213/3)</f>
        <v>-0.78506664449023367</v>
      </c>
      <c r="AT213" s="11">
        <f>IF(('OddsRatio_working_3-way'!X213=0),IF(Q213&gt;0,-Q213^(1/3),(-Q213)^(1/3)),'OddsRatio_working_3-way'!AN213-'OddsRatio_working_3-way'!R213/3)</f>
        <v>-0.25736598164759517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3.51</v>
      </c>
      <c r="B214" s="4">
        <f>IF('True_Odds_Calculator_3-way'!B215="","",'True_Odds_Calculator_3-way'!B215)</f>
        <v>3.53</v>
      </c>
      <c r="C214" s="4">
        <f>IF('True_Odds_Calculator_3-way'!C215="","",'True_Odds_Calculator_3-way'!C215)</f>
        <v>2.1</v>
      </c>
      <c r="D214" s="9">
        <f t="shared" si="52"/>
        <v>0.271189988731391</v>
      </c>
      <c r="E214" s="9">
        <f t="shared" si="53"/>
        <v>0.26962421322637264</v>
      </c>
      <c r="F214" s="9">
        <f t="shared" si="54"/>
        <v>0.45918579804223641</v>
      </c>
      <c r="G214" s="9">
        <f t="shared" si="55"/>
        <v>1.0706979105260466</v>
      </c>
      <c r="H214" s="9">
        <f t="shared" si="56"/>
        <v>3.6874517554203772</v>
      </c>
      <c r="I214" s="9">
        <f t="shared" si="57"/>
        <v>3.7088657136308982</v>
      </c>
      <c r="J214" s="9">
        <f t="shared" si="58"/>
        <v>2.1777677015786514</v>
      </c>
      <c r="K214" s="11">
        <f t="shared" si="59"/>
        <v>0.28490028490028491</v>
      </c>
      <c r="L214" s="11">
        <f t="shared" si="60"/>
        <v>0.28328611898016998</v>
      </c>
      <c r="M214" s="11">
        <f t="shared" si="61"/>
        <v>0.47619047619047616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-0.26846384825610525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0.2359756845120396</v>
      </c>
      <c r="Q214" s="11">
        <f>2*'OddsRatio_working_3-way'!K214*'OddsRatio_working_3-way'!L214*'OddsRatio_working_3-way'!M214</f>
        <v>7.6865043814996592E-2</v>
      </c>
      <c r="R214" s="11">
        <f t="shared" si="62"/>
        <v>0</v>
      </c>
      <c r="S214" s="11">
        <f t="shared" si="63"/>
        <v>-0.87898495847726554</v>
      </c>
      <c r="T214" s="11">
        <f t="shared" si="64"/>
        <v>-0.28631431872223628</v>
      </c>
      <c r="U214" s="11">
        <f>'OddsRatio_working_3-way'!S214-'OddsRatio_working_3-way'!R214^2/3</f>
        <v>-0.87898495847726554</v>
      </c>
      <c r="V214" s="11">
        <f>'OddsRatio_working_3-way'!S214*'OddsRatio_working_3-way'!R214/3-2*'OddsRatio_working_3-way'!R214^3/27-'OddsRatio_working_3-way'!T214</f>
        <v>0.28631431872223628</v>
      </c>
      <c r="W214" s="11">
        <f>'OddsRatio_working_3-way'!V214^2+4*'OddsRatio_working_3-way'!U214^3/27</f>
        <v>-1.8633973784267593E-2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0.15859528909274534</v>
      </c>
      <c r="Y214" s="11">
        <f>IF('OddsRatio_working_3-way'!W214&gt;=0,IF('OddsRatio_working_3-way'!V214+SQRT('OddsRatio_working_3-way'!W214)&gt;0,0,PI()),ACOS('OddsRatio_working_3-way'!V214/(2*'OddsRatio_working_3-way'!X214)))</f>
        <v>0.44489217916603607</v>
      </c>
      <c r="Z214" s="11">
        <f>'OddsRatio_working_3-way'!X214^(1/3)*COS('OddsRatio_working_3-way'!Y214/3)</f>
        <v>0.5353489552630234</v>
      </c>
      <c r="AA214" s="11">
        <f>'OddsRatio_working_3-way'!X214^(1/3)*COS(('OddsRatio_working_3-way'!Y214+2*PI())/3)</f>
        <v>-0.33693746697942029</v>
      </c>
      <c r="AB214" s="11">
        <f>'OddsRatio_working_3-way'!X214^(1/3)*COS(('OddsRatio_working_3-way'!Y214+4*PI())/3)</f>
        <v>-0.19841148828360292</v>
      </c>
      <c r="AC214" s="11">
        <f>'OddsRatio_working_3-way'!X214^(1/3)*SIN('OddsRatio_working_3-way'!Y214/3)</f>
        <v>7.9978011089786513E-2</v>
      </c>
      <c r="AD214" s="11">
        <f>'OddsRatio_working_3-way'!X214^(1/3)*SIN(('OddsRatio_working_3-way'!Y214+2*PI())/3)</f>
        <v>0.42363678960234397</v>
      </c>
      <c r="AE214" s="11">
        <f>'OddsRatio_working_3-way'!X214^(1/3)*SIN(('OddsRatio_working_3-way'!Y214+4*PI())/3)</f>
        <v>-0.50361480069213049</v>
      </c>
      <c r="AF214" s="11">
        <f>-'OddsRatio_working_3-way'!U214/(3*'OddsRatio_working_3-way'!X214^(1/3))*COS(('OddsRatio_working_3-way'!Y214)/3)</f>
        <v>0.53534895526302329</v>
      </c>
      <c r="AG214" s="11">
        <f>-'OddsRatio_working_3-way'!U214/(3*'OddsRatio_working_3-way'!X214^(1/3))*COS(('OddsRatio_working_3-way'!Y214+2*PI())/3)</f>
        <v>-0.33693746697942023</v>
      </c>
      <c r="AH214" s="11">
        <f>-'OddsRatio_working_3-way'!U214/(3*'OddsRatio_working_3-way'!X214^(1/3))*COS(('OddsRatio_working_3-way'!Y214+4*PI())/3)</f>
        <v>-0.19841148828360286</v>
      </c>
      <c r="AI214" s="11">
        <f>'OddsRatio_working_3-way'!U214/(3*'OddsRatio_working_3-way'!X214^(1/3))*SIN(('OddsRatio_working_3-way'!Y214)/3)</f>
        <v>-7.9978011089786499E-2</v>
      </c>
      <c r="AJ214" s="11">
        <f>'OddsRatio_working_3-way'!U214/(3*'OddsRatio_working_3-way'!X214^(1/3))*SIN(('OddsRatio_working_3-way'!Y214+2*PI())/3)</f>
        <v>-0.42363678960234386</v>
      </c>
      <c r="AK214" s="11">
        <f>'OddsRatio_working_3-way'!U214/(3*'OddsRatio_working_3-way'!X214^(1/3))*SIN(('OddsRatio_working_3-way'!Y214+4*PI())/3)</f>
        <v>0.50361480069213038</v>
      </c>
      <c r="AL214" s="11">
        <f>'OddsRatio_working_3-way'!Z214+'OddsRatio_working_3-way'!AF214</f>
        <v>1.0706979105260466</v>
      </c>
      <c r="AM214" s="11">
        <f>'OddsRatio_working_3-way'!AA214+'OddsRatio_working_3-way'!AG214</f>
        <v>-0.67387493395884057</v>
      </c>
      <c r="AN214" s="11">
        <f>'OddsRatio_working_3-way'!AB214+'OddsRatio_working_3-way'!AH214</f>
        <v>-0.39682297656720578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1.0706979105260466</v>
      </c>
      <c r="AS214" s="11">
        <f>IF(('OddsRatio_working_3-way'!X214=0),IF(Q214&gt;0,-Q214^(1/3),(-Q214)^(1/3)),'OddsRatio_working_3-way'!AM214-'OddsRatio_working_3-way'!R214/3)</f>
        <v>-0.67387493395884057</v>
      </c>
      <c r="AT214" s="11">
        <f>IF(('OddsRatio_working_3-way'!X214=0),IF(Q214&gt;0,-Q214^(1/3),(-Q214)^(1/3)),'OddsRatio_working_3-way'!AN214-'OddsRatio_working_3-way'!R214/3)</f>
        <v>-0.39682297656720578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3.89</v>
      </c>
      <c r="B215" s="4">
        <f>IF('True_Odds_Calculator_3-way'!B216="","",'True_Odds_Calculator_3-way'!B216)</f>
        <v>3.27</v>
      </c>
      <c r="C215" s="4">
        <f>IF('True_Odds_Calculator_3-way'!C216="","",'True_Odds_Calculator_3-way'!C216)</f>
        <v>2.0699999999999998</v>
      </c>
      <c r="D215" s="9">
        <f t="shared" si="52"/>
        <v>0.24372052225441204</v>
      </c>
      <c r="E215" s="9">
        <f t="shared" si="53"/>
        <v>0.29092162786215697</v>
      </c>
      <c r="F215" s="9">
        <f t="shared" si="54"/>
        <v>0.46535784988343093</v>
      </c>
      <c r="G215" s="9">
        <f t="shared" si="55"/>
        <v>1.0737232883935868</v>
      </c>
      <c r="H215" s="9">
        <f t="shared" si="56"/>
        <v>4.1030603034574664</v>
      </c>
      <c r="I215" s="9">
        <f t="shared" si="57"/>
        <v>3.4373518646534418</v>
      </c>
      <c r="J215" s="9">
        <f t="shared" si="58"/>
        <v>2.1488839185811379</v>
      </c>
      <c r="K215" s="11">
        <f t="shared" si="59"/>
        <v>0.25706940874035988</v>
      </c>
      <c r="L215" s="11">
        <f t="shared" si="60"/>
        <v>0.3058103975535168</v>
      </c>
      <c r="M215" s="11">
        <f t="shared" si="61"/>
        <v>0.48309178743961356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-0.26658749768951229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0.2366030546251891</v>
      </c>
      <c r="Q215" s="11">
        <f>2*'OddsRatio_working_3-way'!K215*'OddsRatio_working_3-way'!L215*'OddsRatio_working_3-way'!M215</f>
        <v>7.59560367978135E-2</v>
      </c>
      <c r="R215" s="11">
        <f t="shared" si="62"/>
        <v>0</v>
      </c>
      <c r="S215" s="11">
        <f t="shared" si="63"/>
        <v>-0.88752494650276015</v>
      </c>
      <c r="T215" s="11">
        <f t="shared" si="64"/>
        <v>-0.28491972600409632</v>
      </c>
      <c r="U215" s="11">
        <f>'OddsRatio_working_3-way'!S215-'OddsRatio_working_3-way'!R215^2/3</f>
        <v>-0.88752494650276015</v>
      </c>
      <c r="V215" s="11">
        <f>'OddsRatio_working_3-way'!S215*'OddsRatio_working_3-way'!R215/3-2*'OddsRatio_working_3-way'!R215^3/27-'OddsRatio_working_3-way'!T215</f>
        <v>0.28491972600409632</v>
      </c>
      <c r="W215" s="11">
        <f>'OddsRatio_working_3-way'!V215^2+4*'OddsRatio_working_3-way'!U215^3/27</f>
        <v>-2.2391693635737023E-2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0.16091219958566405</v>
      </c>
      <c r="Y215" s="11">
        <f>IF('OddsRatio_working_3-way'!W215&gt;=0,IF('OddsRatio_working_3-way'!V215+SQRT('OddsRatio_working_3-way'!W215)&gt;0,0,PI()),ACOS('OddsRatio_working_3-way'!V215/(2*'OddsRatio_working_3-way'!X215)))</f>
        <v>0.48360020706942386</v>
      </c>
      <c r="Z215" s="11">
        <f>'OddsRatio_working_3-way'!X215^(1/3)*COS('OddsRatio_working_3-way'!Y215/3)</f>
        <v>0.53686164419679339</v>
      </c>
      <c r="AA215" s="11">
        <f>'OddsRatio_working_3-way'!X215^(1/3)*COS(('OddsRatio_working_3-way'!Y215+2*PI())/3)</f>
        <v>-0.34403451161436355</v>
      </c>
      <c r="AB215" s="11">
        <f>'OddsRatio_working_3-way'!X215^(1/3)*COS(('OddsRatio_working_3-way'!Y215+4*PI())/3)</f>
        <v>-0.19282713258242978</v>
      </c>
      <c r="AC215" s="11">
        <f>'OddsRatio_working_3-way'!X215^(1/3)*SIN('OddsRatio_working_3-way'!Y215/3)</f>
        <v>8.7299620987544735E-2</v>
      </c>
      <c r="AD215" s="11">
        <f>'OddsRatio_working_3-way'!X215^(1/3)*SIN(('OddsRatio_working_3-way'!Y215+2*PI())/3)</f>
        <v>0.42128601169813334</v>
      </c>
      <c r="AE215" s="11">
        <f>'OddsRatio_working_3-way'!X215^(1/3)*SIN(('OddsRatio_working_3-way'!Y215+4*PI())/3)</f>
        <v>-0.50858563268567802</v>
      </c>
      <c r="AF215" s="11">
        <f>-'OddsRatio_working_3-way'!U215/(3*'OddsRatio_working_3-way'!X215^(1/3))*COS(('OddsRatio_working_3-way'!Y215)/3)</f>
        <v>0.53686164419679339</v>
      </c>
      <c r="AG215" s="11">
        <f>-'OddsRatio_working_3-way'!U215/(3*'OddsRatio_working_3-way'!X215^(1/3))*COS(('OddsRatio_working_3-way'!Y215+2*PI())/3)</f>
        <v>-0.34403451161436355</v>
      </c>
      <c r="AH215" s="11">
        <f>-'OddsRatio_working_3-way'!U215/(3*'OddsRatio_working_3-way'!X215^(1/3))*COS(('OddsRatio_working_3-way'!Y215+4*PI())/3)</f>
        <v>-0.19282713258242978</v>
      </c>
      <c r="AI215" s="11">
        <f>'OddsRatio_working_3-way'!U215/(3*'OddsRatio_working_3-way'!X215^(1/3))*SIN(('OddsRatio_working_3-way'!Y215)/3)</f>
        <v>-8.7299620987544735E-2</v>
      </c>
      <c r="AJ215" s="11">
        <f>'OddsRatio_working_3-way'!U215/(3*'OddsRatio_working_3-way'!X215^(1/3))*SIN(('OddsRatio_working_3-way'!Y215+2*PI())/3)</f>
        <v>-0.42128601169813334</v>
      </c>
      <c r="AK215" s="11">
        <f>'OddsRatio_working_3-way'!U215/(3*'OddsRatio_working_3-way'!X215^(1/3))*SIN(('OddsRatio_working_3-way'!Y215+4*PI())/3)</f>
        <v>0.50858563268567802</v>
      </c>
      <c r="AL215" s="11">
        <f>'OddsRatio_working_3-way'!Z215+'OddsRatio_working_3-way'!AF215</f>
        <v>1.0737232883935868</v>
      </c>
      <c r="AM215" s="11">
        <f>'OddsRatio_working_3-way'!AA215+'OddsRatio_working_3-way'!AG215</f>
        <v>-0.68806902322872709</v>
      </c>
      <c r="AN215" s="11">
        <f>'OddsRatio_working_3-way'!AB215+'OddsRatio_working_3-way'!AH215</f>
        <v>-0.38565426516485957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1.0737232883935868</v>
      </c>
      <c r="AS215" s="11">
        <f>IF(('OddsRatio_working_3-way'!X215=0),IF(Q215&gt;0,-Q215^(1/3),(-Q215)^(1/3)),'OddsRatio_working_3-way'!AM215-'OddsRatio_working_3-way'!R215/3)</f>
        <v>-0.68806902322872709</v>
      </c>
      <c r="AT215" s="11">
        <f>IF(('OddsRatio_working_3-way'!X215=0),IF(Q215&gt;0,-Q215^(1/3),(-Q215)^(1/3)),'OddsRatio_working_3-way'!AN215-'OddsRatio_working_3-way'!R215/3)</f>
        <v>-0.38565426516485957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2.67</v>
      </c>
      <c r="B216" s="4">
        <f>IF('True_Odds_Calculator_3-way'!B217="","",'True_Odds_Calculator_3-way'!B217)</f>
        <v>3.43</v>
      </c>
      <c r="C216" s="4">
        <f>IF('True_Odds_Calculator_3-way'!C217="","",'True_Odds_Calculator_3-way'!C217)</f>
        <v>2.65</v>
      </c>
      <c r="D216" s="9">
        <f t="shared" si="52"/>
        <v>0.35945109340867187</v>
      </c>
      <c r="E216" s="9">
        <f t="shared" si="53"/>
        <v>0.27831905950015323</v>
      </c>
      <c r="F216" s="9">
        <f t="shared" si="54"/>
        <v>0.36222984709117484</v>
      </c>
      <c r="G216" s="9">
        <f t="shared" si="55"/>
        <v>1.0670776262730151</v>
      </c>
      <c r="H216" s="9">
        <f t="shared" si="56"/>
        <v>2.782019635875935</v>
      </c>
      <c r="I216" s="9">
        <f t="shared" si="57"/>
        <v>3.5929986318434275</v>
      </c>
      <c r="J216" s="9">
        <f t="shared" si="58"/>
        <v>2.7606780833504745</v>
      </c>
      <c r="K216" s="11">
        <f t="shared" si="59"/>
        <v>0.37453183520599254</v>
      </c>
      <c r="L216" s="11">
        <f t="shared" si="60"/>
        <v>0.29154518950437314</v>
      </c>
      <c r="M216" s="11">
        <f t="shared" si="61"/>
        <v>0.37735849056603776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-0.27590237160917241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0.23692810962478211</v>
      </c>
      <c r="Q216" s="11">
        <f>2*'OddsRatio_working_3-way'!K216*'OddsRatio_working_3-way'!L216*'OddsRatio_working_3-way'!M216</f>
        <v>8.2409777260793779E-2</v>
      </c>
      <c r="R216" s="11">
        <f t="shared" si="62"/>
        <v>0</v>
      </c>
      <c r="S216" s="11">
        <f t="shared" si="63"/>
        <v>-0.85873893813570035</v>
      </c>
      <c r="T216" s="11">
        <f t="shared" si="64"/>
        <v>-0.29869180456893923</v>
      </c>
      <c r="U216" s="11">
        <f>'OddsRatio_working_3-way'!S216-'OddsRatio_working_3-way'!R216^2/3</f>
        <v>-0.85873893813570035</v>
      </c>
      <c r="V216" s="11">
        <f>'OddsRatio_working_3-way'!S216*'OddsRatio_working_3-way'!R216/3-2*'OddsRatio_working_3-way'!R216^3/27-'OddsRatio_working_3-way'!T216</f>
        <v>0.29869180456893923</v>
      </c>
      <c r="W216" s="11">
        <f>'OddsRatio_working_3-way'!V216^2+4*'OddsRatio_working_3-way'!U216^3/27</f>
        <v>-4.5998068973921447E-3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0.1531474787696826</v>
      </c>
      <c r="Y216" s="11">
        <f>IF('OddsRatio_working_3-way'!W216&gt;=0,IF('OddsRatio_working_3-way'!V216+SQRT('OddsRatio_working_3-way'!W216)&gt;0,0,PI()),ACOS('OddsRatio_working_3-way'!V216/(2*'OddsRatio_working_3-way'!X216)))</f>
        <v>0.22327722634673552</v>
      </c>
      <c r="Z216" s="11">
        <f>'OddsRatio_working_3-way'!X216^(1/3)*COS('OddsRatio_working_3-way'!Y216/3)</f>
        <v>0.53353881313650753</v>
      </c>
      <c r="AA216" s="11">
        <f>'OddsRatio_working_3-way'!X216^(1/3)*COS(('OddsRatio_working_3-way'!Y216+2*PI())/3)</f>
        <v>-0.30122206526958284</v>
      </c>
      <c r="AB216" s="11">
        <f>'OddsRatio_working_3-way'!X216^(1/3)*COS(('OddsRatio_working_3-way'!Y216+4*PI())/3)</f>
        <v>-0.2323167478669248</v>
      </c>
      <c r="AC216" s="11">
        <f>'OddsRatio_working_3-way'!X216^(1/3)*SIN('OddsRatio_working_3-way'!Y216/3)</f>
        <v>3.9782503551021406E-2</v>
      </c>
      <c r="AD216" s="11">
        <f>'OddsRatio_working_3-way'!X216^(1/3)*SIN(('OddsRatio_working_3-way'!Y216+2*PI())/3)</f>
        <v>0.44216691430570343</v>
      </c>
      <c r="AE216" s="11">
        <f>'OddsRatio_working_3-way'!X216^(1/3)*SIN(('OddsRatio_working_3-way'!Y216+4*PI())/3)</f>
        <v>-0.48194941785672468</v>
      </c>
      <c r="AF216" s="11">
        <f>-'OddsRatio_working_3-way'!U216/(3*'OddsRatio_working_3-way'!X216^(1/3))*COS(('OddsRatio_working_3-way'!Y216)/3)</f>
        <v>0.53353881313650753</v>
      </c>
      <c r="AG216" s="11">
        <f>-'OddsRatio_working_3-way'!U216/(3*'OddsRatio_working_3-way'!X216^(1/3))*COS(('OddsRatio_working_3-way'!Y216+2*PI())/3)</f>
        <v>-0.30122206526958284</v>
      </c>
      <c r="AH216" s="11">
        <f>-'OddsRatio_working_3-way'!U216/(3*'OddsRatio_working_3-way'!X216^(1/3))*COS(('OddsRatio_working_3-way'!Y216+4*PI())/3)</f>
        <v>-0.2323167478669248</v>
      </c>
      <c r="AI216" s="11">
        <f>'OddsRatio_working_3-way'!U216/(3*'OddsRatio_working_3-way'!X216^(1/3))*SIN(('OddsRatio_working_3-way'!Y216)/3)</f>
        <v>-3.9782503551021406E-2</v>
      </c>
      <c r="AJ216" s="11">
        <f>'OddsRatio_working_3-way'!U216/(3*'OddsRatio_working_3-way'!X216^(1/3))*SIN(('OddsRatio_working_3-way'!Y216+2*PI())/3)</f>
        <v>-0.44216691430570343</v>
      </c>
      <c r="AK216" s="11">
        <f>'OddsRatio_working_3-way'!U216/(3*'OddsRatio_working_3-way'!X216^(1/3))*SIN(('OddsRatio_working_3-way'!Y216+4*PI())/3)</f>
        <v>0.48194941785672468</v>
      </c>
      <c r="AL216" s="11">
        <f>'OddsRatio_working_3-way'!Z216+'OddsRatio_working_3-way'!AF216</f>
        <v>1.0670776262730151</v>
      </c>
      <c r="AM216" s="11">
        <f>'OddsRatio_working_3-way'!AA216+'OddsRatio_working_3-way'!AG216</f>
        <v>-0.60244413053916568</v>
      </c>
      <c r="AN216" s="11">
        <f>'OddsRatio_working_3-way'!AB216+'OddsRatio_working_3-way'!AH216</f>
        <v>-0.4646334957338496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1.0670776262730151</v>
      </c>
      <c r="AS216" s="11">
        <f>IF(('OddsRatio_working_3-way'!X216=0),IF(Q216&gt;0,-Q216^(1/3),(-Q216)^(1/3)),'OddsRatio_working_3-way'!AM216-'OddsRatio_working_3-way'!R216/3)</f>
        <v>-0.60244413053916568</v>
      </c>
      <c r="AT216" s="11">
        <f>IF(('OddsRatio_working_3-way'!X216=0),IF(Q216&gt;0,-Q216^(1/3),(-Q216)^(1/3)),'OddsRatio_working_3-way'!AN216-'OddsRatio_working_3-way'!R216/3)</f>
        <v>-0.4646334957338496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2.23</v>
      </c>
      <c r="B217" s="4">
        <f>IF('True_Odds_Calculator_3-way'!B218="","",'True_Odds_Calculator_3-way'!B218)</f>
        <v>3.7</v>
      </c>
      <c r="C217" s="4">
        <f>IF('True_Odds_Calculator_3-way'!C218="","",'True_Odds_Calculator_3-way'!C218)</f>
        <v>3.07</v>
      </c>
      <c r="D217" s="9">
        <f t="shared" si="52"/>
        <v>0.43178009670768325</v>
      </c>
      <c r="E217" s="9">
        <f t="shared" si="53"/>
        <v>0.25715093410768847</v>
      </c>
      <c r="F217" s="9">
        <f t="shared" si="54"/>
        <v>0.3110689691846284</v>
      </c>
      <c r="G217" s="9">
        <f t="shared" si="55"/>
        <v>1.0699136078136964</v>
      </c>
      <c r="H217" s="9">
        <f t="shared" si="56"/>
        <v>2.3159937376108464</v>
      </c>
      <c r="I217" s="9">
        <f t="shared" si="57"/>
        <v>3.8887667410969802</v>
      </c>
      <c r="J217" s="9">
        <f t="shared" si="58"/>
        <v>3.2147211681743517</v>
      </c>
      <c r="K217" s="11">
        <f t="shared" si="59"/>
        <v>0.44843049327354262</v>
      </c>
      <c r="L217" s="11">
        <f t="shared" si="60"/>
        <v>0.27027027027027023</v>
      </c>
      <c r="M217" s="11">
        <f t="shared" si="61"/>
        <v>0.32573289902280134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-0.27139026085871742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0.23686794256899862</v>
      </c>
      <c r="Q217" s="11">
        <f>2*'OddsRatio_working_3-way'!K217*'OddsRatio_working_3-way'!L217*'OddsRatio_working_3-way'!M217</f>
        <v>7.8955980856332875E-2</v>
      </c>
      <c r="R217" s="11">
        <f t="shared" si="62"/>
        <v>0</v>
      </c>
      <c r="S217" s="11">
        <f t="shared" si="63"/>
        <v>-0.8727945572531407</v>
      </c>
      <c r="T217" s="11">
        <f t="shared" si="64"/>
        <v>-0.2909315190843802</v>
      </c>
      <c r="U217" s="11">
        <f>'OddsRatio_working_3-way'!S217-'OddsRatio_working_3-way'!R217^2/3</f>
        <v>-0.8727945572531407</v>
      </c>
      <c r="V217" s="11">
        <f>'OddsRatio_working_3-way'!S217*'OddsRatio_working_3-way'!R217/3-2*'OddsRatio_working_3-way'!R217^3/27-'OddsRatio_working_3-way'!T217</f>
        <v>0.2909315190843802</v>
      </c>
      <c r="W217" s="11">
        <f>'OddsRatio_working_3-way'!V217^2+4*'OddsRatio_working_3-way'!U217^3/27</f>
        <v>-1.38579631891914E-2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0.15692284090113878</v>
      </c>
      <c r="Y217" s="11">
        <f>IF('OddsRatio_working_3-way'!W217&gt;=0,IF('OddsRatio_working_3-way'!V217+SQRT('OddsRatio_working_3-way'!W217)&gt;0,0,PI()),ACOS('OddsRatio_working_3-way'!V217/(2*'OddsRatio_working_3-way'!X217)))</f>
        <v>0.3844920520257169</v>
      </c>
      <c r="Z217" s="11">
        <f>'OddsRatio_working_3-way'!X217^(1/3)*COS('OddsRatio_working_3-way'!Y217/3)</f>
        <v>0.53495680390684819</v>
      </c>
      <c r="AA217" s="11">
        <f>'OddsRatio_working_3-way'!X217^(1/3)*COS(('OddsRatio_working_3-way'!Y217+2*PI())/3)</f>
        <v>-0.3271822776953946</v>
      </c>
      <c r="AB217" s="11">
        <f>'OddsRatio_working_3-way'!X217^(1/3)*COS(('OddsRatio_working_3-way'!Y217+4*PI())/3)</f>
        <v>-0.20777452621145376</v>
      </c>
      <c r="AC217" s="11">
        <f>'OddsRatio_working_3-way'!X217^(1/3)*SIN('OddsRatio_working_3-way'!Y217/3)</f>
        <v>6.8940097462581368E-2</v>
      </c>
      <c r="AD217" s="11">
        <f>'OddsRatio_working_3-way'!X217^(1/3)*SIN(('OddsRatio_working_3-way'!Y217+2*PI())/3)</f>
        <v>0.42881613337937041</v>
      </c>
      <c r="AE217" s="11">
        <f>'OddsRatio_working_3-way'!X217^(1/3)*SIN(('OddsRatio_working_3-way'!Y217+4*PI())/3)</f>
        <v>-0.49775623084195159</v>
      </c>
      <c r="AF217" s="11">
        <f>-'OddsRatio_working_3-way'!U217/(3*'OddsRatio_working_3-way'!X217^(1/3))*COS(('OddsRatio_working_3-way'!Y217)/3)</f>
        <v>0.53495680390684808</v>
      </c>
      <c r="AG217" s="11">
        <f>-'OddsRatio_working_3-way'!U217/(3*'OddsRatio_working_3-way'!X217^(1/3))*COS(('OddsRatio_working_3-way'!Y217+2*PI())/3)</f>
        <v>-0.32718227769539454</v>
      </c>
      <c r="AH217" s="11">
        <f>-'OddsRatio_working_3-way'!U217/(3*'OddsRatio_working_3-way'!X217^(1/3))*COS(('OddsRatio_working_3-way'!Y217+4*PI())/3)</f>
        <v>-0.2077745262114537</v>
      </c>
      <c r="AI217" s="11">
        <f>'OddsRatio_working_3-way'!U217/(3*'OddsRatio_working_3-way'!X217^(1/3))*SIN(('OddsRatio_working_3-way'!Y217)/3)</f>
        <v>-6.8940097462581354E-2</v>
      </c>
      <c r="AJ217" s="11">
        <f>'OddsRatio_working_3-way'!U217/(3*'OddsRatio_working_3-way'!X217^(1/3))*SIN(('OddsRatio_working_3-way'!Y217+2*PI())/3)</f>
        <v>-0.4288161333793703</v>
      </c>
      <c r="AK217" s="11">
        <f>'OddsRatio_working_3-way'!U217/(3*'OddsRatio_working_3-way'!X217^(1/3))*SIN(('OddsRatio_working_3-way'!Y217+4*PI())/3)</f>
        <v>0.49775623084195147</v>
      </c>
      <c r="AL217" s="11">
        <f>'OddsRatio_working_3-way'!Z217+'OddsRatio_working_3-way'!AF217</f>
        <v>1.0699136078136964</v>
      </c>
      <c r="AM217" s="11">
        <f>'OddsRatio_working_3-way'!AA217+'OddsRatio_working_3-way'!AG217</f>
        <v>-0.65436455539078908</v>
      </c>
      <c r="AN217" s="11">
        <f>'OddsRatio_working_3-way'!AB217+'OddsRatio_working_3-way'!AH217</f>
        <v>-0.41554905242290746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1.0699136078136964</v>
      </c>
      <c r="AS217" s="11">
        <f>IF(('OddsRatio_working_3-way'!X217=0),IF(Q217&gt;0,-Q217^(1/3),(-Q217)^(1/3)),'OddsRatio_working_3-way'!AM217-'OddsRatio_working_3-way'!R217/3)</f>
        <v>-0.65436455539078908</v>
      </c>
      <c r="AT217" s="11">
        <f>IF(('OddsRatio_working_3-way'!X217=0),IF(Q217&gt;0,-Q217^(1/3),(-Q217)^(1/3)),'OddsRatio_working_3-way'!AN217-'OddsRatio_working_3-way'!R217/3)</f>
        <v>-0.41554905242290746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2.09</v>
      </c>
      <c r="B218" s="4">
        <f>IF('True_Odds_Calculator_3-way'!B219="","",'True_Odds_Calculator_3-way'!B219)</f>
        <v>3.29</v>
      </c>
      <c r="C218" s="4">
        <f>IF('True_Odds_Calculator_3-way'!C219="","",'True_Odds_Calculator_3-way'!C219)</f>
        <v>3.81</v>
      </c>
      <c r="D218" s="9">
        <f t="shared" si="52"/>
        <v>0.46121817914302865</v>
      </c>
      <c r="E218" s="9">
        <f t="shared" si="53"/>
        <v>0.28950000616179322</v>
      </c>
      <c r="F218" s="9">
        <f t="shared" si="54"/>
        <v>0.24928181469517813</v>
      </c>
      <c r="G218" s="9">
        <f t="shared" si="55"/>
        <v>1.0717167510852781</v>
      </c>
      <c r="H218" s="9">
        <f t="shared" si="56"/>
        <v>2.1681712586829529</v>
      </c>
      <c r="I218" s="9">
        <f t="shared" si="57"/>
        <v>3.454231359985287</v>
      </c>
      <c r="J218" s="9">
        <f t="shared" si="58"/>
        <v>4.0115240705496316</v>
      </c>
      <c r="K218" s="11">
        <f t="shared" si="59"/>
        <v>0.47846889952153115</v>
      </c>
      <c r="L218" s="11">
        <f t="shared" si="60"/>
        <v>0.303951367781155</v>
      </c>
      <c r="M218" s="11">
        <f t="shared" si="61"/>
        <v>0.26246719160104987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-0.26773252905638656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0.23627811055838321</v>
      </c>
      <c r="Q218" s="11">
        <f>2*'OddsRatio_working_3-way'!K218*'OddsRatio_working_3-way'!L218*'OddsRatio_working_3-way'!M218</f>
        <v>7.6341877401739325E-2</v>
      </c>
      <c r="R218" s="11">
        <f t="shared" si="62"/>
        <v>0</v>
      </c>
      <c r="S218" s="11">
        <f t="shared" si="63"/>
        <v>-0.88251551423779817</v>
      </c>
      <c r="T218" s="11">
        <f t="shared" si="64"/>
        <v>-0.28514233093305269</v>
      </c>
      <c r="U218" s="11">
        <f>'OddsRatio_working_3-way'!S218-'OddsRatio_working_3-way'!R218^2/3</f>
        <v>-0.88251551423779817</v>
      </c>
      <c r="V218" s="11">
        <f>'OddsRatio_working_3-way'!S218*'OddsRatio_working_3-way'!R218/3-2*'OddsRatio_working_3-way'!R218^3/27-'OddsRatio_working_3-way'!T218</f>
        <v>0.28514233093305269</v>
      </c>
      <c r="W218" s="11">
        <f>'OddsRatio_working_3-way'!V218^2+4*'OddsRatio_working_3-way'!U218^3/27</f>
        <v>-2.0520927260927427E-2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0.15955177541386209</v>
      </c>
      <c r="Y218" s="11">
        <f>IF('OddsRatio_working_3-way'!W218&gt;=0,IF('OddsRatio_working_3-way'!V218+SQRT('OddsRatio_working_3-way'!W218)&gt;0,0,PI()),ACOS('OddsRatio_working_3-way'!V218/(2*'OddsRatio_working_3-way'!X218)))</f>
        <v>0.46555390925185614</v>
      </c>
      <c r="Z218" s="11">
        <f>'OddsRatio_working_3-way'!X218^(1/3)*COS('OddsRatio_working_3-way'!Y218/3)</f>
        <v>0.53585837554263904</v>
      </c>
      <c r="AA218" s="11">
        <f>'OddsRatio_working_3-way'!X218^(1/3)*COS(('OddsRatio_working_3-way'!Y218+2*PI())/3)</f>
        <v>-0.34052897826724698</v>
      </c>
      <c r="AB218" s="11">
        <f>'OddsRatio_working_3-way'!X218^(1/3)*COS(('OddsRatio_working_3-way'!Y218+4*PI())/3)</f>
        <v>-0.19532939727539222</v>
      </c>
      <c r="AC218" s="11">
        <f>'OddsRatio_working_3-way'!X218^(1/3)*SIN('OddsRatio_working_3-way'!Y218/3)</f>
        <v>8.3831017171868444E-2</v>
      </c>
      <c r="AD218" s="11">
        <f>'OddsRatio_working_3-way'!X218^(1/3)*SIN(('OddsRatio_working_3-way'!Y218+2*PI())/3)</f>
        <v>0.42215145746465321</v>
      </c>
      <c r="AE218" s="11">
        <f>'OddsRatio_working_3-way'!X218^(1/3)*SIN(('OddsRatio_working_3-way'!Y218+4*PI())/3)</f>
        <v>-0.50598247463652146</v>
      </c>
      <c r="AF218" s="11">
        <f>-'OddsRatio_working_3-way'!U218/(3*'OddsRatio_working_3-way'!X218^(1/3))*COS(('OddsRatio_working_3-way'!Y218)/3)</f>
        <v>0.53585837554263904</v>
      </c>
      <c r="AG218" s="11">
        <f>-'OddsRatio_working_3-way'!U218/(3*'OddsRatio_working_3-way'!X218^(1/3))*COS(('OddsRatio_working_3-way'!Y218+2*PI())/3)</f>
        <v>-0.34052897826724698</v>
      </c>
      <c r="AH218" s="11">
        <f>-'OddsRatio_working_3-way'!U218/(3*'OddsRatio_working_3-way'!X218^(1/3))*COS(('OddsRatio_working_3-way'!Y218+4*PI())/3)</f>
        <v>-0.19532939727539222</v>
      </c>
      <c r="AI218" s="11">
        <f>'OddsRatio_working_3-way'!U218/(3*'OddsRatio_working_3-way'!X218^(1/3))*SIN(('OddsRatio_working_3-way'!Y218)/3)</f>
        <v>-8.3831017171868444E-2</v>
      </c>
      <c r="AJ218" s="11">
        <f>'OddsRatio_working_3-way'!U218/(3*'OddsRatio_working_3-way'!X218^(1/3))*SIN(('OddsRatio_working_3-way'!Y218+2*PI())/3)</f>
        <v>-0.42215145746465321</v>
      </c>
      <c r="AK218" s="11">
        <f>'OddsRatio_working_3-way'!U218/(3*'OddsRatio_working_3-way'!X218^(1/3))*SIN(('OddsRatio_working_3-way'!Y218+4*PI())/3)</f>
        <v>0.50598247463652146</v>
      </c>
      <c r="AL218" s="11">
        <f>'OddsRatio_working_3-way'!Z218+'OddsRatio_working_3-way'!AF218</f>
        <v>1.0717167510852781</v>
      </c>
      <c r="AM218" s="11">
        <f>'OddsRatio_working_3-way'!AA218+'OddsRatio_working_3-way'!AG218</f>
        <v>-0.68105795653449397</v>
      </c>
      <c r="AN218" s="11">
        <f>'OddsRatio_working_3-way'!AB218+'OddsRatio_working_3-way'!AH218</f>
        <v>-0.39065879455078445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1.0717167510852781</v>
      </c>
      <c r="AS218" s="11">
        <f>IF(('OddsRatio_working_3-way'!X218=0),IF(Q218&gt;0,-Q218^(1/3),(-Q218)^(1/3)),'OddsRatio_working_3-way'!AM218-'OddsRatio_working_3-way'!R218/3)</f>
        <v>-0.68105795653449397</v>
      </c>
      <c r="AT218" s="11">
        <f>IF(('OddsRatio_working_3-way'!X218=0),IF(Q218&gt;0,-Q218^(1/3),(-Q218)^(1/3)),'OddsRatio_working_3-way'!AN218-'OddsRatio_working_3-way'!R218/3)</f>
        <v>-0.39065879455078445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2.4</v>
      </c>
      <c r="B219" s="4">
        <f>IF('True_Odds_Calculator_3-way'!B220="","",'True_Odds_Calculator_3-way'!B220)</f>
        <v>3.04</v>
      </c>
      <c r="C219" s="4">
        <f>IF('True_Odds_Calculator_3-way'!C220="","",'True_Odds_Calculator_3-way'!C220)</f>
        <v>3.61</v>
      </c>
      <c r="D219" s="9">
        <f t="shared" si="52"/>
        <v>0.40836658031675777</v>
      </c>
      <c r="E219" s="9">
        <f t="shared" si="53"/>
        <v>0.32143181328254605</v>
      </c>
      <c r="F219" s="9">
        <f t="shared" si="54"/>
        <v>0.27020160640069601</v>
      </c>
      <c r="G219" s="9">
        <f t="shared" si="55"/>
        <v>1.034843006609282</v>
      </c>
      <c r="H219" s="9">
        <f t="shared" si="56"/>
        <v>2.4487802092529947</v>
      </c>
      <c r="I219" s="9">
        <f t="shared" si="57"/>
        <v>3.1110797334829354</v>
      </c>
      <c r="J219" s="9">
        <f t="shared" si="58"/>
        <v>3.7009402472502253</v>
      </c>
      <c r="K219" s="11">
        <f t="shared" si="59"/>
        <v>0.41666666666666669</v>
      </c>
      <c r="L219" s="11">
        <f t="shared" si="60"/>
        <v>0.32894736842105265</v>
      </c>
      <c r="M219" s="11">
        <f t="shared" si="61"/>
        <v>0.2770083102493075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-0.2830131943431986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0.2297012441074987</v>
      </c>
      <c r="Q219" s="11">
        <f>2*'OddsRatio_working_3-way'!K219*'OddsRatio_working_3-way'!L219*'OddsRatio_working_3-way'!M219</f>
        <v>7.5934295572726837E-2</v>
      </c>
      <c r="R219" s="11">
        <f t="shared" si="62"/>
        <v>0</v>
      </c>
      <c r="S219" s="11">
        <f t="shared" si="63"/>
        <v>-0.81162733292550782</v>
      </c>
      <c r="T219" s="11">
        <f t="shared" si="64"/>
        <v>-0.26830655633901085</v>
      </c>
      <c r="U219" s="11">
        <f>'OddsRatio_working_3-way'!S219-'OddsRatio_working_3-way'!R219^2/3</f>
        <v>-0.81162733292550782</v>
      </c>
      <c r="V219" s="11">
        <f>'OddsRatio_working_3-way'!S219*'OddsRatio_working_3-way'!R219/3-2*'OddsRatio_working_3-way'!R219^3/27-'OddsRatio_working_3-way'!T219</f>
        <v>0.26830655633901085</v>
      </c>
      <c r="W219" s="11">
        <f>'OddsRatio_working_3-way'!V219^2+4*'OddsRatio_working_3-way'!U219^3/27</f>
        <v>-7.2190761015093335E-3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0.14071912119183388</v>
      </c>
      <c r="Y219" s="11">
        <f>IF('OddsRatio_working_3-way'!W219&gt;=0,IF('OddsRatio_working_3-way'!V219+SQRT('OddsRatio_working_3-way'!W219)&gt;0,0,PI()),ACOS('OddsRatio_working_3-way'!V219/(2*'OddsRatio_working_3-way'!X219)))</f>
        <v>0.30668107378493881</v>
      </c>
      <c r="Z219" s="11">
        <f>'OddsRatio_working_3-way'!X219^(1/3)*COS('OddsRatio_working_3-way'!Y219/3)</f>
        <v>0.51742150330464098</v>
      </c>
      <c r="AA219" s="11">
        <f>'OddsRatio_working_3-way'!X219^(1/3)*COS(('OddsRatio_working_3-way'!Y219+2*PI())/3)</f>
        <v>-0.30467893814962538</v>
      </c>
      <c r="AB219" s="11">
        <f>'OddsRatio_working_3-way'!X219^(1/3)*COS(('OddsRatio_working_3-way'!Y219+4*PI())/3)</f>
        <v>-0.2127425651550158</v>
      </c>
      <c r="AC219" s="11">
        <f>'OddsRatio_working_3-way'!X219^(1/3)*SIN('OddsRatio_working_3-way'!Y219/3)</f>
        <v>5.3079489696755931E-2</v>
      </c>
      <c r="AD219" s="11">
        <f>'OddsRatio_working_3-way'!X219^(1/3)*SIN(('OddsRatio_working_3-way'!Y219+2*PI())/3)</f>
        <v>0.42156042147777512</v>
      </c>
      <c r="AE219" s="11">
        <f>'OddsRatio_working_3-way'!X219^(1/3)*SIN(('OddsRatio_working_3-way'!Y219+4*PI())/3)</f>
        <v>-0.4746399111745308</v>
      </c>
      <c r="AF219" s="11">
        <f>-'OddsRatio_working_3-way'!U219/(3*'OddsRatio_working_3-way'!X219^(1/3))*COS(('OddsRatio_working_3-way'!Y219)/3)</f>
        <v>0.51742150330464087</v>
      </c>
      <c r="AG219" s="11">
        <f>-'OddsRatio_working_3-way'!U219/(3*'OddsRatio_working_3-way'!X219^(1/3))*COS(('OddsRatio_working_3-way'!Y219+2*PI())/3)</f>
        <v>-0.30467893814962532</v>
      </c>
      <c r="AH219" s="11">
        <f>-'OddsRatio_working_3-way'!U219/(3*'OddsRatio_working_3-way'!X219^(1/3))*COS(('OddsRatio_working_3-way'!Y219+4*PI())/3)</f>
        <v>-0.21274256515501574</v>
      </c>
      <c r="AI219" s="11">
        <f>'OddsRatio_working_3-way'!U219/(3*'OddsRatio_working_3-way'!X219^(1/3))*SIN(('OddsRatio_working_3-way'!Y219)/3)</f>
        <v>-5.3079489696755924E-2</v>
      </c>
      <c r="AJ219" s="11">
        <f>'OddsRatio_working_3-way'!U219/(3*'OddsRatio_working_3-way'!X219^(1/3))*SIN(('OddsRatio_working_3-way'!Y219+2*PI())/3)</f>
        <v>-0.421560421477775</v>
      </c>
      <c r="AK219" s="11">
        <f>'OddsRatio_working_3-way'!U219/(3*'OddsRatio_working_3-way'!X219^(1/3))*SIN(('OddsRatio_working_3-way'!Y219+4*PI())/3)</f>
        <v>0.47463991117453075</v>
      </c>
      <c r="AL219" s="11">
        <f>'OddsRatio_working_3-way'!Z219+'OddsRatio_working_3-way'!AF219</f>
        <v>1.034843006609282</v>
      </c>
      <c r="AM219" s="11">
        <f>'OddsRatio_working_3-way'!AA219+'OddsRatio_working_3-way'!AG219</f>
        <v>-0.60935787629925064</v>
      </c>
      <c r="AN219" s="11">
        <f>'OddsRatio_working_3-way'!AB219+'OddsRatio_working_3-way'!AH219</f>
        <v>-0.42548513031003155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1.034843006609282</v>
      </c>
      <c r="AS219" s="11">
        <f>IF(('OddsRatio_working_3-way'!X219=0),IF(Q219&gt;0,-Q219^(1/3),(-Q219)^(1/3)),'OddsRatio_working_3-way'!AM219-'OddsRatio_working_3-way'!R219/3)</f>
        <v>-0.60935787629925064</v>
      </c>
      <c r="AT219" s="11">
        <f>IF(('OddsRatio_working_3-way'!X219=0),IF(Q219&gt;0,-Q219^(1/3),(-Q219)^(1/3)),'OddsRatio_working_3-way'!AN219-'OddsRatio_working_3-way'!R219/3)</f>
        <v>-0.42548513031003155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3.03</v>
      </c>
      <c r="B220" s="4">
        <f>IF('True_Odds_Calculator_3-way'!B221="","",'True_Odds_Calculator_3-way'!B221)</f>
        <v>3.06</v>
      </c>
      <c r="C220" s="4">
        <f>IF('True_Odds_Calculator_3-way'!C221="","",'True_Odds_Calculator_3-way'!C221)</f>
        <v>2.74</v>
      </c>
      <c r="D220" s="9">
        <f t="shared" si="52"/>
        <v>0.3228739549951799</v>
      </c>
      <c r="E220" s="9">
        <f t="shared" si="53"/>
        <v>0.31967503442746592</v>
      </c>
      <c r="F220" s="9">
        <f t="shared" si="54"/>
        <v>0.35745101057735423</v>
      </c>
      <c r="G220" s="9">
        <f t="shared" si="55"/>
        <v>1.0330954941415815</v>
      </c>
      <c r="H220" s="9">
        <f t="shared" si="56"/>
        <v>3.0971838531074107</v>
      </c>
      <c r="I220" s="9">
        <f t="shared" si="57"/>
        <v>3.1281767179316575</v>
      </c>
      <c r="J220" s="9">
        <f t="shared" si="58"/>
        <v>2.7975861598063516</v>
      </c>
      <c r="K220" s="11">
        <f t="shared" si="59"/>
        <v>0.33003300330033003</v>
      </c>
      <c r="L220" s="11">
        <f t="shared" si="60"/>
        <v>0.32679738562091504</v>
      </c>
      <c r="M220" s="11">
        <f t="shared" si="61"/>
        <v>0.36496350364963503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-0.28641640462886997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0.2294848062164167</v>
      </c>
      <c r="Q220" s="11">
        <f>2*'OddsRatio_working_3-way'!K220*'OddsRatio_working_3-way'!L220*'OddsRatio_working_3-way'!M220</f>
        <v>7.8725490983333341E-2</v>
      </c>
      <c r="R220" s="11">
        <f t="shared" si="62"/>
        <v>0</v>
      </c>
      <c r="S220" s="11">
        <f t="shared" si="63"/>
        <v>-0.80122787140553775</v>
      </c>
      <c r="T220" s="11">
        <f t="shared" si="64"/>
        <v>-0.27486376377548466</v>
      </c>
      <c r="U220" s="11">
        <f>'OddsRatio_working_3-way'!S220-'OddsRatio_working_3-way'!R220^2/3</f>
        <v>-0.80122787140553775</v>
      </c>
      <c r="V220" s="11">
        <f>'OddsRatio_working_3-way'!S220*'OddsRatio_working_3-way'!R220/3-2*'OddsRatio_working_3-way'!R220^3/27-'OddsRatio_working_3-way'!T220</f>
        <v>0.27486376377548466</v>
      </c>
      <c r="W220" s="11">
        <f>'OddsRatio_working_3-way'!V220^2+4*'OddsRatio_working_3-way'!U220^3/27</f>
        <v>-6.5156074887941229E-4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0.13802323118383444</v>
      </c>
      <c r="Y220" s="11">
        <f>IF('OddsRatio_working_3-way'!W220&gt;=0,IF('OddsRatio_working_3-way'!V220+SQRT('OddsRatio_working_3-way'!W220)&gt;0,0,PI()),ACOS('OddsRatio_working_3-way'!V220/(2*'OddsRatio_working_3-way'!X220)))</f>
        <v>9.2601095603577432E-2</v>
      </c>
      <c r="Z220" s="11">
        <f>'OddsRatio_working_3-way'!X220^(1/3)*COS('OddsRatio_working_3-way'!Y220/3)</f>
        <v>0.51654774707079076</v>
      </c>
      <c r="AA220" s="11">
        <f>'OddsRatio_working_3-way'!X220^(1/3)*COS(('OddsRatio_working_3-way'!Y220+2*PI())/3)</f>
        <v>-0.27208642574171227</v>
      </c>
      <c r="AB220" s="11">
        <f>'OddsRatio_working_3-way'!X220^(1/3)*COS(('OddsRatio_working_3-way'!Y220+4*PI())/3)</f>
        <v>-0.24446132132907863</v>
      </c>
      <c r="AC220" s="11">
        <f>'OddsRatio_working_3-way'!X220^(1/3)*SIN('OddsRatio_working_3-way'!Y220/3)</f>
        <v>1.5949361469025668E-2</v>
      </c>
      <c r="AD220" s="11">
        <f>'OddsRatio_working_3-way'!X220^(1/3)*SIN(('OddsRatio_working_3-way'!Y220+2*PI())/3)</f>
        <v>0.43936879049641087</v>
      </c>
      <c r="AE220" s="11">
        <f>'OddsRatio_working_3-way'!X220^(1/3)*SIN(('OddsRatio_working_3-way'!Y220+4*PI())/3)</f>
        <v>-0.45531815196543635</v>
      </c>
      <c r="AF220" s="11">
        <f>-'OddsRatio_working_3-way'!U220/(3*'OddsRatio_working_3-way'!X220^(1/3))*COS(('OddsRatio_working_3-way'!Y220)/3)</f>
        <v>0.51654774707079076</v>
      </c>
      <c r="AG220" s="11">
        <f>-'OddsRatio_working_3-way'!U220/(3*'OddsRatio_working_3-way'!X220^(1/3))*COS(('OddsRatio_working_3-way'!Y220+2*PI())/3)</f>
        <v>-0.27208642574171227</v>
      </c>
      <c r="AH220" s="11">
        <f>-'OddsRatio_working_3-way'!U220/(3*'OddsRatio_working_3-way'!X220^(1/3))*COS(('OddsRatio_working_3-way'!Y220+4*PI())/3)</f>
        <v>-0.24446132132907863</v>
      </c>
      <c r="AI220" s="11">
        <f>'OddsRatio_working_3-way'!U220/(3*'OddsRatio_working_3-way'!X220^(1/3))*SIN(('OddsRatio_working_3-way'!Y220)/3)</f>
        <v>-1.5949361469025668E-2</v>
      </c>
      <c r="AJ220" s="11">
        <f>'OddsRatio_working_3-way'!U220/(3*'OddsRatio_working_3-way'!X220^(1/3))*SIN(('OddsRatio_working_3-way'!Y220+2*PI())/3)</f>
        <v>-0.43936879049641087</v>
      </c>
      <c r="AK220" s="11">
        <f>'OddsRatio_working_3-way'!U220/(3*'OddsRatio_working_3-way'!X220^(1/3))*SIN(('OddsRatio_working_3-way'!Y220+4*PI())/3)</f>
        <v>0.45531815196543635</v>
      </c>
      <c r="AL220" s="11">
        <f>'OddsRatio_working_3-way'!Z220+'OddsRatio_working_3-way'!AF220</f>
        <v>1.0330954941415815</v>
      </c>
      <c r="AM220" s="11">
        <f>'OddsRatio_working_3-way'!AA220+'OddsRatio_working_3-way'!AG220</f>
        <v>-0.54417285148342454</v>
      </c>
      <c r="AN220" s="11">
        <f>'OddsRatio_working_3-way'!AB220+'OddsRatio_working_3-way'!AH220</f>
        <v>-0.48892264265815727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1.0330954941415815</v>
      </c>
      <c r="AS220" s="11">
        <f>IF(('OddsRatio_working_3-way'!X220=0),IF(Q220&gt;0,-Q220^(1/3),(-Q220)^(1/3)),'OddsRatio_working_3-way'!AM220-'OddsRatio_working_3-way'!R220/3)</f>
        <v>-0.54417285148342454</v>
      </c>
      <c r="AT220" s="11">
        <f>IF(('OddsRatio_working_3-way'!X220=0),IF(Q220&gt;0,-Q220^(1/3),(-Q220)^(1/3)),'OddsRatio_working_3-way'!AN220-'OddsRatio_working_3-way'!R220/3)</f>
        <v>-0.48892264265815727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1.33</v>
      </c>
      <c r="B221" s="4">
        <f>IF('True_Odds_Calculator_3-way'!B222="","",'True_Odds_Calculator_3-way'!B222)</f>
        <v>5.59</v>
      </c>
      <c r="C221" s="4">
        <f>IF('True_Odds_Calculator_3-way'!C222="","",'True_Odds_Calculator_3-way'!C222)</f>
        <v>10.83</v>
      </c>
      <c r="D221" s="9">
        <f t="shared" si="52"/>
        <v>0.74135682524354407</v>
      </c>
      <c r="E221" s="9">
        <f t="shared" si="53"/>
        <v>0.17086488890857485</v>
      </c>
      <c r="F221" s="9">
        <f t="shared" si="54"/>
        <v>8.7778285847881082E-2</v>
      </c>
      <c r="G221" s="9">
        <f t="shared" si="55"/>
        <v>1.0572064214478751</v>
      </c>
      <c r="H221" s="9">
        <f t="shared" si="56"/>
        <v>1.3488781190777988</v>
      </c>
      <c r="I221" s="9">
        <f t="shared" si="57"/>
        <v>5.8525774744457459</v>
      </c>
      <c r="J221" s="9">
        <f t="shared" si="58"/>
        <v>11.392339122832613</v>
      </c>
      <c r="K221" s="11">
        <f t="shared" si="59"/>
        <v>0.75187969924812026</v>
      </c>
      <c r="L221" s="11">
        <f t="shared" si="60"/>
        <v>0.17889087656529518</v>
      </c>
      <c r="M221" s="11">
        <f t="shared" si="61"/>
        <v>9.2336103416435819E-2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-0.18492185349175139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0.18318930493394869</v>
      </c>
      <c r="Q221" s="11">
        <f>2*'OddsRatio_working_3-way'!K221*'OddsRatio_working_3-way'!L221*'OddsRatio_working_3-way'!M221</f>
        <v>2.4839227787654058E-2</v>
      </c>
      <c r="R221" s="11">
        <f t="shared" si="62"/>
        <v>0</v>
      </c>
      <c r="S221" s="11">
        <f t="shared" si="63"/>
        <v>-0.99063091503200851</v>
      </c>
      <c r="T221" s="11">
        <f t="shared" si="64"/>
        <v>-0.13432283593654351</v>
      </c>
      <c r="U221" s="11">
        <f>'OddsRatio_working_3-way'!S221-'OddsRatio_working_3-way'!R221^2/3</f>
        <v>-0.99063091503200851</v>
      </c>
      <c r="V221" s="11">
        <f>'OddsRatio_working_3-way'!S221*'OddsRatio_working_3-way'!R221/3-2*'OddsRatio_working_3-way'!R221^3/27-'OddsRatio_working_3-way'!T221</f>
        <v>0.13432283593654351</v>
      </c>
      <c r="W221" s="11">
        <f>'OddsRatio_working_3-way'!V221^2+4*'OddsRatio_working_3-way'!U221^3/27</f>
        <v>-0.12598037751477512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0.18975181275076841</v>
      </c>
      <c r="Y221" s="11">
        <f>IF('OddsRatio_working_3-way'!W221&gt;=0,IF('OddsRatio_working_3-way'!V221+SQRT('OddsRatio_working_3-way'!W221)&gt;0,0,PI()),ACOS('OddsRatio_working_3-way'!V221/(2*'OddsRatio_working_3-way'!X221)))</f>
        <v>1.2090121411014514</v>
      </c>
      <c r="Z221" s="11">
        <f>'OddsRatio_working_3-way'!X221^(1/3)*COS('OddsRatio_working_3-way'!Y221/3)</f>
        <v>0.52860321072393757</v>
      </c>
      <c r="AA221" s="11">
        <f>'OddsRatio_working_3-way'!X221^(1/3)*COS(('OddsRatio_working_3-way'!Y221+2*PI())/3)</f>
        <v>-0.45947258928955087</v>
      </c>
      <c r="AB221" s="11">
        <f>'OddsRatio_working_3-way'!X221^(1/3)*COS(('OddsRatio_working_3-way'!Y221+4*PI())/3)</f>
        <v>-6.9130621434386627E-2</v>
      </c>
      <c r="AC221" s="11">
        <f>'OddsRatio_working_3-way'!X221^(1/3)*SIN('OddsRatio_working_3-way'!Y221/3)</f>
        <v>0.22536404021718723</v>
      </c>
      <c r="AD221" s="11">
        <f>'OddsRatio_working_3-way'!X221^(1/3)*SIN(('OddsRatio_working_3-way'!Y221+2*PI())/3)</f>
        <v>0.34510178890035514</v>
      </c>
      <c r="AE221" s="11">
        <f>'OddsRatio_working_3-way'!X221^(1/3)*SIN(('OddsRatio_working_3-way'!Y221+4*PI())/3)</f>
        <v>-0.5704658291175424</v>
      </c>
      <c r="AF221" s="11">
        <f>-'OddsRatio_working_3-way'!U221/(3*'OddsRatio_working_3-way'!X221^(1/3))*COS(('OddsRatio_working_3-way'!Y221)/3)</f>
        <v>0.52860321072393746</v>
      </c>
      <c r="AG221" s="11">
        <f>-'OddsRatio_working_3-way'!U221/(3*'OddsRatio_working_3-way'!X221^(1/3))*COS(('OddsRatio_working_3-way'!Y221+2*PI())/3)</f>
        <v>-0.4594725892895507</v>
      </c>
      <c r="AH221" s="11">
        <f>-'OddsRatio_working_3-way'!U221/(3*'OddsRatio_working_3-way'!X221^(1/3))*COS(('OddsRatio_working_3-way'!Y221+4*PI())/3)</f>
        <v>-6.9130621434386599E-2</v>
      </c>
      <c r="AI221" s="11">
        <f>'OddsRatio_working_3-way'!U221/(3*'OddsRatio_working_3-way'!X221^(1/3))*SIN(('OddsRatio_working_3-way'!Y221)/3)</f>
        <v>-0.22536404021718714</v>
      </c>
      <c r="AJ221" s="11">
        <f>'OddsRatio_working_3-way'!U221/(3*'OddsRatio_working_3-way'!X221^(1/3))*SIN(('OddsRatio_working_3-way'!Y221+2*PI())/3)</f>
        <v>-0.34510178890035503</v>
      </c>
      <c r="AK221" s="11">
        <f>'OddsRatio_working_3-way'!U221/(3*'OddsRatio_working_3-way'!X221^(1/3))*SIN(('OddsRatio_working_3-way'!Y221+4*PI())/3)</f>
        <v>0.57046582911754218</v>
      </c>
      <c r="AL221" s="11">
        <f>'OddsRatio_working_3-way'!Z221+'OddsRatio_working_3-way'!AF221</f>
        <v>1.0572064214478751</v>
      </c>
      <c r="AM221" s="11">
        <f>'OddsRatio_working_3-way'!AA221+'OddsRatio_working_3-way'!AG221</f>
        <v>-0.91894517857910163</v>
      </c>
      <c r="AN221" s="11">
        <f>'OddsRatio_working_3-way'!AB221+'OddsRatio_working_3-way'!AH221</f>
        <v>-0.13826124286877323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1.0572064214478751</v>
      </c>
      <c r="AS221" s="11">
        <f>IF(('OddsRatio_working_3-way'!X221=0),IF(Q221&gt;0,-Q221^(1/3),(-Q221)^(1/3)),'OddsRatio_working_3-way'!AM221-'OddsRatio_working_3-way'!R221/3)</f>
        <v>-0.91894517857910163</v>
      </c>
      <c r="AT221" s="11">
        <f>IF(('OddsRatio_working_3-way'!X221=0),IF(Q221&gt;0,-Q221^(1/3),(-Q221)^(1/3)),'OddsRatio_working_3-way'!AN221-'OddsRatio_working_3-way'!R221/3)</f>
        <v>-0.13826124286877323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2.52</v>
      </c>
      <c r="B222" s="4">
        <f>IF('True_Odds_Calculator_3-way'!B223="","",'True_Odds_Calculator_3-way'!B223)</f>
        <v>3.48</v>
      </c>
      <c r="C222" s="4">
        <f>IF('True_Odds_Calculator_3-way'!C223="","",'True_Odds_Calculator_3-way'!C223)</f>
        <v>2.97</v>
      </c>
      <c r="D222" s="9">
        <f t="shared" si="52"/>
        <v>0.38932450590644063</v>
      </c>
      <c r="E222" s="9">
        <f t="shared" si="53"/>
        <v>0.28096079650150724</v>
      </c>
      <c r="F222" s="9">
        <f t="shared" si="54"/>
        <v>0.32971469759205202</v>
      </c>
      <c r="G222" s="9">
        <f t="shared" si="55"/>
        <v>1.0319417025835835</v>
      </c>
      <c r="H222" s="9">
        <f t="shared" si="56"/>
        <v>2.5685513879270472</v>
      </c>
      <c r="I222" s="9">
        <f t="shared" si="57"/>
        <v>3.5592154224072874</v>
      </c>
      <c r="J222" s="9">
        <f t="shared" si="58"/>
        <v>3.0329251540896598</v>
      </c>
      <c r="K222" s="11">
        <f t="shared" si="59"/>
        <v>0.3968253968253968</v>
      </c>
      <c r="L222" s="11">
        <f t="shared" si="60"/>
        <v>0.28735632183908044</v>
      </c>
      <c r="M222" s="11">
        <f t="shared" si="61"/>
        <v>0.33670033670033667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-0.28511841027805263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0.22921239396335177</v>
      </c>
      <c r="Q222" s="11">
        <f>2*'OddsRatio_working_3-way'!K222*'OddsRatio_working_3-way'!L222*'OddsRatio_working_3-way'!M222</f>
        <v>7.6788071679514833E-2</v>
      </c>
      <c r="R222" s="11">
        <f t="shared" si="62"/>
        <v>0</v>
      </c>
      <c r="S222" s="11">
        <f t="shared" si="63"/>
        <v>-0.80392000551567222</v>
      </c>
      <c r="T222" s="11">
        <f t="shared" si="64"/>
        <v>-0.26931993484612138</v>
      </c>
      <c r="U222" s="11">
        <f>'OddsRatio_working_3-way'!S222-'OddsRatio_working_3-way'!R222^2/3</f>
        <v>-0.80392000551567222</v>
      </c>
      <c r="V222" s="11">
        <f>'OddsRatio_working_3-way'!S222*'OddsRatio_working_3-way'!R222/3-2*'OddsRatio_working_3-way'!R222^3/27-'OddsRatio_working_3-way'!T222</f>
        <v>0.26931993484612138</v>
      </c>
      <c r="W222" s="11">
        <f>'OddsRatio_working_3-way'!V222^2+4*'OddsRatio_working_3-way'!U222^3/27</f>
        <v>-4.4391208856536662E-3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0.13871945446761669</v>
      </c>
      <c r="Y222" s="11">
        <f>IF('OddsRatio_working_3-way'!W222&gt;=0,IF('OddsRatio_working_3-way'!V222+SQRT('OddsRatio_working_3-way'!W222)&gt;0,0,PI()),ACOS('OddsRatio_working_3-way'!V222/(2*'OddsRatio_working_3-way'!X222)))</f>
        <v>0.24251953101614721</v>
      </c>
      <c r="Z222" s="11">
        <f>'OddsRatio_working_3-way'!X222^(1/3)*COS('OddsRatio_working_3-way'!Y222/3)</f>
        <v>0.51597085129179188</v>
      </c>
      <c r="AA222" s="11">
        <f>'OddsRatio_working_3-way'!X222^(1/3)*COS(('OddsRatio_working_3-way'!Y222+2*PI())/3)</f>
        <v>-0.29418710850506469</v>
      </c>
      <c r="AB222" s="11">
        <f>'OddsRatio_working_3-way'!X222^(1/3)*COS(('OddsRatio_working_3-way'!Y222+4*PI())/3)</f>
        <v>-0.22178374278672744</v>
      </c>
      <c r="AC222" s="11">
        <f>'OddsRatio_working_3-way'!X222^(1/3)*SIN('OddsRatio_working_3-way'!Y222/3)</f>
        <v>4.1802102687717189E-2</v>
      </c>
      <c r="AD222" s="11">
        <f>'OddsRatio_working_3-way'!X222^(1/3)*SIN(('OddsRatio_working_3-way'!Y222+2*PI())/3)</f>
        <v>0.42594281348711599</v>
      </c>
      <c r="AE222" s="11">
        <f>'OddsRatio_working_3-way'!X222^(1/3)*SIN(('OddsRatio_working_3-way'!Y222+4*PI())/3)</f>
        <v>-0.46774491617483294</v>
      </c>
      <c r="AF222" s="11">
        <f>-'OddsRatio_working_3-way'!U222/(3*'OddsRatio_working_3-way'!X222^(1/3))*COS(('OddsRatio_working_3-way'!Y222)/3)</f>
        <v>0.51597085129179177</v>
      </c>
      <c r="AG222" s="11">
        <f>-'OddsRatio_working_3-way'!U222/(3*'OddsRatio_working_3-way'!X222^(1/3))*COS(('OddsRatio_working_3-way'!Y222+2*PI())/3)</f>
        <v>-0.29418710850506463</v>
      </c>
      <c r="AH222" s="11">
        <f>-'OddsRatio_working_3-way'!U222/(3*'OddsRatio_working_3-way'!X222^(1/3))*COS(('OddsRatio_working_3-way'!Y222+4*PI())/3)</f>
        <v>-0.22178374278672738</v>
      </c>
      <c r="AI222" s="11">
        <f>'OddsRatio_working_3-way'!U222/(3*'OddsRatio_working_3-way'!X222^(1/3))*SIN(('OddsRatio_working_3-way'!Y222)/3)</f>
        <v>-4.1802102687717176E-2</v>
      </c>
      <c r="AJ222" s="11">
        <f>'OddsRatio_working_3-way'!U222/(3*'OddsRatio_working_3-way'!X222^(1/3))*SIN(('OddsRatio_working_3-way'!Y222+2*PI())/3)</f>
        <v>-0.42594281348711588</v>
      </c>
      <c r="AK222" s="11">
        <f>'OddsRatio_working_3-way'!U222/(3*'OddsRatio_working_3-way'!X222^(1/3))*SIN(('OddsRatio_working_3-way'!Y222+4*PI())/3)</f>
        <v>0.46774491617483288</v>
      </c>
      <c r="AL222" s="11">
        <f>'OddsRatio_working_3-way'!Z222+'OddsRatio_working_3-way'!AF222</f>
        <v>1.0319417025835835</v>
      </c>
      <c r="AM222" s="11">
        <f>'OddsRatio_working_3-way'!AA222+'OddsRatio_working_3-way'!AG222</f>
        <v>-0.58837421701012937</v>
      </c>
      <c r="AN222" s="11">
        <f>'OddsRatio_working_3-way'!AB222+'OddsRatio_working_3-way'!AH222</f>
        <v>-0.44356748557345482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1.0319417025835835</v>
      </c>
      <c r="AS222" s="11">
        <f>IF(('OddsRatio_working_3-way'!X222=0),IF(Q222&gt;0,-Q222^(1/3),(-Q222)^(1/3)),'OddsRatio_working_3-way'!AM222-'OddsRatio_working_3-way'!R222/3)</f>
        <v>-0.58837421701012937</v>
      </c>
      <c r="AT222" s="11">
        <f>IF(('OddsRatio_working_3-way'!X222=0),IF(Q222&gt;0,-Q222^(1/3),(-Q222)^(1/3)),'OddsRatio_working_3-way'!AN222-'OddsRatio_working_3-way'!R222/3)</f>
        <v>-0.44356748557345482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1.43</v>
      </c>
      <c r="B223" s="4">
        <f>IF('True_Odds_Calculator_3-way'!B224="","",'True_Odds_Calculator_3-way'!B224)</f>
        <v>5.15</v>
      </c>
      <c r="C223" s="4">
        <f>IF('True_Odds_Calculator_3-way'!C224="","",'True_Odds_Calculator_3-way'!C224)</f>
        <v>7.5</v>
      </c>
      <c r="D223" s="9">
        <f t="shared" si="52"/>
        <v>0.68741716065212255</v>
      </c>
      <c r="E223" s="9">
        <f t="shared" si="53"/>
        <v>0.18557751401765307</v>
      </c>
      <c r="F223" s="9">
        <f t="shared" si="54"/>
        <v>0.12700532533022432</v>
      </c>
      <c r="G223" s="9">
        <f t="shared" si="55"/>
        <v>1.0574900908832792</v>
      </c>
      <c r="H223" s="9">
        <f t="shared" si="56"/>
        <v>1.4547207390798098</v>
      </c>
      <c r="I223" s="9">
        <f t="shared" si="57"/>
        <v>5.3885838771656083</v>
      </c>
      <c r="J223" s="9">
        <f t="shared" si="58"/>
        <v>7.8736855907413137</v>
      </c>
      <c r="K223" s="11">
        <f t="shared" si="59"/>
        <v>0.69930069930069938</v>
      </c>
      <c r="L223" s="11">
        <f t="shared" si="60"/>
        <v>0.1941747572815534</v>
      </c>
      <c r="M223" s="11">
        <f t="shared" si="61"/>
        <v>0.13333333333333333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-0.21000294204177683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0.20060198700975404</v>
      </c>
      <c r="Q223" s="11">
        <f>2*'OddsRatio_working_3-way'!K223*'OddsRatio_working_3-way'!L223*'OddsRatio_working_3-way'!M223</f>
        <v>3.6209744947609028E-2</v>
      </c>
      <c r="R223" s="11">
        <f t="shared" si="62"/>
        <v>0</v>
      </c>
      <c r="S223" s="11">
        <f t="shared" si="63"/>
        <v>-0.95523417462336024</v>
      </c>
      <c r="T223" s="11">
        <f t="shared" si="64"/>
        <v>-0.17242494126775454</v>
      </c>
      <c r="U223" s="11">
        <f>'OddsRatio_working_3-way'!S223-'OddsRatio_working_3-way'!R223^2/3</f>
        <v>-0.95523417462336024</v>
      </c>
      <c r="V223" s="11">
        <f>'OddsRatio_working_3-way'!S223*'OddsRatio_working_3-way'!R223/3-2*'OddsRatio_working_3-way'!R223^3/27-'OddsRatio_working_3-way'!T223</f>
        <v>0.17242494126775454</v>
      </c>
      <c r="W223" s="11">
        <f>'OddsRatio_working_3-way'!V223^2+4*'OddsRatio_working_3-way'!U223^3/27</f>
        <v>-9.939923243705108E-2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0.17967303137104332</v>
      </c>
      <c r="Y223" s="11">
        <f>IF('OddsRatio_working_3-way'!W223&gt;=0,IF('OddsRatio_working_3-way'!V223+SQRT('OddsRatio_working_3-way'!W223)&gt;0,0,PI()),ACOS('OddsRatio_working_3-way'!V223/(2*'OddsRatio_working_3-way'!X223)))</f>
        <v>1.0703356412411107</v>
      </c>
      <c r="Z223" s="11">
        <f>'OddsRatio_working_3-way'!X223^(1/3)*COS('OddsRatio_working_3-way'!Y223/3)</f>
        <v>0.52874504544163958</v>
      </c>
      <c r="AA223" s="11">
        <f>'OddsRatio_working_3-way'!X223^(1/3)*COS(('OddsRatio_working_3-way'!Y223+2*PI())/3)</f>
        <v>-0.43504780314106395</v>
      </c>
      <c r="AB223" s="11">
        <f>'OddsRatio_working_3-way'!X223^(1/3)*COS(('OddsRatio_working_3-way'!Y223+4*PI())/3)</f>
        <v>-9.3697242300575787E-2</v>
      </c>
      <c r="AC223" s="11">
        <f>'OddsRatio_working_3-way'!X223^(1/3)*SIN('OddsRatio_working_3-way'!Y223/3)</f>
        <v>0.19707883818928554</v>
      </c>
      <c r="AD223" s="11">
        <f>'OddsRatio_working_3-way'!X223^(1/3)*SIN(('OddsRatio_working_3-way'!Y223+2*PI())/3)</f>
        <v>0.35936722238297447</v>
      </c>
      <c r="AE223" s="11">
        <f>'OddsRatio_working_3-way'!X223^(1/3)*SIN(('OddsRatio_working_3-way'!Y223+4*PI())/3)</f>
        <v>-0.55644606057226009</v>
      </c>
      <c r="AF223" s="11">
        <f>-'OddsRatio_working_3-way'!U223/(3*'OddsRatio_working_3-way'!X223^(1/3))*COS(('OddsRatio_working_3-way'!Y223)/3)</f>
        <v>0.52874504544163947</v>
      </c>
      <c r="AG223" s="11">
        <f>-'OddsRatio_working_3-way'!U223/(3*'OddsRatio_working_3-way'!X223^(1/3))*COS(('OddsRatio_working_3-way'!Y223+2*PI())/3)</f>
        <v>-0.43504780314106384</v>
      </c>
      <c r="AH223" s="11">
        <f>-'OddsRatio_working_3-way'!U223/(3*'OddsRatio_working_3-way'!X223^(1/3))*COS(('OddsRatio_working_3-way'!Y223+4*PI())/3)</f>
        <v>-9.3697242300575773E-2</v>
      </c>
      <c r="AI223" s="11">
        <f>'OddsRatio_working_3-way'!U223/(3*'OddsRatio_working_3-way'!X223^(1/3))*SIN(('OddsRatio_working_3-way'!Y223)/3)</f>
        <v>-0.19707883818928548</v>
      </c>
      <c r="AJ223" s="11">
        <f>'OddsRatio_working_3-way'!U223/(3*'OddsRatio_working_3-way'!X223^(1/3))*SIN(('OddsRatio_working_3-way'!Y223+2*PI())/3)</f>
        <v>-0.35936722238297442</v>
      </c>
      <c r="AK223" s="11">
        <f>'OddsRatio_working_3-way'!U223/(3*'OddsRatio_working_3-way'!X223^(1/3))*SIN(('OddsRatio_working_3-way'!Y223+4*PI())/3)</f>
        <v>0.55644606057225998</v>
      </c>
      <c r="AL223" s="11">
        <f>'OddsRatio_working_3-way'!Z223+'OddsRatio_working_3-way'!AF223</f>
        <v>1.0574900908832792</v>
      </c>
      <c r="AM223" s="11">
        <f>'OddsRatio_working_3-way'!AA223+'OddsRatio_working_3-way'!AG223</f>
        <v>-0.87009560628212779</v>
      </c>
      <c r="AN223" s="11">
        <f>'OddsRatio_working_3-way'!AB223+'OddsRatio_working_3-way'!AH223</f>
        <v>-0.18739448460115155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1.0574900908832792</v>
      </c>
      <c r="AS223" s="11">
        <f>IF(('OddsRatio_working_3-way'!X223=0),IF(Q223&gt;0,-Q223^(1/3),(-Q223)^(1/3)),'OddsRatio_working_3-way'!AM223-'OddsRatio_working_3-way'!R223/3)</f>
        <v>-0.87009560628212779</v>
      </c>
      <c r="AT223" s="11">
        <f>IF(('OddsRatio_working_3-way'!X223=0),IF(Q223&gt;0,-Q223^(1/3),(-Q223)^(1/3)),'OddsRatio_working_3-way'!AN223-'OddsRatio_working_3-way'!R223/3)</f>
        <v>-0.18739448460115155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4.5199999999999996</v>
      </c>
      <c r="B224" s="4">
        <f>IF('True_Odds_Calculator_3-way'!B225="","",'True_Odds_Calculator_3-way'!B225)</f>
        <v>4.37</v>
      </c>
      <c r="C224" s="4">
        <f>IF('True_Odds_Calculator_3-way'!C225="","",'True_Odds_Calculator_3-way'!C225)</f>
        <v>1.74</v>
      </c>
      <c r="D224" s="9">
        <f t="shared" si="52"/>
        <v>0.21408470726630655</v>
      </c>
      <c r="E224" s="9">
        <f t="shared" si="53"/>
        <v>0.22150299965914053</v>
      </c>
      <c r="F224" s="9">
        <f t="shared" si="54"/>
        <v>0.56441229307455287</v>
      </c>
      <c r="G224" s="9">
        <f t="shared" si="55"/>
        <v>1.042911438337484</v>
      </c>
      <c r="H224" s="9">
        <f t="shared" si="56"/>
        <v>4.6710482629479424</v>
      </c>
      <c r="I224" s="9">
        <f t="shared" si="57"/>
        <v>4.5146115471973207</v>
      </c>
      <c r="J224" s="9">
        <f t="shared" si="58"/>
        <v>1.771754464369738</v>
      </c>
      <c r="K224" s="11">
        <f t="shared" si="59"/>
        <v>0.22123893805309736</v>
      </c>
      <c r="L224" s="11">
        <f t="shared" si="60"/>
        <v>0.22883295194508008</v>
      </c>
      <c r="M224" s="11">
        <f t="shared" si="61"/>
        <v>0.57471264367816088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-0.25540839268302495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0.22200124902616225</v>
      </c>
      <c r="Q224" s="11">
        <f>2*'OddsRatio_working_3-way'!K224*'OddsRatio_working_3-way'!L224*'OddsRatio_working_3-way'!M224</f>
        <v>5.8191677333201117E-2</v>
      </c>
      <c r="R224" s="11">
        <f t="shared" si="62"/>
        <v>0</v>
      </c>
      <c r="S224" s="11">
        <f t="shared" si="63"/>
        <v>-0.86920107320700812</v>
      </c>
      <c r="T224" s="11">
        <f t="shared" si="64"/>
        <v>-0.22783776492975313</v>
      </c>
      <c r="U224" s="11">
        <f>'OddsRatio_working_3-way'!S224-'OddsRatio_working_3-way'!R224^2/3</f>
        <v>-0.86920107320700812</v>
      </c>
      <c r="V224" s="11">
        <f>'OddsRatio_working_3-way'!S224*'OddsRatio_working_3-way'!R224/3-2*'OddsRatio_working_3-way'!R224^3/27-'OddsRatio_working_3-way'!T224</f>
        <v>0.22783776492975313</v>
      </c>
      <c r="W224" s="11">
        <f>'OddsRatio_working_3-way'!V224^2+4*'OddsRatio_working_3-way'!U224^3/27</f>
        <v>-4.5377440626259702E-2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0.15595471117799323</v>
      </c>
      <c r="Y224" s="11">
        <f>IF('OddsRatio_working_3-way'!W224&gt;=0,IF('OddsRatio_working_3-way'!V224+SQRT('OddsRatio_working_3-way'!W224)&gt;0,0,PI()),ACOS('OddsRatio_working_3-way'!V224/(2*'OddsRatio_working_3-way'!X224)))</f>
        <v>0.75179915876818193</v>
      </c>
      <c r="Z224" s="11">
        <f>'OddsRatio_working_3-way'!X224^(1/3)*COS('OddsRatio_working_3-way'!Y224/3)</f>
        <v>0.521455719168742</v>
      </c>
      <c r="AA224" s="11">
        <f>'OddsRatio_working_3-way'!X224^(1/3)*COS(('OddsRatio_working_3-way'!Y224+2*PI())/3)</f>
        <v>-0.37632724544523816</v>
      </c>
      <c r="AB224" s="11">
        <f>'OddsRatio_working_3-way'!X224^(1/3)*COS(('OddsRatio_working_3-way'!Y224+4*PI())/3)</f>
        <v>-0.14512847372350371</v>
      </c>
      <c r="AC224" s="11">
        <f>'OddsRatio_working_3-way'!X224^(1/3)*SIN('OddsRatio_working_3-way'!Y224/3)</f>
        <v>0.1334826730898542</v>
      </c>
      <c r="AD224" s="11">
        <f>'OddsRatio_working_3-way'!X224^(1/3)*SIN(('OddsRatio_working_3-way'!Y224+2*PI())/3)</f>
        <v>0.38485256320388755</v>
      </c>
      <c r="AE224" s="11">
        <f>'OddsRatio_working_3-way'!X224^(1/3)*SIN(('OddsRatio_working_3-way'!Y224+4*PI())/3)</f>
        <v>-0.51833523629374167</v>
      </c>
      <c r="AF224" s="11">
        <f>-'OddsRatio_working_3-way'!U224/(3*'OddsRatio_working_3-way'!X224^(1/3))*COS(('OddsRatio_working_3-way'!Y224)/3)</f>
        <v>0.521455719168742</v>
      </c>
      <c r="AG224" s="11">
        <f>-'OddsRatio_working_3-way'!U224/(3*'OddsRatio_working_3-way'!X224^(1/3))*COS(('OddsRatio_working_3-way'!Y224+2*PI())/3)</f>
        <v>-0.37632724544523816</v>
      </c>
      <c r="AH224" s="11">
        <f>-'OddsRatio_working_3-way'!U224/(3*'OddsRatio_working_3-way'!X224^(1/3))*COS(('OddsRatio_working_3-way'!Y224+4*PI())/3)</f>
        <v>-0.14512847372350371</v>
      </c>
      <c r="AI224" s="11">
        <f>'OddsRatio_working_3-way'!U224/(3*'OddsRatio_working_3-way'!X224^(1/3))*SIN(('OddsRatio_working_3-way'!Y224)/3)</f>
        <v>-0.1334826730898542</v>
      </c>
      <c r="AJ224" s="11">
        <f>'OddsRatio_working_3-way'!U224/(3*'OddsRatio_working_3-way'!X224^(1/3))*SIN(('OddsRatio_working_3-way'!Y224+2*PI())/3)</f>
        <v>-0.38485256320388755</v>
      </c>
      <c r="AK224" s="11">
        <f>'OddsRatio_working_3-way'!U224/(3*'OddsRatio_working_3-way'!X224^(1/3))*SIN(('OddsRatio_working_3-way'!Y224+4*PI())/3)</f>
        <v>0.51833523629374167</v>
      </c>
      <c r="AL224" s="11">
        <f>'OddsRatio_working_3-way'!Z224+'OddsRatio_working_3-way'!AF224</f>
        <v>1.042911438337484</v>
      </c>
      <c r="AM224" s="11">
        <f>'OddsRatio_working_3-way'!AA224+'OddsRatio_working_3-way'!AG224</f>
        <v>-0.75265449089047631</v>
      </c>
      <c r="AN224" s="11">
        <f>'OddsRatio_working_3-way'!AB224+'OddsRatio_working_3-way'!AH224</f>
        <v>-0.29025694744700742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1.042911438337484</v>
      </c>
      <c r="AS224" s="11">
        <f>IF(('OddsRatio_working_3-way'!X224=0),IF(Q224&gt;0,-Q224^(1/3),(-Q224)^(1/3)),'OddsRatio_working_3-way'!AM224-'OddsRatio_working_3-way'!R224/3)</f>
        <v>-0.75265449089047631</v>
      </c>
      <c r="AT224" s="11">
        <f>IF(('OddsRatio_working_3-way'!X224=0),IF(Q224&gt;0,-Q224^(1/3),(-Q224)^(1/3)),'OddsRatio_working_3-way'!AN224-'OddsRatio_working_3-way'!R224/3)</f>
        <v>-0.29025694744700742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2.5299999999999998</v>
      </c>
      <c r="B225" s="4">
        <f>IF('True_Odds_Calculator_3-way'!B226="","",'True_Odds_Calculator_3-way'!B226)</f>
        <v>3.32</v>
      </c>
      <c r="C225" s="4">
        <f>IF('True_Odds_Calculator_3-way'!C226="","",'True_Odds_Calculator_3-way'!C226)</f>
        <v>3.08</v>
      </c>
      <c r="D225" s="9">
        <f t="shared" si="52"/>
        <v>0.38768960505476124</v>
      </c>
      <c r="E225" s="9">
        <f t="shared" si="53"/>
        <v>0.29456109115437729</v>
      </c>
      <c r="F225" s="9">
        <f t="shared" si="54"/>
        <v>0.31774930379086158</v>
      </c>
      <c r="G225" s="9">
        <f t="shared" si="55"/>
        <v>1.0322765101135465</v>
      </c>
      <c r="H225" s="9">
        <f t="shared" si="56"/>
        <v>2.5793830604737256</v>
      </c>
      <c r="I225" s="9">
        <f t="shared" si="57"/>
        <v>3.3948815034634272</v>
      </c>
      <c r="J225" s="9">
        <f t="shared" si="58"/>
        <v>3.1471351410361765</v>
      </c>
      <c r="K225" s="11">
        <f t="shared" si="59"/>
        <v>0.39525691699604748</v>
      </c>
      <c r="L225" s="11">
        <f t="shared" si="60"/>
        <v>0.30120481927710846</v>
      </c>
      <c r="M225" s="11">
        <f t="shared" si="61"/>
        <v>0.32467532467532467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-0.28538650263494303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0.22921623354977327</v>
      </c>
      <c r="Q225" s="11">
        <f>2*'OddsRatio_working_3-way'!K225*'OddsRatio_working_3-way'!L225*'OddsRatio_working_3-way'!M225</f>
        <v>7.7307330033650354E-2</v>
      </c>
      <c r="R225" s="11">
        <f t="shared" si="62"/>
        <v>0</v>
      </c>
      <c r="S225" s="11">
        <f t="shared" si="63"/>
        <v>-0.8031782562715627</v>
      </c>
      <c r="T225" s="11">
        <f t="shared" si="64"/>
        <v>-0.27088642707303973</v>
      </c>
      <c r="U225" s="11">
        <f>'OddsRatio_working_3-way'!S225-'OddsRatio_working_3-way'!R225^2/3</f>
        <v>-0.8031782562715627</v>
      </c>
      <c r="V225" s="11">
        <f>'OddsRatio_working_3-way'!S225*'OddsRatio_working_3-way'!R225/3-2*'OddsRatio_working_3-way'!R225^3/27-'OddsRatio_working_3-way'!T225</f>
        <v>0.27088642707303973</v>
      </c>
      <c r="W225" s="11">
        <f>'OddsRatio_working_3-way'!V225^2+4*'OddsRatio_working_3-way'!U225^3/27</f>
        <v>-3.3800291530824422E-3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0.13852751127978127</v>
      </c>
      <c r="Y225" s="11">
        <f>IF('OddsRatio_working_3-way'!W225&gt;=0,IF('OddsRatio_working_3-way'!V225+SQRT('OddsRatio_working_3-way'!W225)&gt;0,0,PI()),ACOS('OddsRatio_working_3-way'!V225/(2*'OddsRatio_working_3-way'!X225)))</f>
        <v>0.21141423797340964</v>
      </c>
      <c r="Z225" s="11">
        <f>'OddsRatio_working_3-way'!X225^(1/3)*COS('OddsRatio_working_3-way'!Y225/3)</f>
        <v>0.51613825505677335</v>
      </c>
      <c r="AA225" s="11">
        <f>'OddsRatio_working_3-way'!X225^(1/3)*COS(('OddsRatio_working_3-way'!Y225+2*PI())/3)</f>
        <v>-0.28962131157486187</v>
      </c>
      <c r="AB225" s="11">
        <f>'OddsRatio_working_3-way'!X225^(1/3)*COS(('OddsRatio_working_3-way'!Y225+4*PI())/3)</f>
        <v>-0.22651694348191156</v>
      </c>
      <c r="AC225" s="11">
        <f>'OddsRatio_working_3-way'!X225^(1/3)*SIN('OddsRatio_working_3-way'!Y225/3)</f>
        <v>3.6433323905506146E-2</v>
      </c>
      <c r="AD225" s="11">
        <f>'OddsRatio_working_3-way'!X225^(1/3)*SIN(('OddsRatio_working_3-way'!Y225+2*PI())/3)</f>
        <v>0.42877217879138463</v>
      </c>
      <c r="AE225" s="11">
        <f>'OddsRatio_working_3-way'!X225^(1/3)*SIN(('OddsRatio_working_3-way'!Y225+4*PI())/3)</f>
        <v>-0.4652055026968907</v>
      </c>
      <c r="AF225" s="11">
        <f>-'OddsRatio_working_3-way'!U225/(3*'OddsRatio_working_3-way'!X225^(1/3))*COS(('OddsRatio_working_3-way'!Y225)/3)</f>
        <v>0.51613825505677324</v>
      </c>
      <c r="AG225" s="11">
        <f>-'OddsRatio_working_3-way'!U225/(3*'OddsRatio_working_3-way'!X225^(1/3))*COS(('OddsRatio_working_3-way'!Y225+2*PI())/3)</f>
        <v>-0.28962131157486182</v>
      </c>
      <c r="AH225" s="11">
        <f>-'OddsRatio_working_3-way'!U225/(3*'OddsRatio_working_3-way'!X225^(1/3))*COS(('OddsRatio_working_3-way'!Y225+4*PI())/3)</f>
        <v>-0.22651694348191151</v>
      </c>
      <c r="AI225" s="11">
        <f>'OddsRatio_working_3-way'!U225/(3*'OddsRatio_working_3-way'!X225^(1/3))*SIN(('OddsRatio_working_3-way'!Y225)/3)</f>
        <v>-3.6433323905506132E-2</v>
      </c>
      <c r="AJ225" s="11">
        <f>'OddsRatio_working_3-way'!U225/(3*'OddsRatio_working_3-way'!X225^(1/3))*SIN(('OddsRatio_working_3-way'!Y225+2*PI())/3)</f>
        <v>-0.42877217879138452</v>
      </c>
      <c r="AK225" s="11">
        <f>'OddsRatio_working_3-way'!U225/(3*'OddsRatio_working_3-way'!X225^(1/3))*SIN(('OddsRatio_working_3-way'!Y225+4*PI())/3)</f>
        <v>0.46520550269689059</v>
      </c>
      <c r="AL225" s="11">
        <f>'OddsRatio_working_3-way'!Z225+'OddsRatio_working_3-way'!AF225</f>
        <v>1.0322765101135465</v>
      </c>
      <c r="AM225" s="11">
        <f>'OddsRatio_working_3-way'!AA225+'OddsRatio_working_3-way'!AG225</f>
        <v>-0.57924262314972363</v>
      </c>
      <c r="AN225" s="11">
        <f>'OddsRatio_working_3-way'!AB225+'OddsRatio_working_3-way'!AH225</f>
        <v>-0.45303388696382307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1.0322765101135465</v>
      </c>
      <c r="AS225" s="11">
        <f>IF(('OddsRatio_working_3-way'!X225=0),IF(Q225&gt;0,-Q225^(1/3),(-Q225)^(1/3)),'OddsRatio_working_3-way'!AM225-'OddsRatio_working_3-way'!R225/3)</f>
        <v>-0.57924262314972363</v>
      </c>
      <c r="AT225" s="11">
        <f>IF(('OddsRatio_working_3-way'!X225=0),IF(Q225&gt;0,-Q225^(1/3),(-Q225)^(1/3)),'OddsRatio_working_3-way'!AN225-'OddsRatio_working_3-way'!R225/3)</f>
        <v>-0.45303388696382307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5.15</v>
      </c>
      <c r="B226" s="4">
        <f>IF('True_Odds_Calculator_3-way'!B227="","",'True_Odds_Calculator_3-way'!B227)</f>
        <v>4.3</v>
      </c>
      <c r="C226" s="4">
        <f>IF('True_Odds_Calculator_3-way'!C227="","",'True_Odds_Calculator_3-way'!C227)</f>
        <v>1.67</v>
      </c>
      <c r="D226" s="9">
        <f t="shared" si="52"/>
        <v>0.18728406428933</v>
      </c>
      <c r="E226" s="9">
        <f t="shared" si="53"/>
        <v>0.22468512569804369</v>
      </c>
      <c r="F226" s="9">
        <f t="shared" si="54"/>
        <v>0.58803081001262614</v>
      </c>
      <c r="G226" s="9">
        <f t="shared" si="55"/>
        <v>1.0456584545759664</v>
      </c>
      <c r="H226" s="9">
        <f t="shared" si="56"/>
        <v>5.3394825864902602</v>
      </c>
      <c r="I226" s="9">
        <f t="shared" si="57"/>
        <v>4.4506729001006891</v>
      </c>
      <c r="J226" s="9">
        <f t="shared" si="58"/>
        <v>1.7005911645658978</v>
      </c>
      <c r="K226" s="11">
        <f t="shared" si="59"/>
        <v>0.1941747572815534</v>
      </c>
      <c r="L226" s="11">
        <f t="shared" si="60"/>
        <v>0.23255813953488372</v>
      </c>
      <c r="M226" s="11">
        <f t="shared" si="61"/>
        <v>0.5988023952095809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-0.24811023696567114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0.21956538492218547</v>
      </c>
      <c r="Q226" s="11">
        <f>2*'OddsRatio_working_3-way'!K226*'OddsRatio_working_3-way'!L226*'OddsRatio_working_3-way'!M226</f>
        <v>5.4080144069503809E-2</v>
      </c>
      <c r="R226" s="11">
        <f t="shared" si="62"/>
        <v>0</v>
      </c>
      <c r="S226" s="11">
        <f t="shared" si="63"/>
        <v>-0.88495092990687374</v>
      </c>
      <c r="T226" s="11">
        <f t="shared" si="64"/>
        <v>-0.21796820933666841</v>
      </c>
      <c r="U226" s="11">
        <f>'OddsRatio_working_3-way'!S226-'OddsRatio_working_3-way'!R226^2/3</f>
        <v>-0.88495092990687374</v>
      </c>
      <c r="V226" s="11">
        <f>'OddsRatio_working_3-way'!S226*'OddsRatio_working_3-way'!R226/3-2*'OddsRatio_working_3-way'!R226^3/27-'OddsRatio_working_3-way'!T226</f>
        <v>0.21796820933666841</v>
      </c>
      <c r="W226" s="11">
        <f>'OddsRatio_working_3-way'!V226^2+4*'OddsRatio_working_3-way'!U226^3/27</f>
        <v>-5.5162279366228667E-2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0.16021268648866605</v>
      </c>
      <c r="Y226" s="11">
        <f>IF('OddsRatio_working_3-way'!W226&gt;=0,IF('OddsRatio_working_3-way'!V226+SQRT('OddsRatio_working_3-way'!W226)&gt;0,0,PI()),ACOS('OddsRatio_working_3-way'!V226/(2*'OddsRatio_working_3-way'!X226)))</f>
        <v>0.82269757184448855</v>
      </c>
      <c r="Z226" s="11">
        <f>'OddsRatio_working_3-way'!X226^(1/3)*COS('OddsRatio_working_3-way'!Y226/3)</f>
        <v>0.52282922728798331</v>
      </c>
      <c r="AA226" s="11">
        <f>'OddsRatio_working_3-way'!X226^(1/3)*COS(('OddsRatio_working_3-way'!Y226+2*PI())/3)</f>
        <v>-0.38879173795132632</v>
      </c>
      <c r="AB226" s="11">
        <f>'OddsRatio_working_3-way'!X226^(1/3)*COS(('OddsRatio_working_3-way'!Y226+4*PI())/3)</f>
        <v>-0.13403748933665738</v>
      </c>
      <c r="AC226" s="11">
        <f>'OddsRatio_working_3-way'!X226^(1/3)*SIN('OddsRatio_working_3-way'!Y226/3)</f>
        <v>0.14708243401488014</v>
      </c>
      <c r="AD226" s="11">
        <f>'OddsRatio_working_3-way'!X226^(1/3)*SIN(('OddsRatio_working_3-way'!Y226+2*PI())/3)</f>
        <v>0.37924217566494178</v>
      </c>
      <c r="AE226" s="11">
        <f>'OddsRatio_working_3-way'!X226^(1/3)*SIN(('OddsRatio_working_3-way'!Y226+4*PI())/3)</f>
        <v>-0.52632460967982186</v>
      </c>
      <c r="AF226" s="11">
        <f>-'OddsRatio_working_3-way'!U226/(3*'OddsRatio_working_3-way'!X226^(1/3))*COS(('OddsRatio_working_3-way'!Y226)/3)</f>
        <v>0.52282922728798309</v>
      </c>
      <c r="AG226" s="11">
        <f>-'OddsRatio_working_3-way'!U226/(3*'OddsRatio_working_3-way'!X226^(1/3))*COS(('OddsRatio_working_3-way'!Y226+2*PI())/3)</f>
        <v>-0.38879173795132616</v>
      </c>
      <c r="AH226" s="11">
        <f>-'OddsRatio_working_3-way'!U226/(3*'OddsRatio_working_3-way'!X226^(1/3))*COS(('OddsRatio_working_3-way'!Y226+4*PI())/3)</f>
        <v>-0.13403748933665732</v>
      </c>
      <c r="AI226" s="11">
        <f>'OddsRatio_working_3-way'!U226/(3*'OddsRatio_working_3-way'!X226^(1/3))*SIN(('OddsRatio_working_3-way'!Y226)/3)</f>
        <v>-0.14708243401488008</v>
      </c>
      <c r="AJ226" s="11">
        <f>'OddsRatio_working_3-way'!U226/(3*'OddsRatio_working_3-way'!X226^(1/3))*SIN(('OddsRatio_working_3-way'!Y226+2*PI())/3)</f>
        <v>-0.37924217566494162</v>
      </c>
      <c r="AK226" s="11">
        <f>'OddsRatio_working_3-way'!U226/(3*'OddsRatio_working_3-way'!X226^(1/3))*SIN(('OddsRatio_working_3-way'!Y226+4*PI())/3)</f>
        <v>0.52632460967982164</v>
      </c>
      <c r="AL226" s="11">
        <f>'OddsRatio_working_3-way'!Z226+'OddsRatio_working_3-way'!AF226</f>
        <v>1.0456584545759664</v>
      </c>
      <c r="AM226" s="11">
        <f>'OddsRatio_working_3-way'!AA226+'OddsRatio_working_3-way'!AG226</f>
        <v>-0.77758347590265253</v>
      </c>
      <c r="AN226" s="11">
        <f>'OddsRatio_working_3-way'!AB226+'OddsRatio_working_3-way'!AH226</f>
        <v>-0.2680749786733147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1.0456584545759664</v>
      </c>
      <c r="AS226" s="11">
        <f>IF(('OddsRatio_working_3-way'!X226=0),IF(Q226&gt;0,-Q226^(1/3),(-Q226)^(1/3)),'OddsRatio_working_3-way'!AM226-'OddsRatio_working_3-way'!R226/3)</f>
        <v>-0.77758347590265253</v>
      </c>
      <c r="AT226" s="11">
        <f>IF(('OddsRatio_working_3-way'!X226=0),IF(Q226&gt;0,-Q226^(1/3),(-Q226)^(1/3)),'OddsRatio_working_3-way'!AN226-'OddsRatio_working_3-way'!R226/3)</f>
        <v>-0.2680749786733147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6.34</v>
      </c>
      <c r="B227" s="4">
        <f>IF('True_Odds_Calculator_3-way'!B228="","",'True_Odds_Calculator_3-way'!B228)</f>
        <v>5.03</v>
      </c>
      <c r="C227" s="4">
        <f>IF('True_Odds_Calculator_3-way'!C228="","",'True_Odds_Calculator_3-way'!C228)</f>
        <v>1.5</v>
      </c>
      <c r="D227" s="9">
        <f t="shared" si="52"/>
        <v>0.15179876496223987</v>
      </c>
      <c r="E227" s="9">
        <f t="shared" si="53"/>
        <v>0.19168430697467231</v>
      </c>
      <c r="F227" s="9">
        <f t="shared" si="54"/>
        <v>0.65651692806308759</v>
      </c>
      <c r="G227" s="9">
        <f t="shared" si="55"/>
        <v>1.0463799401190932</v>
      </c>
      <c r="H227" s="9">
        <f t="shared" si="56"/>
        <v>6.5876688802359569</v>
      </c>
      <c r="I227" s="9">
        <f t="shared" si="57"/>
        <v>5.2169111586799453</v>
      </c>
      <c r="J227" s="9">
        <f t="shared" si="58"/>
        <v>1.5231899700595468</v>
      </c>
      <c r="K227" s="11">
        <f t="shared" si="59"/>
        <v>0.15772870662460567</v>
      </c>
      <c r="L227" s="11">
        <f t="shared" si="60"/>
        <v>0.19880715705765406</v>
      </c>
      <c r="M227" s="11">
        <f t="shared" si="61"/>
        <v>0.66666666666666663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-0.22494057735605277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0.20633298003775449</v>
      </c>
      <c r="Q227" s="11">
        <f>2*'OddsRatio_working_3-way'!K227*'OddsRatio_working_3-way'!L227*'OddsRatio_working_3-way'!M227</f>
        <v>4.181012766722482E-2</v>
      </c>
      <c r="R227" s="11">
        <f t="shared" si="62"/>
        <v>0</v>
      </c>
      <c r="S227" s="11">
        <f t="shared" si="63"/>
        <v>-0.9172777204672824</v>
      </c>
      <c r="T227" s="11">
        <f t="shared" si="64"/>
        <v>-0.1858718785141403</v>
      </c>
      <c r="U227" s="11">
        <f>'OddsRatio_working_3-way'!S227-'OddsRatio_working_3-way'!R227^2/3</f>
        <v>-0.9172777204672824</v>
      </c>
      <c r="V227" s="11">
        <f>'OddsRatio_working_3-way'!S227*'OddsRatio_working_3-way'!R227/3-2*'OddsRatio_working_3-way'!R227^3/27-'OddsRatio_working_3-way'!T227</f>
        <v>0.1858718785141403</v>
      </c>
      <c r="W227" s="11">
        <f>'OddsRatio_working_3-way'!V227^2+4*'OddsRatio_working_3-way'!U227^3/27</f>
        <v>-7.9791796105090754E-2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0.16907110288830118</v>
      </c>
      <c r="Y227" s="11">
        <f>IF('OddsRatio_working_3-way'!W227&gt;=0,IF('OddsRatio_working_3-way'!V227+SQRT('OddsRatio_working_3-way'!W227)&gt;0,0,PI()),ACOS('OddsRatio_working_3-way'!V227/(2*'OddsRatio_working_3-way'!X227)))</f>
        <v>0.98880857554634938</v>
      </c>
      <c r="Z227" s="11">
        <f>'OddsRatio_working_3-way'!X227^(1/3)*COS('OddsRatio_working_3-way'!Y227/3)</f>
        <v>0.52318997005954659</v>
      </c>
      <c r="AA227" s="11">
        <f>'OddsRatio_working_3-way'!X227^(1/3)*COS(('OddsRatio_working_3-way'!Y227+2*PI())/3)</f>
        <v>-0.41659053831643589</v>
      </c>
      <c r="AB227" s="11">
        <f>'OddsRatio_working_3-way'!X227^(1/3)*COS(('OddsRatio_working_3-way'!Y227+4*PI())/3)</f>
        <v>-0.1065994317431106</v>
      </c>
      <c r="AC227" s="11">
        <f>'OddsRatio_working_3-way'!X227^(1/3)*SIN('OddsRatio_working_3-way'!Y227/3)</f>
        <v>0.17897344882649938</v>
      </c>
      <c r="AD227" s="11">
        <f>'OddsRatio_working_3-way'!X227^(1/3)*SIN(('OddsRatio_working_3-way'!Y227+2*PI())/3)</f>
        <v>0.36360908066353759</v>
      </c>
      <c r="AE227" s="11">
        <f>'OddsRatio_working_3-way'!X227^(1/3)*SIN(('OddsRatio_working_3-way'!Y227+4*PI())/3)</f>
        <v>-0.54258252949003682</v>
      </c>
      <c r="AF227" s="11">
        <f>-'OddsRatio_working_3-way'!U227/(3*'OddsRatio_working_3-way'!X227^(1/3))*COS(('OddsRatio_working_3-way'!Y227)/3)</f>
        <v>0.52318997005954648</v>
      </c>
      <c r="AG227" s="11">
        <f>-'OddsRatio_working_3-way'!U227/(3*'OddsRatio_working_3-way'!X227^(1/3))*COS(('OddsRatio_working_3-way'!Y227+2*PI())/3)</f>
        <v>-0.41659053831643583</v>
      </c>
      <c r="AH227" s="11">
        <f>-'OddsRatio_working_3-way'!U227/(3*'OddsRatio_working_3-way'!X227^(1/3))*COS(('OddsRatio_working_3-way'!Y227+4*PI())/3)</f>
        <v>-0.10659943174311057</v>
      </c>
      <c r="AI227" s="11">
        <f>'OddsRatio_working_3-way'!U227/(3*'OddsRatio_working_3-way'!X227^(1/3))*SIN(('OddsRatio_working_3-way'!Y227)/3)</f>
        <v>-0.17897344882649935</v>
      </c>
      <c r="AJ227" s="11">
        <f>'OddsRatio_working_3-way'!U227/(3*'OddsRatio_working_3-way'!X227^(1/3))*SIN(('OddsRatio_working_3-way'!Y227+2*PI())/3)</f>
        <v>-0.36360908066353753</v>
      </c>
      <c r="AK227" s="11">
        <f>'OddsRatio_working_3-way'!U227/(3*'OddsRatio_working_3-way'!X227^(1/3))*SIN(('OddsRatio_working_3-way'!Y227+4*PI())/3)</f>
        <v>0.54258252949003671</v>
      </c>
      <c r="AL227" s="11">
        <f>'OddsRatio_working_3-way'!Z227+'OddsRatio_working_3-way'!AF227</f>
        <v>1.0463799401190932</v>
      </c>
      <c r="AM227" s="11">
        <f>'OddsRatio_working_3-way'!AA227+'OddsRatio_working_3-way'!AG227</f>
        <v>-0.83318107663287178</v>
      </c>
      <c r="AN227" s="11">
        <f>'OddsRatio_working_3-way'!AB227+'OddsRatio_working_3-way'!AH227</f>
        <v>-0.21319886348622116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1.0463799401190932</v>
      </c>
      <c r="AS227" s="11">
        <f>IF(('OddsRatio_working_3-way'!X227=0),IF(Q227&gt;0,-Q227^(1/3),(-Q227)^(1/3)),'OddsRatio_working_3-way'!AM227-'OddsRatio_working_3-way'!R227/3)</f>
        <v>-0.83318107663287178</v>
      </c>
      <c r="AT227" s="11">
        <f>IF(('OddsRatio_working_3-way'!X227=0),IF(Q227&gt;0,-Q227^(1/3),(-Q227)^(1/3)),'OddsRatio_working_3-way'!AN227-'OddsRatio_working_3-way'!R227/3)</f>
        <v>-0.21319886348622116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1.97</v>
      </c>
      <c r="B228" s="4">
        <f>IF('True_Odds_Calculator_3-way'!B229="","",'True_Odds_Calculator_3-way'!B229)</f>
        <v>3.73</v>
      </c>
      <c r="C228" s="4">
        <f>IF('True_Odds_Calculator_3-way'!C229="","",'True_Odds_Calculator_3-way'!C229)</f>
        <v>4.03</v>
      </c>
      <c r="D228" s="9">
        <f t="shared" si="52"/>
        <v>0.49813940338984869</v>
      </c>
      <c r="E228" s="9">
        <f t="shared" si="53"/>
        <v>0.26072510152735523</v>
      </c>
      <c r="F228" s="9">
        <f t="shared" si="54"/>
        <v>0.24113549508279633</v>
      </c>
      <c r="G228" s="9">
        <f t="shared" si="55"/>
        <v>1.038629056124019</v>
      </c>
      <c r="H228" s="9">
        <f t="shared" si="56"/>
        <v>2.0074701844402987</v>
      </c>
      <c r="I228" s="9">
        <f t="shared" si="57"/>
        <v>3.8354573232185709</v>
      </c>
      <c r="J228" s="9">
        <f t="shared" si="58"/>
        <v>4.1470460400557778</v>
      </c>
      <c r="K228" s="11">
        <f t="shared" si="59"/>
        <v>0.50761421319796951</v>
      </c>
      <c r="L228" s="11">
        <f t="shared" si="60"/>
        <v>0.26809651474530832</v>
      </c>
      <c r="M228" s="11">
        <f t="shared" si="61"/>
        <v>0.24813895781637715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-0.27095483537328746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0.22726625741405512</v>
      </c>
      <c r="Q228" s="11">
        <f>2*'OddsRatio_working_3-way'!K228*'OddsRatio_working_3-way'!L228*'OddsRatio_working_3-way'!M228</f>
        <v>6.7538263718887104E-2</v>
      </c>
      <c r="R228" s="11">
        <f t="shared" si="62"/>
        <v>0</v>
      </c>
      <c r="S228" s="11">
        <f t="shared" si="63"/>
        <v>-0.83876066319671427</v>
      </c>
      <c r="T228" s="11">
        <f t="shared" si="64"/>
        <v>-0.24926022680437271</v>
      </c>
      <c r="U228" s="11">
        <f>'OddsRatio_working_3-way'!S228-'OddsRatio_working_3-way'!R228^2/3</f>
        <v>-0.83876066319671427</v>
      </c>
      <c r="V228" s="11">
        <f>'OddsRatio_working_3-way'!S228*'OddsRatio_working_3-way'!R228/3-2*'OddsRatio_working_3-way'!R228^3/27-'OddsRatio_working_3-way'!T228</f>
        <v>0.24926022680437271</v>
      </c>
      <c r="W228" s="11">
        <f>'OddsRatio_working_3-way'!V228^2+4*'OddsRatio_working_3-way'!U228^3/27</f>
        <v>-2.5289256453378227E-2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0.14783429669730361</v>
      </c>
      <c r="Y228" s="11">
        <f>IF('OddsRatio_working_3-way'!W228&gt;=0,IF('OddsRatio_working_3-way'!V228+SQRT('OddsRatio_working_3-way'!W228)&gt;0,0,PI()),ACOS('OddsRatio_working_3-way'!V228/(2*'OddsRatio_working_3-way'!X228)))</f>
        <v>0.56788717768859032</v>
      </c>
      <c r="Z228" s="11">
        <f>'OddsRatio_working_3-way'!X228^(1/3)*COS('OddsRatio_working_3-way'!Y228/3)</f>
        <v>0.51931452806200951</v>
      </c>
      <c r="AA228" s="11">
        <f>'OddsRatio_working_3-way'!X228^(1/3)*COS(('OddsRatio_working_3-way'!Y228+2*PI())/3)</f>
        <v>-0.34582269507488572</v>
      </c>
      <c r="AB228" s="11">
        <f>'OddsRatio_working_3-way'!X228^(1/3)*COS(('OddsRatio_working_3-way'!Y228+4*PI())/3)</f>
        <v>-0.17349183298712392</v>
      </c>
      <c r="AC228" s="11">
        <f>'OddsRatio_working_3-way'!X228^(1/3)*SIN('OddsRatio_working_3-way'!Y228/3)</f>
        <v>9.9495269616049667E-2</v>
      </c>
      <c r="AD228" s="11">
        <f>'OddsRatio_working_3-way'!X228^(1/3)*SIN(('OddsRatio_working_3-way'!Y228+2*PI())/3)</f>
        <v>0.39999193904800223</v>
      </c>
      <c r="AE228" s="11">
        <f>'OddsRatio_working_3-way'!X228^(1/3)*SIN(('OddsRatio_working_3-way'!Y228+4*PI())/3)</f>
        <v>-0.49948720866405183</v>
      </c>
      <c r="AF228" s="11">
        <f>-'OddsRatio_working_3-way'!U228/(3*'OddsRatio_working_3-way'!X228^(1/3))*COS(('OddsRatio_working_3-way'!Y228)/3)</f>
        <v>0.51931452806200951</v>
      </c>
      <c r="AG228" s="11">
        <f>-'OddsRatio_working_3-way'!U228/(3*'OddsRatio_working_3-way'!X228^(1/3))*COS(('OddsRatio_working_3-way'!Y228+2*PI())/3)</f>
        <v>-0.34582269507488572</v>
      </c>
      <c r="AH228" s="11">
        <f>-'OddsRatio_working_3-way'!U228/(3*'OddsRatio_working_3-way'!X228^(1/3))*COS(('OddsRatio_working_3-way'!Y228+4*PI())/3)</f>
        <v>-0.17349183298712392</v>
      </c>
      <c r="AI228" s="11">
        <f>'OddsRatio_working_3-way'!U228/(3*'OddsRatio_working_3-way'!X228^(1/3))*SIN(('OddsRatio_working_3-way'!Y228)/3)</f>
        <v>-9.9495269616049667E-2</v>
      </c>
      <c r="AJ228" s="11">
        <f>'OddsRatio_working_3-way'!U228/(3*'OddsRatio_working_3-way'!X228^(1/3))*SIN(('OddsRatio_working_3-way'!Y228+2*PI())/3)</f>
        <v>-0.39999193904800223</v>
      </c>
      <c r="AK228" s="11">
        <f>'OddsRatio_working_3-way'!U228/(3*'OddsRatio_working_3-way'!X228^(1/3))*SIN(('OddsRatio_working_3-way'!Y228+4*PI())/3)</f>
        <v>0.49948720866405183</v>
      </c>
      <c r="AL228" s="11">
        <f>'OddsRatio_working_3-way'!Z228+'OddsRatio_working_3-way'!AF228</f>
        <v>1.038629056124019</v>
      </c>
      <c r="AM228" s="11">
        <f>'OddsRatio_working_3-way'!AA228+'OddsRatio_working_3-way'!AG228</f>
        <v>-0.69164539014977144</v>
      </c>
      <c r="AN228" s="11">
        <f>'OddsRatio_working_3-way'!AB228+'OddsRatio_working_3-way'!AH228</f>
        <v>-0.34698366597424785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1.038629056124019</v>
      </c>
      <c r="AS228" s="11">
        <f>IF(('OddsRatio_working_3-way'!X228=0),IF(Q228&gt;0,-Q228^(1/3),(-Q228)^(1/3)),'OddsRatio_working_3-way'!AM228-'OddsRatio_working_3-way'!R228/3)</f>
        <v>-0.69164539014977144</v>
      </c>
      <c r="AT228" s="11">
        <f>IF(('OddsRatio_working_3-way'!X228=0),IF(Q228&gt;0,-Q228^(1/3),(-Q228)^(1/3)),'OddsRatio_working_3-way'!AN228-'OddsRatio_working_3-way'!R228/3)</f>
        <v>-0.34698366597424785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3.39</v>
      </c>
      <c r="B229" s="4">
        <f>IF('True_Odds_Calculator_3-way'!B230="","",'True_Odds_Calculator_3-way'!B230)</f>
        <v>3.57</v>
      </c>
      <c r="C229" s="4">
        <f>IF('True_Odds_Calculator_3-way'!C230="","",'True_Odds_Calculator_3-way'!C230)</f>
        <v>2.21</v>
      </c>
      <c r="D229" s="9">
        <f t="shared" si="52"/>
        <v>0.2862780076712968</v>
      </c>
      <c r="E229" s="9">
        <f t="shared" si="53"/>
        <v>0.27167464753462323</v>
      </c>
      <c r="F229" s="9">
        <f t="shared" si="54"/>
        <v>0.44204734479408003</v>
      </c>
      <c r="G229" s="9">
        <f t="shared" si="55"/>
        <v>1.0431414243177966</v>
      </c>
      <c r="H229" s="9">
        <f t="shared" si="56"/>
        <v>3.4931080041195335</v>
      </c>
      <c r="I229" s="9">
        <f t="shared" si="57"/>
        <v>3.6808734604967372</v>
      </c>
      <c r="J229" s="9">
        <f t="shared" si="58"/>
        <v>2.2622011234245334</v>
      </c>
      <c r="K229" s="11">
        <f t="shared" si="59"/>
        <v>0.29498525073746312</v>
      </c>
      <c r="L229" s="11">
        <f t="shared" si="60"/>
        <v>0.28011204481792717</v>
      </c>
      <c r="M229" s="11">
        <f t="shared" si="61"/>
        <v>0.45248868778280543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-0.2778793066633346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0.23068798522759387</v>
      </c>
      <c r="Q229" s="11">
        <f>2*'OddsRatio_working_3-way'!K229*'OddsRatio_working_3-way'!L229*'OddsRatio_working_3-way'!M229</f>
        <v>7.4777304773936432E-2</v>
      </c>
      <c r="R229" s="11">
        <f t="shared" si="62"/>
        <v>0</v>
      </c>
      <c r="S229" s="11">
        <f t="shared" si="63"/>
        <v>-0.83017331516191128</v>
      </c>
      <c r="T229" s="11">
        <f t="shared" si="64"/>
        <v>-0.26909994008489835</v>
      </c>
      <c r="U229" s="11">
        <f>'OddsRatio_working_3-way'!S229-'OddsRatio_working_3-way'!R229^2/3</f>
        <v>-0.83017331516191128</v>
      </c>
      <c r="V229" s="11">
        <f>'OddsRatio_working_3-way'!S229*'OddsRatio_working_3-way'!R229/3-2*'OddsRatio_working_3-way'!R229^3/27-'OddsRatio_working_3-way'!T229</f>
        <v>0.26909994008489835</v>
      </c>
      <c r="W229" s="11">
        <f>'OddsRatio_working_3-way'!V229^2+4*'OddsRatio_working_3-way'!U229^3/27</f>
        <v>-1.2347483764127837E-2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0.14556979556026012</v>
      </c>
      <c r="Y229" s="11">
        <f>IF('OddsRatio_working_3-way'!W229&gt;=0,IF('OddsRatio_working_3-way'!V229+SQRT('OddsRatio_working_3-way'!W229)&gt;0,0,PI()),ACOS('OddsRatio_working_3-way'!V229/(2*'OddsRatio_working_3-way'!X229)))</f>
        <v>0.39160234151229223</v>
      </c>
      <c r="Z229" s="11">
        <f>'OddsRatio_working_3-way'!X229^(1/3)*COS('OddsRatio_working_3-way'!Y229/3)</f>
        <v>0.52157071215889828</v>
      </c>
      <c r="AA229" s="11">
        <f>'OddsRatio_working_3-way'!X229^(1/3)*COS(('OddsRatio_working_3-way'!Y229+2*PI())/3)</f>
        <v>-0.32008394758061887</v>
      </c>
      <c r="AB229" s="11">
        <f>'OddsRatio_working_3-way'!X229^(1/3)*COS(('OddsRatio_working_3-way'!Y229+4*PI())/3)</f>
        <v>-0.20148676457827946</v>
      </c>
      <c r="AC229" s="11">
        <f>'OddsRatio_working_3-way'!X229^(1/3)*SIN('OddsRatio_working_3-way'!Y229/3)</f>
        <v>6.8472115531532041E-2</v>
      </c>
      <c r="AD229" s="11">
        <f>'OddsRatio_working_3-way'!X229^(1/3)*SIN(('OddsRatio_working_3-way'!Y229+2*PI())/3)</f>
        <v>0.41745742883378106</v>
      </c>
      <c r="AE229" s="11">
        <f>'OddsRatio_working_3-way'!X229^(1/3)*SIN(('OddsRatio_working_3-way'!Y229+4*PI())/3)</f>
        <v>-0.48592954436531305</v>
      </c>
      <c r="AF229" s="11">
        <f>-'OddsRatio_working_3-way'!U229/(3*'OddsRatio_working_3-way'!X229^(1/3))*COS(('OddsRatio_working_3-way'!Y229)/3)</f>
        <v>0.52157071215889828</v>
      </c>
      <c r="AG229" s="11">
        <f>-'OddsRatio_working_3-way'!U229/(3*'OddsRatio_working_3-way'!X229^(1/3))*COS(('OddsRatio_working_3-way'!Y229+2*PI())/3)</f>
        <v>-0.32008394758061887</v>
      </c>
      <c r="AH229" s="11">
        <f>-'OddsRatio_working_3-way'!U229/(3*'OddsRatio_working_3-way'!X229^(1/3))*COS(('OddsRatio_working_3-way'!Y229+4*PI())/3)</f>
        <v>-0.20148676457827946</v>
      </c>
      <c r="AI229" s="11">
        <f>'OddsRatio_working_3-way'!U229/(3*'OddsRatio_working_3-way'!X229^(1/3))*SIN(('OddsRatio_working_3-way'!Y229)/3)</f>
        <v>-6.8472115531532041E-2</v>
      </c>
      <c r="AJ229" s="11">
        <f>'OddsRatio_working_3-way'!U229/(3*'OddsRatio_working_3-way'!X229^(1/3))*SIN(('OddsRatio_working_3-way'!Y229+2*PI())/3)</f>
        <v>-0.41745742883378106</v>
      </c>
      <c r="AK229" s="11">
        <f>'OddsRatio_working_3-way'!U229/(3*'OddsRatio_working_3-way'!X229^(1/3))*SIN(('OddsRatio_working_3-way'!Y229+4*PI())/3)</f>
        <v>0.48592954436531305</v>
      </c>
      <c r="AL229" s="11">
        <f>'OddsRatio_working_3-way'!Z229+'OddsRatio_working_3-way'!AF229</f>
        <v>1.0431414243177966</v>
      </c>
      <c r="AM229" s="11">
        <f>'OddsRatio_working_3-way'!AA229+'OddsRatio_working_3-way'!AG229</f>
        <v>-0.64016789516123773</v>
      </c>
      <c r="AN229" s="11">
        <f>'OddsRatio_working_3-way'!AB229+'OddsRatio_working_3-way'!AH229</f>
        <v>-0.40297352915655893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1.0431414243177966</v>
      </c>
      <c r="AS229" s="11">
        <f>IF(('OddsRatio_working_3-way'!X229=0),IF(Q229&gt;0,-Q229^(1/3),(-Q229)^(1/3)),'OddsRatio_working_3-way'!AM229-'OddsRatio_working_3-way'!R229/3)</f>
        <v>-0.64016789516123773</v>
      </c>
      <c r="AT229" s="11">
        <f>IF(('OddsRatio_working_3-way'!X229=0),IF(Q229&gt;0,-Q229^(1/3),(-Q229)^(1/3)),'OddsRatio_working_3-way'!AN229-'OddsRatio_working_3-way'!R229/3)</f>
        <v>-0.40297352915655893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3.64</v>
      </c>
      <c r="B230" s="4">
        <f>IF('True_Odds_Calculator_3-way'!B231="","",'True_Odds_Calculator_3-way'!B231)</f>
        <v>2.98</v>
      </c>
      <c r="C230" s="4">
        <f>IF('True_Odds_Calculator_3-way'!C231="","",'True_Odds_Calculator_3-way'!C231)</f>
        <v>2.39</v>
      </c>
      <c r="D230" s="9">
        <f t="shared" si="52"/>
        <v>0.2661584741989847</v>
      </c>
      <c r="E230" s="9">
        <f t="shared" si="53"/>
        <v>0.32595904491653221</v>
      </c>
      <c r="F230" s="9">
        <f t="shared" si="54"/>
        <v>0.40788248088448309</v>
      </c>
      <c r="G230" s="9">
        <f t="shared" si="55"/>
        <v>1.0443788264160681</v>
      </c>
      <c r="H230" s="9">
        <f t="shared" si="56"/>
        <v>3.7571601017384202</v>
      </c>
      <c r="I230" s="9">
        <f t="shared" si="57"/>
        <v>3.067870076303814</v>
      </c>
      <c r="J230" s="9">
        <f t="shared" si="58"/>
        <v>2.4516865687183347</v>
      </c>
      <c r="K230" s="11">
        <f t="shared" si="59"/>
        <v>0.27472527472527469</v>
      </c>
      <c r="L230" s="11">
        <f t="shared" si="60"/>
        <v>0.33557046979865773</v>
      </c>
      <c r="M230" s="11">
        <f t="shared" si="61"/>
        <v>0.41841004184100417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-0.28026467929868559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0.2318242819773246</v>
      </c>
      <c r="Q230" s="11">
        <f>2*'OddsRatio_working_3-way'!K230*'OddsRatio_working_3-way'!L230*'OddsRatio_working_3-way'!M230</f>
        <v>7.7146183686297679E-2</v>
      </c>
      <c r="R230" s="11">
        <f t="shared" si="62"/>
        <v>0</v>
      </c>
      <c r="S230" s="11">
        <f t="shared" si="63"/>
        <v>-0.82716196189054292</v>
      </c>
      <c r="T230" s="11">
        <f t="shared" si="64"/>
        <v>-0.27526188415658659</v>
      </c>
      <c r="U230" s="11">
        <f>'OddsRatio_working_3-way'!S230-'OddsRatio_working_3-way'!R230^2/3</f>
        <v>-0.82716196189054292</v>
      </c>
      <c r="V230" s="11">
        <f>'OddsRatio_working_3-way'!S230*'OddsRatio_working_3-way'!R230/3-2*'OddsRatio_working_3-way'!R230^3/27-'OddsRatio_working_3-way'!T230</f>
        <v>0.27526188415658659</v>
      </c>
      <c r="W230" s="11">
        <f>'OddsRatio_working_3-way'!V230^2+4*'OddsRatio_working_3-way'!U230^3/27</f>
        <v>-8.0741039285649324E-3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0.14477845903137579</v>
      </c>
      <c r="Y230" s="11">
        <f>IF('OddsRatio_working_3-way'!W230&gt;=0,IF('OddsRatio_working_3-way'!V230+SQRT('OddsRatio_working_3-way'!W230)&gt;0,0,PI()),ACOS('OddsRatio_working_3-way'!V230/(2*'OddsRatio_working_3-way'!X230)))</f>
        <v>0.31553222941434078</v>
      </c>
      <c r="Z230" s="11">
        <f>'OddsRatio_working_3-way'!X230^(1/3)*COS('OddsRatio_working_3-way'!Y230/3)</f>
        <v>0.52218941320803403</v>
      </c>
      <c r="AA230" s="11">
        <f>'OddsRatio_working_3-way'!X230^(1/3)*COS(('OddsRatio_working_3-way'!Y230+2*PI())/3)</f>
        <v>-0.30883518233187879</v>
      </c>
      <c r="AB230" s="11">
        <f>'OddsRatio_working_3-way'!X230^(1/3)*COS(('OddsRatio_working_3-way'!Y230+4*PI())/3)</f>
        <v>-0.21335423087615538</v>
      </c>
      <c r="AC230" s="11">
        <f>'OddsRatio_working_3-way'!X230^(1/3)*SIN('OddsRatio_working_3-way'!Y230/3)</f>
        <v>5.5125953025443493E-2</v>
      </c>
      <c r="AD230" s="11">
        <f>'OddsRatio_working_3-way'!X230^(1/3)*SIN(('OddsRatio_working_3-way'!Y230+2*PI())/3)</f>
        <v>0.42466632091272499</v>
      </c>
      <c r="AE230" s="11">
        <f>'OddsRatio_working_3-way'!X230^(1/3)*SIN(('OddsRatio_working_3-way'!Y230+4*PI())/3)</f>
        <v>-0.47979227393816848</v>
      </c>
      <c r="AF230" s="11">
        <f>-'OddsRatio_working_3-way'!U230/(3*'OddsRatio_working_3-way'!X230^(1/3))*COS(('OddsRatio_working_3-way'!Y230)/3)</f>
        <v>0.52218941320803403</v>
      </c>
      <c r="AG230" s="11">
        <f>-'OddsRatio_working_3-way'!U230/(3*'OddsRatio_working_3-way'!X230^(1/3))*COS(('OddsRatio_working_3-way'!Y230+2*PI())/3)</f>
        <v>-0.30883518233187879</v>
      </c>
      <c r="AH230" s="11">
        <f>-'OddsRatio_working_3-way'!U230/(3*'OddsRatio_working_3-way'!X230^(1/3))*COS(('OddsRatio_working_3-way'!Y230+4*PI())/3)</f>
        <v>-0.21335423087615538</v>
      </c>
      <c r="AI230" s="11">
        <f>'OddsRatio_working_3-way'!U230/(3*'OddsRatio_working_3-way'!X230^(1/3))*SIN(('OddsRatio_working_3-way'!Y230)/3)</f>
        <v>-5.5125953025443493E-2</v>
      </c>
      <c r="AJ230" s="11">
        <f>'OddsRatio_working_3-way'!U230/(3*'OddsRatio_working_3-way'!X230^(1/3))*SIN(('OddsRatio_working_3-way'!Y230+2*PI())/3)</f>
        <v>-0.42466632091272499</v>
      </c>
      <c r="AK230" s="11">
        <f>'OddsRatio_working_3-way'!U230/(3*'OddsRatio_working_3-way'!X230^(1/3))*SIN(('OddsRatio_working_3-way'!Y230+4*PI())/3)</f>
        <v>0.47979227393816848</v>
      </c>
      <c r="AL230" s="11">
        <f>'OddsRatio_working_3-way'!Z230+'OddsRatio_working_3-way'!AF230</f>
        <v>1.0443788264160681</v>
      </c>
      <c r="AM230" s="11">
        <f>'OddsRatio_working_3-way'!AA230+'OddsRatio_working_3-way'!AG230</f>
        <v>-0.61767036466375758</v>
      </c>
      <c r="AN230" s="11">
        <f>'OddsRatio_working_3-way'!AB230+'OddsRatio_working_3-way'!AH230</f>
        <v>-0.42670846175231075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1.0443788264160681</v>
      </c>
      <c r="AS230" s="11">
        <f>IF(('OddsRatio_working_3-way'!X230=0),IF(Q230&gt;0,-Q230^(1/3),(-Q230)^(1/3)),'OddsRatio_working_3-way'!AM230-'OddsRatio_working_3-way'!R230/3)</f>
        <v>-0.61767036466375758</v>
      </c>
      <c r="AT230" s="11">
        <f>IF(('OddsRatio_working_3-way'!X230=0),IF(Q230&gt;0,-Q230^(1/3),(-Q230)^(1/3)),'OddsRatio_working_3-way'!AN230-'OddsRatio_working_3-way'!R230/3)</f>
        <v>-0.42670846175231075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2.17</v>
      </c>
      <c r="B231" s="4">
        <f>IF('True_Odds_Calculator_3-way'!B232="","",'True_Odds_Calculator_3-way'!B232)</f>
        <v>3.49</v>
      </c>
      <c r="C231" s="4">
        <f>IF('True_Odds_Calculator_3-way'!C232="","",'True_Odds_Calculator_3-way'!C232)</f>
        <v>3.57</v>
      </c>
      <c r="D231" s="9">
        <f t="shared" si="52"/>
        <v>0.4503518996533013</v>
      </c>
      <c r="E231" s="9">
        <f t="shared" si="53"/>
        <v>0.27797512876490599</v>
      </c>
      <c r="F231" s="9">
        <f t="shared" si="54"/>
        <v>0.27167297158179277</v>
      </c>
      <c r="G231" s="9">
        <f t="shared" si="55"/>
        <v>1.0431502598583093</v>
      </c>
      <c r="H231" s="9">
        <f t="shared" si="56"/>
        <v>2.2204858040342219</v>
      </c>
      <c r="I231" s="9">
        <f t="shared" si="57"/>
        <v>3.5974441470471898</v>
      </c>
      <c r="J231" s="9">
        <f t="shared" si="58"/>
        <v>3.6808961678358547</v>
      </c>
      <c r="K231" s="11">
        <f t="shared" si="59"/>
        <v>0.46082949308755761</v>
      </c>
      <c r="L231" s="11">
        <f t="shared" si="60"/>
        <v>0.28653295128939826</v>
      </c>
      <c r="M231" s="11">
        <f t="shared" si="61"/>
        <v>0.28011204481792717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-0.27692677958511247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0.23042769191972934</v>
      </c>
      <c r="Q231" s="11">
        <f>2*'OddsRatio_working_3-way'!K231*'OddsRatio_working_3-way'!L231*'OddsRatio_working_3-way'!M231</f>
        <v>7.3973576860266232E-2</v>
      </c>
      <c r="R231" s="11">
        <f t="shared" si="62"/>
        <v>0</v>
      </c>
      <c r="S231" s="11">
        <f t="shared" si="63"/>
        <v>-0.83208887296834433</v>
      </c>
      <c r="T231" s="11">
        <f t="shared" si="64"/>
        <v>-0.2671232336977028</v>
      </c>
      <c r="U231" s="11">
        <f>'OddsRatio_working_3-way'!S231-'OddsRatio_working_3-way'!R231^2/3</f>
        <v>-0.83208887296834433</v>
      </c>
      <c r="V231" s="11">
        <f>'OddsRatio_working_3-way'!S231*'OddsRatio_working_3-way'!R231/3-2*'OddsRatio_working_3-way'!R231^3/27-'OddsRatio_working_3-way'!T231</f>
        <v>0.2671232336977028</v>
      </c>
      <c r="W231" s="11">
        <f>'OddsRatio_working_3-way'!V231^2+4*'OddsRatio_working_3-way'!U231^3/27</f>
        <v>-1.3995540644073143E-2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0.14607392188990365</v>
      </c>
      <c r="Y231" s="11">
        <f>IF('OddsRatio_working_3-way'!W231&gt;=0,IF('OddsRatio_working_3-way'!V231+SQRT('OddsRatio_working_3-way'!W231)&gt;0,0,PI()),ACOS('OddsRatio_working_3-way'!V231/(2*'OddsRatio_working_3-way'!X231)))</f>
        <v>0.41691471402909963</v>
      </c>
      <c r="Z231" s="11">
        <f>'OddsRatio_working_3-way'!X231^(1/3)*COS('OddsRatio_working_3-way'!Y231/3)</f>
        <v>0.52157512992915478</v>
      </c>
      <c r="AA231" s="11">
        <f>'OddsRatio_working_3-way'!X231^(1/3)*COS(('OddsRatio_working_3-way'!Y231+2*PI())/3)</f>
        <v>-0.32396791097205901</v>
      </c>
      <c r="AB231" s="11">
        <f>'OddsRatio_working_3-way'!X231^(1/3)*COS(('OddsRatio_working_3-way'!Y231+4*PI())/3)</f>
        <v>-0.1976072189570959</v>
      </c>
      <c r="AC231" s="11">
        <f>'OddsRatio_working_3-way'!X231^(1/3)*SIN('OddsRatio_working_3-way'!Y231/3)</f>
        <v>7.2954379549826615E-2</v>
      </c>
      <c r="AD231" s="11">
        <f>'OddsRatio_working_3-way'!X231^(1/3)*SIN(('OddsRatio_working_3-way'!Y231+2*PI())/3)</f>
        <v>0.41522012272590414</v>
      </c>
      <c r="AE231" s="11">
        <f>'OddsRatio_working_3-way'!X231^(1/3)*SIN(('OddsRatio_working_3-way'!Y231+4*PI())/3)</f>
        <v>-0.4881745022757305</v>
      </c>
      <c r="AF231" s="11">
        <f>-'OddsRatio_working_3-way'!U231/(3*'OddsRatio_working_3-way'!X231^(1/3))*COS(('OddsRatio_working_3-way'!Y231)/3)</f>
        <v>0.52157512992915467</v>
      </c>
      <c r="AG231" s="11">
        <f>-'OddsRatio_working_3-way'!U231/(3*'OddsRatio_working_3-way'!X231^(1/3))*COS(('OddsRatio_working_3-way'!Y231+2*PI())/3)</f>
        <v>-0.3239679109720589</v>
      </c>
      <c r="AH231" s="11">
        <f>-'OddsRatio_working_3-way'!U231/(3*'OddsRatio_working_3-way'!X231^(1/3))*COS(('OddsRatio_working_3-way'!Y231+4*PI())/3)</f>
        <v>-0.19760721895709585</v>
      </c>
      <c r="AI231" s="11">
        <f>'OddsRatio_working_3-way'!U231/(3*'OddsRatio_working_3-way'!X231^(1/3))*SIN(('OddsRatio_working_3-way'!Y231)/3)</f>
        <v>-7.2954379549826601E-2</v>
      </c>
      <c r="AJ231" s="11">
        <f>'OddsRatio_working_3-way'!U231/(3*'OddsRatio_working_3-way'!X231^(1/3))*SIN(('OddsRatio_working_3-way'!Y231+2*PI())/3)</f>
        <v>-0.41522012272590403</v>
      </c>
      <c r="AK231" s="11">
        <f>'OddsRatio_working_3-way'!U231/(3*'OddsRatio_working_3-way'!X231^(1/3))*SIN(('OddsRatio_working_3-way'!Y231+4*PI())/3)</f>
        <v>0.48817450227573039</v>
      </c>
      <c r="AL231" s="11">
        <f>'OddsRatio_working_3-way'!Z231+'OddsRatio_working_3-way'!AF231</f>
        <v>1.0431502598583093</v>
      </c>
      <c r="AM231" s="11">
        <f>'OddsRatio_working_3-way'!AA231+'OddsRatio_working_3-way'!AG231</f>
        <v>-0.64793582194411792</v>
      </c>
      <c r="AN231" s="11">
        <f>'OddsRatio_working_3-way'!AB231+'OddsRatio_working_3-way'!AH231</f>
        <v>-0.39521443791419175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1.0431502598583093</v>
      </c>
      <c r="AS231" s="11">
        <f>IF(('OddsRatio_working_3-way'!X231=0),IF(Q231&gt;0,-Q231^(1/3),(-Q231)^(1/3)),'OddsRatio_working_3-way'!AM231-'OddsRatio_working_3-way'!R231/3)</f>
        <v>-0.64793582194411792</v>
      </c>
      <c r="AT231" s="11">
        <f>IF(('OddsRatio_working_3-way'!X231=0),IF(Q231&gt;0,-Q231^(1/3),(-Q231)^(1/3)),'OddsRatio_working_3-way'!AN231-'OddsRatio_working_3-way'!R231/3)</f>
        <v>-0.39521443791419175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5.48</v>
      </c>
      <c r="B232" s="4">
        <f>IF('True_Odds_Calculator_3-way'!B233="","",'True_Odds_Calculator_3-way'!B233)</f>
        <v>4.43</v>
      </c>
      <c r="C232" s="4">
        <f>IF('True_Odds_Calculator_3-way'!C233="","",'True_Odds_Calculator_3-way'!C233)</f>
        <v>1.61</v>
      </c>
      <c r="D232" s="9">
        <f t="shared" si="52"/>
        <v>0.17473886139901001</v>
      </c>
      <c r="E232" s="9">
        <f t="shared" si="53"/>
        <v>0.21664185438834294</v>
      </c>
      <c r="F232" s="9">
        <f t="shared" si="54"/>
        <v>0.6086192842126471</v>
      </c>
      <c r="G232" s="9">
        <f t="shared" si="55"/>
        <v>1.0542021053916619</v>
      </c>
      <c r="H232" s="9">
        <f t="shared" si="56"/>
        <v>5.7228254321546448</v>
      </c>
      <c r="I232" s="9">
        <f t="shared" si="57"/>
        <v>4.6159132214933996</v>
      </c>
      <c r="J232" s="9">
        <f t="shared" si="58"/>
        <v>1.6430632842889141</v>
      </c>
      <c r="K232" s="11">
        <f t="shared" si="59"/>
        <v>0.18248175182481752</v>
      </c>
      <c r="L232" s="11">
        <f t="shared" si="60"/>
        <v>0.22573363431151244</v>
      </c>
      <c r="M232" s="11">
        <f t="shared" si="61"/>
        <v>0.6211180124223602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-0.23982353948332724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0.21798641750170986</v>
      </c>
      <c r="Q232" s="11">
        <f>2*'OddsRatio_working_3-way'!K232*'OddsRatio_working_3-way'!L232*'OddsRatio_working_3-way'!M232</f>
        <v>5.1170520540307483E-2</v>
      </c>
      <c r="R232" s="11">
        <f t="shared" si="62"/>
        <v>0</v>
      </c>
      <c r="S232" s="11">
        <f t="shared" si="63"/>
        <v>-0.90894504339039028</v>
      </c>
      <c r="T232" s="11">
        <f t="shared" si="64"/>
        <v>-0.21336738107755643</v>
      </c>
      <c r="U232" s="11">
        <f>'OddsRatio_working_3-way'!S232-'OddsRatio_working_3-way'!R232^2/3</f>
        <v>-0.90894504339039028</v>
      </c>
      <c r="V232" s="11">
        <f>'OddsRatio_working_3-way'!S232*'OddsRatio_working_3-way'!R232/3-2*'OddsRatio_working_3-way'!R232^3/27-'OddsRatio_working_3-way'!T232</f>
        <v>0.21336738107755643</v>
      </c>
      <c r="W232" s="11">
        <f>'OddsRatio_working_3-way'!V232^2+4*'OddsRatio_working_3-way'!U232^3/27</f>
        <v>-6.5726687866766095E-2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0.16677254508361178</v>
      </c>
      <c r="Y232" s="11">
        <f>IF('OddsRatio_working_3-way'!W232&gt;=0,IF('OddsRatio_working_3-way'!V232+SQRT('OddsRatio_working_3-way'!W232)&gt;0,0,PI()),ACOS('OddsRatio_working_3-way'!V232/(2*'OddsRatio_working_3-way'!X232)))</f>
        <v>0.87669394404920375</v>
      </c>
      <c r="Z232" s="11">
        <f>'OddsRatio_working_3-way'!X232^(1/3)*COS('OddsRatio_working_3-way'!Y232/3)</f>
        <v>0.52710105269583096</v>
      </c>
      <c r="AA232" s="11">
        <f>'OddsRatio_working_3-way'!X232^(1/3)*COS(('OddsRatio_working_3-way'!Y232+2*PI())/3)</f>
        <v>-0.4008808617906271</v>
      </c>
      <c r="AB232" s="11">
        <f>'OddsRatio_working_3-way'!X232^(1/3)*COS(('OddsRatio_working_3-way'!Y232+4*PI())/3)</f>
        <v>-0.12622019090520403</v>
      </c>
      <c r="AC232" s="11">
        <f>'OddsRatio_working_3-way'!X232^(1/3)*SIN('OddsRatio_working_3-way'!Y232/3)</f>
        <v>0.15857541227150226</v>
      </c>
      <c r="AD232" s="11">
        <f>'OddsRatio_working_3-way'!X232^(1/3)*SIN(('OddsRatio_working_3-way'!Y232+2*PI())/3)</f>
        <v>0.3771951958603586</v>
      </c>
      <c r="AE232" s="11">
        <f>'OddsRatio_working_3-way'!X232^(1/3)*SIN(('OddsRatio_working_3-way'!Y232+4*PI())/3)</f>
        <v>-0.53577060813186084</v>
      </c>
      <c r="AF232" s="11">
        <f>-'OddsRatio_working_3-way'!U232/(3*'OddsRatio_working_3-way'!X232^(1/3))*COS(('OddsRatio_working_3-way'!Y232)/3)</f>
        <v>0.52710105269583096</v>
      </c>
      <c r="AG232" s="11">
        <f>-'OddsRatio_working_3-way'!U232/(3*'OddsRatio_working_3-way'!X232^(1/3))*COS(('OddsRatio_working_3-way'!Y232+2*PI())/3)</f>
        <v>-0.40088086179062699</v>
      </c>
      <c r="AH232" s="11">
        <f>-'OddsRatio_working_3-way'!U232/(3*'OddsRatio_working_3-way'!X232^(1/3))*COS(('OddsRatio_working_3-way'!Y232+4*PI())/3)</f>
        <v>-0.126220190905204</v>
      </c>
      <c r="AI232" s="11">
        <f>'OddsRatio_working_3-way'!U232/(3*'OddsRatio_working_3-way'!X232^(1/3))*SIN(('OddsRatio_working_3-way'!Y232)/3)</f>
        <v>-0.15857541227150224</v>
      </c>
      <c r="AJ232" s="11">
        <f>'OddsRatio_working_3-way'!U232/(3*'OddsRatio_working_3-way'!X232^(1/3))*SIN(('OddsRatio_working_3-way'!Y232+2*PI())/3)</f>
        <v>-0.37719519586035849</v>
      </c>
      <c r="AK232" s="11">
        <f>'OddsRatio_working_3-way'!U232/(3*'OddsRatio_working_3-way'!X232^(1/3))*SIN(('OddsRatio_working_3-way'!Y232+4*PI())/3)</f>
        <v>0.53577060813186073</v>
      </c>
      <c r="AL232" s="11">
        <f>'OddsRatio_working_3-way'!Z232+'OddsRatio_working_3-way'!AF232</f>
        <v>1.0542021053916619</v>
      </c>
      <c r="AM232" s="11">
        <f>'OddsRatio_working_3-way'!AA232+'OddsRatio_working_3-way'!AG232</f>
        <v>-0.80176172358125408</v>
      </c>
      <c r="AN232" s="11">
        <f>'OddsRatio_working_3-way'!AB232+'OddsRatio_working_3-way'!AH232</f>
        <v>-0.25244038181040807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1.0542021053916619</v>
      </c>
      <c r="AS232" s="11">
        <f>IF(('OddsRatio_working_3-way'!X232=0),IF(Q232&gt;0,-Q232^(1/3),(-Q232)^(1/3)),'OddsRatio_working_3-way'!AM232-'OddsRatio_working_3-way'!R232/3)</f>
        <v>-0.80176172358125408</v>
      </c>
      <c r="AT232" s="11">
        <f>IF(('OddsRatio_working_3-way'!X232=0),IF(Q232&gt;0,-Q232^(1/3),(-Q232)^(1/3)),'OddsRatio_working_3-way'!AN232-'OddsRatio_working_3-way'!R232/3)</f>
        <v>-0.25244038181040807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2.73</v>
      </c>
      <c r="B233" s="4">
        <f>IF('True_Odds_Calculator_3-way'!B234="","",'True_Odds_Calculator_3-way'!B234)</f>
        <v>3.23</v>
      </c>
      <c r="C233" s="4">
        <f>IF('True_Odds_Calculator_3-way'!C234="","",'True_Odds_Calculator_3-way'!C234)</f>
        <v>2.85</v>
      </c>
      <c r="D233" s="9">
        <f t="shared" si="52"/>
        <v>0.35706555085921649</v>
      </c>
      <c r="E233" s="9">
        <f t="shared" si="53"/>
        <v>0.30111297689184641</v>
      </c>
      <c r="F233" s="9">
        <f t="shared" si="54"/>
        <v>0.341821472248937</v>
      </c>
      <c r="G233" s="9">
        <f t="shared" si="55"/>
        <v>1.0408128395855714</v>
      </c>
      <c r="H233" s="9">
        <f t="shared" si="56"/>
        <v>2.8006062124830384</v>
      </c>
      <c r="I233" s="9">
        <f t="shared" si="57"/>
        <v>3.3210126322758233</v>
      </c>
      <c r="J233" s="9">
        <f t="shared" si="58"/>
        <v>2.9255037532333072</v>
      </c>
      <c r="K233" s="11">
        <f t="shared" si="59"/>
        <v>0.36630036630036628</v>
      </c>
      <c r="L233" s="11">
        <f t="shared" si="60"/>
        <v>0.30959752321981426</v>
      </c>
      <c r="M233" s="11">
        <f t="shared" si="61"/>
        <v>0.35087719298245612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-0.28399628904761698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0.2311884338933386</v>
      </c>
      <c r="Q233" s="11">
        <f>2*'OddsRatio_working_3-way'!K233*'OddsRatio_working_3-way'!L233*'OddsRatio_working_3-way'!M233</f>
        <v>7.9582937656915168E-2</v>
      </c>
      <c r="R233" s="11">
        <f t="shared" si="62"/>
        <v>0</v>
      </c>
      <c r="S233" s="11">
        <f t="shared" si="63"/>
        <v>-0.81405441834690939</v>
      </c>
      <c r="T233" s="11">
        <f t="shared" si="64"/>
        <v>-0.28022527309704276</v>
      </c>
      <c r="U233" s="11">
        <f>'OddsRatio_working_3-way'!S233-'OddsRatio_working_3-way'!R233^2/3</f>
        <v>-0.81405441834690939</v>
      </c>
      <c r="V233" s="11">
        <f>'OddsRatio_working_3-way'!S233*'OddsRatio_working_3-way'!R233/3-2*'OddsRatio_working_3-way'!R233^3/27-'OddsRatio_working_3-way'!T233</f>
        <v>0.28022527309704276</v>
      </c>
      <c r="W233" s="11">
        <f>'OddsRatio_working_3-way'!V233^2+4*'OddsRatio_working_3-way'!U233^3/27</f>
        <v>-1.3939923723189085E-3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0.14135080124872931</v>
      </c>
      <c r="Y233" s="11">
        <f>IF('OddsRatio_working_3-way'!W233&gt;=0,IF('OddsRatio_working_3-way'!V233+SQRT('OddsRatio_working_3-way'!W233)&gt;0,0,PI()),ACOS('OddsRatio_working_3-way'!V233/(2*'OddsRatio_working_3-way'!X233)))</f>
        <v>0.13245629329813102</v>
      </c>
      <c r="Z233" s="11">
        <f>'OddsRatio_working_3-way'!X233^(1/3)*COS('OddsRatio_working_3-way'!Y233/3)</f>
        <v>0.52040641979278568</v>
      </c>
      <c r="AA233" s="11">
        <f>'OddsRatio_working_3-way'!X233^(1/3)*COS(('OddsRatio_working_3-way'!Y233+2*PI())/3)</f>
        <v>-0.28011484633262196</v>
      </c>
      <c r="AB233" s="11">
        <f>'OddsRatio_working_3-way'!X233^(1/3)*COS(('OddsRatio_working_3-way'!Y233+4*PI())/3)</f>
        <v>-0.2402915734601638</v>
      </c>
      <c r="AC233" s="11">
        <f>'OddsRatio_working_3-way'!X233^(1/3)*SIN('OddsRatio_working_3-way'!Y233/3)</f>
        <v>2.2991977312925824E-2</v>
      </c>
      <c r="AD233" s="11">
        <f>'OddsRatio_working_3-way'!X233^(1/3)*SIN(('OddsRatio_working_3-way'!Y233+2*PI())/3)</f>
        <v>0.43918919117659844</v>
      </c>
      <c r="AE233" s="11">
        <f>'OddsRatio_working_3-way'!X233^(1/3)*SIN(('OddsRatio_working_3-way'!Y233+4*PI())/3)</f>
        <v>-0.46218116848952406</v>
      </c>
      <c r="AF233" s="11">
        <f>-'OddsRatio_working_3-way'!U233/(3*'OddsRatio_working_3-way'!X233^(1/3))*COS(('OddsRatio_working_3-way'!Y233)/3)</f>
        <v>0.52040641979278568</v>
      </c>
      <c r="AG233" s="11">
        <f>-'OddsRatio_working_3-way'!U233/(3*'OddsRatio_working_3-way'!X233^(1/3))*COS(('OddsRatio_working_3-way'!Y233+2*PI())/3)</f>
        <v>-0.28011484633262196</v>
      </c>
      <c r="AH233" s="11">
        <f>-'OddsRatio_working_3-way'!U233/(3*'OddsRatio_working_3-way'!X233^(1/3))*COS(('OddsRatio_working_3-way'!Y233+4*PI())/3)</f>
        <v>-0.2402915734601638</v>
      </c>
      <c r="AI233" s="11">
        <f>'OddsRatio_working_3-way'!U233/(3*'OddsRatio_working_3-way'!X233^(1/3))*SIN(('OddsRatio_working_3-way'!Y233)/3)</f>
        <v>-2.2991977312925824E-2</v>
      </c>
      <c r="AJ233" s="11">
        <f>'OddsRatio_working_3-way'!U233/(3*'OddsRatio_working_3-way'!X233^(1/3))*SIN(('OddsRatio_working_3-way'!Y233+2*PI())/3)</f>
        <v>-0.43918919117659844</v>
      </c>
      <c r="AK233" s="11">
        <f>'OddsRatio_working_3-way'!U233/(3*'OddsRatio_working_3-way'!X233^(1/3))*SIN(('OddsRatio_working_3-way'!Y233+4*PI())/3)</f>
        <v>0.46218116848952406</v>
      </c>
      <c r="AL233" s="11">
        <f>'OddsRatio_working_3-way'!Z233+'OddsRatio_working_3-way'!AF233</f>
        <v>1.0408128395855714</v>
      </c>
      <c r="AM233" s="11">
        <f>'OddsRatio_working_3-way'!AA233+'OddsRatio_working_3-way'!AG233</f>
        <v>-0.56022969266524392</v>
      </c>
      <c r="AN233" s="11">
        <f>'OddsRatio_working_3-way'!AB233+'OddsRatio_working_3-way'!AH233</f>
        <v>-0.48058314692032761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1.0408128395855714</v>
      </c>
      <c r="AS233" s="11">
        <f>IF(('OddsRatio_working_3-way'!X233=0),IF(Q233&gt;0,-Q233^(1/3),(-Q233)^(1/3)),'OddsRatio_working_3-way'!AM233-'OddsRatio_working_3-way'!R233/3)</f>
        <v>-0.56022969266524392</v>
      </c>
      <c r="AT233" s="11">
        <f>IF(('OddsRatio_working_3-way'!X233=0),IF(Q233&gt;0,-Q233^(1/3),(-Q233)^(1/3)),'OddsRatio_working_3-way'!AN233-'OddsRatio_working_3-way'!R233/3)</f>
        <v>-0.48058314692032761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2.57</v>
      </c>
      <c r="B234" s="4">
        <f>IF('True_Odds_Calculator_3-way'!B235="","",'True_Odds_Calculator_3-way'!B235)</f>
        <v>3.29</v>
      </c>
      <c r="C234" s="4">
        <f>IF('True_Odds_Calculator_3-way'!C235="","",'True_Odds_Calculator_3-way'!C235)</f>
        <v>3</v>
      </c>
      <c r="D234" s="9">
        <f t="shared" si="52"/>
        <v>0.3797466409064213</v>
      </c>
      <c r="E234" s="9">
        <f t="shared" si="53"/>
        <v>0.29564981859385109</v>
      </c>
      <c r="F234" s="9">
        <f t="shared" si="54"/>
        <v>0.32460354049972784</v>
      </c>
      <c r="G234" s="9">
        <f t="shared" si="55"/>
        <v>1.0403405619983348</v>
      </c>
      <c r="H234" s="9">
        <f t="shared" si="56"/>
        <v>2.6333346823373853</v>
      </c>
      <c r="I234" s="9">
        <f t="shared" si="57"/>
        <v>3.3823798869761861</v>
      </c>
      <c r="J234" s="9">
        <f t="shared" si="58"/>
        <v>3.0806811239966696</v>
      </c>
      <c r="K234" s="11">
        <f t="shared" si="59"/>
        <v>0.38910505836575876</v>
      </c>
      <c r="L234" s="11">
        <f t="shared" si="60"/>
        <v>0.303951367781155</v>
      </c>
      <c r="M234" s="11">
        <f t="shared" si="61"/>
        <v>0.33333333333333331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-0.28347505903594983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0.2310188087156379</v>
      </c>
      <c r="Q234" s="11">
        <f>2*'OddsRatio_working_3-way'!K234*'OddsRatio_working_3-way'!L234*'OddsRatio_working_3-way'!M234</f>
        <v>7.8846009800559003E-2</v>
      </c>
      <c r="R234" s="11">
        <f t="shared" si="62"/>
        <v>0</v>
      </c>
      <c r="S234" s="11">
        <f t="shared" si="63"/>
        <v>-0.81495285511640192</v>
      </c>
      <c r="T234" s="11">
        <f t="shared" si="64"/>
        <v>-0.2781409061830723</v>
      </c>
      <c r="U234" s="11">
        <f>'OddsRatio_working_3-way'!S234-'OddsRatio_working_3-way'!R234^2/3</f>
        <v>-0.81495285511640192</v>
      </c>
      <c r="V234" s="11">
        <f>'OddsRatio_working_3-way'!S234*'OddsRatio_working_3-way'!R234/3-2*'OddsRatio_working_3-way'!R234^3/27-'OddsRatio_working_3-way'!T234</f>
        <v>0.2781409061830723</v>
      </c>
      <c r="W234" s="11">
        <f>'OddsRatio_working_3-way'!V234^2+4*'OddsRatio_working_3-way'!U234^3/27</f>
        <v>-2.8227379377817885E-3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0.14158486998097858</v>
      </c>
      <c r="Y234" s="11">
        <f>IF('OddsRatio_working_3-way'!W234&gt;=0,IF('OddsRatio_working_3-way'!V234+SQRT('OddsRatio_working_3-way'!W234)&gt;0,0,PI()),ACOS('OddsRatio_working_3-way'!V234/(2*'OddsRatio_working_3-way'!X234)))</f>
        <v>0.18874264751904501</v>
      </c>
      <c r="Z234" s="11">
        <f>'OddsRatio_working_3-way'!X234^(1/3)*COS('OddsRatio_working_3-way'!Y234/3)</f>
        <v>0.5201702809991674</v>
      </c>
      <c r="AA234" s="11">
        <f>'OddsRatio_working_3-way'!X234^(1/3)*COS(('OddsRatio_working_3-way'!Y234+2*PI())/3)</f>
        <v>-0.28846423232853147</v>
      </c>
      <c r="AB234" s="11">
        <f>'OddsRatio_working_3-way'!X234^(1/3)*COS(('OddsRatio_working_3-way'!Y234+4*PI())/3)</f>
        <v>-0.23170604867063588</v>
      </c>
      <c r="AC234" s="11">
        <f>'OddsRatio_working_3-way'!X234^(1/3)*SIN('OddsRatio_working_3-way'!Y234/3)</f>
        <v>3.2769352613600221E-2</v>
      </c>
      <c r="AD234" s="11">
        <f>'OddsRatio_working_3-way'!X234^(1/3)*SIN(('OddsRatio_working_3-way'!Y234+2*PI())/3)</f>
        <v>0.43409600133216886</v>
      </c>
      <c r="AE234" s="11">
        <f>'OddsRatio_working_3-way'!X234^(1/3)*SIN(('OddsRatio_working_3-way'!Y234+4*PI())/3)</f>
        <v>-0.46686535394576906</v>
      </c>
      <c r="AF234" s="11">
        <f>-'OddsRatio_working_3-way'!U234/(3*'OddsRatio_working_3-way'!X234^(1/3))*COS(('OddsRatio_working_3-way'!Y234)/3)</f>
        <v>0.5201702809991674</v>
      </c>
      <c r="AG234" s="11">
        <f>-'OddsRatio_working_3-way'!U234/(3*'OddsRatio_working_3-way'!X234^(1/3))*COS(('OddsRatio_working_3-way'!Y234+2*PI())/3)</f>
        <v>-0.28846423232853147</v>
      </c>
      <c r="AH234" s="11">
        <f>-'OddsRatio_working_3-way'!U234/(3*'OddsRatio_working_3-way'!X234^(1/3))*COS(('OddsRatio_working_3-way'!Y234+4*PI())/3)</f>
        <v>-0.23170604867063588</v>
      </c>
      <c r="AI234" s="11">
        <f>'OddsRatio_working_3-way'!U234/(3*'OddsRatio_working_3-way'!X234^(1/3))*SIN(('OddsRatio_working_3-way'!Y234)/3)</f>
        <v>-3.2769352613600221E-2</v>
      </c>
      <c r="AJ234" s="11">
        <f>'OddsRatio_working_3-way'!U234/(3*'OddsRatio_working_3-way'!X234^(1/3))*SIN(('OddsRatio_working_3-way'!Y234+2*PI())/3)</f>
        <v>-0.43409600133216886</v>
      </c>
      <c r="AK234" s="11">
        <f>'OddsRatio_working_3-way'!U234/(3*'OddsRatio_working_3-way'!X234^(1/3))*SIN(('OddsRatio_working_3-way'!Y234+4*PI())/3)</f>
        <v>0.46686535394576906</v>
      </c>
      <c r="AL234" s="11">
        <f>'OddsRatio_working_3-way'!Z234+'OddsRatio_working_3-way'!AF234</f>
        <v>1.0403405619983348</v>
      </c>
      <c r="AM234" s="11">
        <f>'OddsRatio_working_3-way'!AA234+'OddsRatio_working_3-way'!AG234</f>
        <v>-0.57692846465706293</v>
      </c>
      <c r="AN234" s="11">
        <f>'OddsRatio_working_3-way'!AB234+'OddsRatio_working_3-way'!AH234</f>
        <v>-0.46341209734127176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1.0403405619983348</v>
      </c>
      <c r="AS234" s="11">
        <f>IF(('OddsRatio_working_3-way'!X234=0),IF(Q234&gt;0,-Q234^(1/3),(-Q234)^(1/3)),'OddsRatio_working_3-way'!AM234-'OddsRatio_working_3-way'!R234/3)</f>
        <v>-0.57692846465706293</v>
      </c>
      <c r="AT234" s="11">
        <f>IF(('OddsRatio_working_3-way'!X234=0),IF(Q234&gt;0,-Q234^(1/3),(-Q234)^(1/3)),'OddsRatio_working_3-way'!AN234-'OddsRatio_working_3-way'!R234/3)</f>
        <v>-0.46341209734127176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1.27</v>
      </c>
      <c r="B235" s="4">
        <f>IF('True_Odds_Calculator_3-way'!B236="","",'True_Odds_Calculator_3-way'!B236)</f>
        <v>6.21</v>
      </c>
      <c r="C235" s="4">
        <f>IF('True_Odds_Calculator_3-way'!C236="","",'True_Odds_Calculator_3-way'!C236)</f>
        <v>12.33</v>
      </c>
      <c r="D235" s="9">
        <f t="shared" si="52"/>
        <v>0.77391203005564979</v>
      </c>
      <c r="E235" s="9">
        <f t="shared" si="53"/>
        <v>0.15066701229170629</v>
      </c>
      <c r="F235" s="9">
        <f t="shared" si="54"/>
        <v>7.5420957652643658E-2</v>
      </c>
      <c r="G235" s="9">
        <f t="shared" si="55"/>
        <v>1.0819871240217422</v>
      </c>
      <c r="H235" s="9">
        <f t="shared" si="56"/>
        <v>1.2921365234858706</v>
      </c>
      <c r="I235" s="9">
        <f t="shared" si="57"/>
        <v>6.6371529161532772</v>
      </c>
      <c r="J235" s="9">
        <f t="shared" si="58"/>
        <v>13.258914115166343</v>
      </c>
      <c r="K235" s="11">
        <f t="shared" si="59"/>
        <v>0.78740157480314954</v>
      </c>
      <c r="L235" s="11">
        <f t="shared" si="60"/>
        <v>0.1610305958132045</v>
      </c>
      <c r="M235" s="11">
        <f t="shared" si="61"/>
        <v>8.1103000811030002E-2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-0.16389775302206544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0.17286589367332528</v>
      </c>
      <c r="Q235" s="11">
        <f>2*'OddsRatio_working_3-way'!K235*'OddsRatio_working_3-way'!L235*'OddsRatio_working_3-way'!M235</f>
        <v>2.0567030776124359E-2</v>
      </c>
      <c r="R235" s="11">
        <f t="shared" si="62"/>
        <v>0</v>
      </c>
      <c r="S235" s="11">
        <f t="shared" si="63"/>
        <v>-1.054717898725875</v>
      </c>
      <c r="T235" s="11">
        <f t="shared" si="64"/>
        <v>-0.12548695999118081</v>
      </c>
      <c r="U235" s="11">
        <f>'OddsRatio_working_3-way'!S235-'OddsRatio_working_3-way'!R235^2/3</f>
        <v>-1.054717898725875</v>
      </c>
      <c r="V235" s="11">
        <f>'OddsRatio_working_3-way'!S235*'OddsRatio_working_3-way'!R235/3-2*'OddsRatio_working_3-way'!R235^3/27-'OddsRatio_working_3-way'!T235</f>
        <v>0.12548695999118081</v>
      </c>
      <c r="W235" s="11">
        <f>'OddsRatio_working_3-way'!V235^2+4*'OddsRatio_working_3-way'!U235^3/27</f>
        <v>-0.15807519613734569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0.20845993216033981</v>
      </c>
      <c r="Y235" s="11">
        <f>IF('OddsRatio_working_3-way'!W235&gt;=0,IF('OddsRatio_working_3-way'!V235+SQRT('OddsRatio_working_3-way'!W235)&gt;0,0,PI()),ACOS('OddsRatio_working_3-way'!V235/(2*'OddsRatio_working_3-way'!X235)))</f>
        <v>1.2650701026787023</v>
      </c>
      <c r="Z235" s="11">
        <f>'OddsRatio_working_3-way'!X235^(1/3)*COS('OddsRatio_working_3-way'!Y235/3)</f>
        <v>0.54099356201087112</v>
      </c>
      <c r="AA235" s="11">
        <f>'OddsRatio_working_3-way'!X235^(1/3)*COS(('OddsRatio_working_3-way'!Y235+2*PI())/3)</f>
        <v>-0.48067277649150675</v>
      </c>
      <c r="AB235" s="11">
        <f>'OddsRatio_working_3-way'!X235^(1/3)*COS(('OddsRatio_working_3-way'!Y235+4*PI())/3)</f>
        <v>-6.0320785519364602E-2</v>
      </c>
      <c r="AC235" s="11">
        <f>'OddsRatio_working_3-way'!X235^(1/3)*SIN('OddsRatio_working_3-way'!Y235/3)</f>
        <v>0.24269033514216157</v>
      </c>
      <c r="AD235" s="11">
        <f>'OddsRatio_working_3-way'!X235^(1/3)*SIN(('OddsRatio_working_3-way'!Y235+2*PI())/3)</f>
        <v>0.34716900041416571</v>
      </c>
      <c r="AE235" s="11">
        <f>'OddsRatio_working_3-way'!X235^(1/3)*SIN(('OddsRatio_working_3-way'!Y235+4*PI())/3)</f>
        <v>-0.58985933555632719</v>
      </c>
      <c r="AF235" s="11">
        <f>-'OddsRatio_working_3-way'!U235/(3*'OddsRatio_working_3-way'!X235^(1/3))*COS(('OddsRatio_working_3-way'!Y235)/3)</f>
        <v>0.54099356201087112</v>
      </c>
      <c r="AG235" s="11">
        <f>-'OddsRatio_working_3-way'!U235/(3*'OddsRatio_working_3-way'!X235^(1/3))*COS(('OddsRatio_working_3-way'!Y235+2*PI())/3)</f>
        <v>-0.48067277649150675</v>
      </c>
      <c r="AH235" s="11">
        <f>-'OddsRatio_working_3-way'!U235/(3*'OddsRatio_working_3-way'!X235^(1/3))*COS(('OddsRatio_working_3-way'!Y235+4*PI())/3)</f>
        <v>-6.0320785519364602E-2</v>
      </c>
      <c r="AI235" s="11">
        <f>'OddsRatio_working_3-way'!U235/(3*'OddsRatio_working_3-way'!X235^(1/3))*SIN(('OddsRatio_working_3-way'!Y235)/3)</f>
        <v>-0.24269033514216157</v>
      </c>
      <c r="AJ235" s="11">
        <f>'OddsRatio_working_3-way'!U235/(3*'OddsRatio_working_3-way'!X235^(1/3))*SIN(('OddsRatio_working_3-way'!Y235+2*PI())/3)</f>
        <v>-0.34716900041416571</v>
      </c>
      <c r="AK235" s="11">
        <f>'OddsRatio_working_3-way'!U235/(3*'OddsRatio_working_3-way'!X235^(1/3))*SIN(('OddsRatio_working_3-way'!Y235+4*PI())/3)</f>
        <v>0.58985933555632719</v>
      </c>
      <c r="AL235" s="11">
        <f>'OddsRatio_working_3-way'!Z235+'OddsRatio_working_3-way'!AF235</f>
        <v>1.0819871240217422</v>
      </c>
      <c r="AM235" s="11">
        <f>'OddsRatio_working_3-way'!AA235+'OddsRatio_working_3-way'!AG235</f>
        <v>-0.9613455529830135</v>
      </c>
      <c r="AN235" s="11">
        <f>'OddsRatio_working_3-way'!AB235+'OddsRatio_working_3-way'!AH235</f>
        <v>-0.1206415710387292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1.0819871240217422</v>
      </c>
      <c r="AS235" s="11">
        <f>IF(('OddsRatio_working_3-way'!X235=0),IF(Q235&gt;0,-Q235^(1/3),(-Q235)^(1/3)),'OddsRatio_working_3-way'!AM235-'OddsRatio_working_3-way'!R235/3)</f>
        <v>-0.9613455529830135</v>
      </c>
      <c r="AT235" s="11">
        <f>IF(('OddsRatio_working_3-way'!X235=0),IF(Q235&gt;0,-Q235^(1/3),(-Q235)^(1/3)),'OddsRatio_working_3-way'!AN235-'OddsRatio_working_3-way'!R235/3)</f>
        <v>-0.1206415710387292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3.27</v>
      </c>
      <c r="B236" s="4">
        <f>IF('True_Odds_Calculator_3-way'!B237="","",'True_Odds_Calculator_3-way'!B237)</f>
        <v>3.38</v>
      </c>
      <c r="C236" s="4">
        <f>IF('True_Odds_Calculator_3-way'!C237="","",'True_Odds_Calculator_3-way'!C237)</f>
        <v>2.35</v>
      </c>
      <c r="D236" s="9">
        <f t="shared" si="52"/>
        <v>0.29714261887757176</v>
      </c>
      <c r="E236" s="9">
        <f t="shared" si="53"/>
        <v>0.2873555285825225</v>
      </c>
      <c r="F236" s="9">
        <f t="shared" si="54"/>
        <v>0.41550185253990585</v>
      </c>
      <c r="G236" s="9">
        <f t="shared" si="55"/>
        <v>1.0420208431431679</v>
      </c>
      <c r="H236" s="9">
        <f t="shared" si="56"/>
        <v>3.365387313934991</v>
      </c>
      <c r="I236" s="9">
        <f t="shared" si="57"/>
        <v>3.4800096066807389</v>
      </c>
      <c r="J236" s="9">
        <f t="shared" si="58"/>
        <v>2.4067281382432766</v>
      </c>
      <c r="K236" s="11">
        <f t="shared" si="59"/>
        <v>0.3058103975535168</v>
      </c>
      <c r="L236" s="11">
        <f t="shared" si="60"/>
        <v>0.29585798816568049</v>
      </c>
      <c r="M236" s="11">
        <f t="shared" si="61"/>
        <v>0.42553191489361702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-0.28080463208618289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0.2310036995242479</v>
      </c>
      <c r="Q236" s="11">
        <f>2*'OddsRatio_working_3-way'!K236*'OddsRatio_working_3-way'!L236*'OddsRatio_working_3-way'!M236</f>
        <v>7.7001233174749287E-2</v>
      </c>
      <c r="R236" s="11">
        <f t="shared" si="62"/>
        <v>0</v>
      </c>
      <c r="S236" s="11">
        <f t="shared" si="63"/>
        <v>-0.8226491771451605</v>
      </c>
      <c r="T236" s="11">
        <f t="shared" si="64"/>
        <v>-0.27421639238172013</v>
      </c>
      <c r="U236" s="11">
        <f>'OddsRatio_working_3-way'!S236-'OddsRatio_working_3-way'!R236^2/3</f>
        <v>-0.8226491771451605</v>
      </c>
      <c r="V236" s="11">
        <f>'OddsRatio_working_3-way'!S236*'OddsRatio_working_3-way'!R236/3-2*'OddsRatio_working_3-way'!R236^3/27-'OddsRatio_working_3-way'!T236</f>
        <v>0.27421639238172013</v>
      </c>
      <c r="W236" s="11">
        <f>'OddsRatio_working_3-way'!V236^2+4*'OddsRatio_working_3-way'!U236^3/27</f>
        <v>-7.2837706458651619E-3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0.14359526497826336</v>
      </c>
      <c r="Y236" s="11">
        <f>IF('OddsRatio_working_3-way'!W236&gt;=0,IF('OddsRatio_working_3-way'!V236+SQRT('OddsRatio_working_3-way'!W236)&gt;0,0,PI()),ACOS('OddsRatio_working_3-way'!V236/(2*'OddsRatio_working_3-way'!X236)))</f>
        <v>0.3017295731771199</v>
      </c>
      <c r="Z236" s="11">
        <f>'OddsRatio_working_3-way'!X236^(1/3)*COS('OddsRatio_working_3-way'!Y236/3)</f>
        <v>0.52101042157158406</v>
      </c>
      <c r="AA236" s="11">
        <f>'OddsRatio_working_3-way'!X236^(1/3)*COS(('OddsRatio_working_3-way'!Y236+2*PI())/3)</f>
        <v>-0.30603981023105342</v>
      </c>
      <c r="AB236" s="11">
        <f>'OddsRatio_working_3-way'!X236^(1/3)*COS(('OddsRatio_working_3-way'!Y236+4*PI())/3)</f>
        <v>-0.21497061134053069</v>
      </c>
      <c r="AC236" s="11">
        <f>'OddsRatio_working_3-way'!X236^(1/3)*SIN('OddsRatio_working_3-way'!Y236/3)</f>
        <v>5.2578826494327061E-2</v>
      </c>
      <c r="AD236" s="11">
        <f>'OddsRatio_working_3-way'!X236^(1/3)*SIN(('OddsRatio_working_3-way'!Y236+2*PI())/3)</f>
        <v>0.4249188474702682</v>
      </c>
      <c r="AE236" s="11">
        <f>'OddsRatio_working_3-way'!X236^(1/3)*SIN(('OddsRatio_working_3-way'!Y236+4*PI())/3)</f>
        <v>-0.47749767396459508</v>
      </c>
      <c r="AF236" s="11">
        <f>-'OddsRatio_working_3-way'!U236/(3*'OddsRatio_working_3-way'!X236^(1/3))*COS(('OddsRatio_working_3-way'!Y236)/3)</f>
        <v>0.52101042157158384</v>
      </c>
      <c r="AG236" s="11">
        <f>-'OddsRatio_working_3-way'!U236/(3*'OddsRatio_working_3-way'!X236^(1/3))*COS(('OddsRatio_working_3-way'!Y236+2*PI())/3)</f>
        <v>-0.30603981023105331</v>
      </c>
      <c r="AH236" s="11">
        <f>-'OddsRatio_working_3-way'!U236/(3*'OddsRatio_working_3-way'!X236^(1/3))*COS(('OddsRatio_working_3-way'!Y236+4*PI())/3)</f>
        <v>-0.21497061134053061</v>
      </c>
      <c r="AI236" s="11">
        <f>'OddsRatio_working_3-way'!U236/(3*'OddsRatio_working_3-way'!X236^(1/3))*SIN(('OddsRatio_working_3-way'!Y236)/3)</f>
        <v>-5.257882649432704E-2</v>
      </c>
      <c r="AJ236" s="11">
        <f>'OddsRatio_working_3-way'!U236/(3*'OddsRatio_working_3-way'!X236^(1/3))*SIN(('OddsRatio_working_3-way'!Y236+2*PI())/3)</f>
        <v>-0.42491884747026804</v>
      </c>
      <c r="AK236" s="11">
        <f>'OddsRatio_working_3-way'!U236/(3*'OddsRatio_working_3-way'!X236^(1/3))*SIN(('OddsRatio_working_3-way'!Y236+4*PI())/3)</f>
        <v>0.47749767396459486</v>
      </c>
      <c r="AL236" s="11">
        <f>'OddsRatio_working_3-way'!Z236+'OddsRatio_working_3-way'!AF236</f>
        <v>1.0420208431431679</v>
      </c>
      <c r="AM236" s="11">
        <f>'OddsRatio_working_3-way'!AA236+'OddsRatio_working_3-way'!AG236</f>
        <v>-0.61207962046210673</v>
      </c>
      <c r="AN236" s="11">
        <f>'OddsRatio_working_3-way'!AB236+'OddsRatio_working_3-way'!AH236</f>
        <v>-0.42994122268106127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1.0420208431431679</v>
      </c>
      <c r="AS236" s="11">
        <f>IF(('OddsRatio_working_3-way'!X236=0),IF(Q236&gt;0,-Q236^(1/3),(-Q236)^(1/3)),'OddsRatio_working_3-way'!AM236-'OddsRatio_working_3-way'!R236/3)</f>
        <v>-0.61207962046210673</v>
      </c>
      <c r="AT236" s="11">
        <f>IF(('OddsRatio_working_3-way'!X236=0),IF(Q236&gt;0,-Q236^(1/3),(-Q236)^(1/3)),'OddsRatio_working_3-way'!AN236-'OddsRatio_working_3-way'!R236/3)</f>
        <v>-0.42994122268106127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5.49</v>
      </c>
      <c r="B237" s="4">
        <f>IF('True_Odds_Calculator_3-way'!B238="","",'True_Odds_Calculator_3-way'!B238)</f>
        <v>3.28</v>
      </c>
      <c r="C237" s="4">
        <f>IF('True_Odds_Calculator_3-way'!C238="","",'True_Odds_Calculator_3-way'!C238)</f>
        <v>1.86</v>
      </c>
      <c r="D237" s="9">
        <f t="shared" si="52"/>
        <v>0.17616710271928873</v>
      </c>
      <c r="E237" s="9">
        <f t="shared" si="53"/>
        <v>0.29632548224594463</v>
      </c>
      <c r="F237" s="9">
        <f t="shared" si="54"/>
        <v>0.52750741503476684</v>
      </c>
      <c r="G237" s="9">
        <f t="shared" si="55"/>
        <v>1.0415208712876627</v>
      </c>
      <c r="H237" s="9">
        <f t="shared" si="56"/>
        <v>5.6764287120816057</v>
      </c>
      <c r="I237" s="9">
        <f t="shared" si="57"/>
        <v>3.3746675865358711</v>
      </c>
      <c r="J237" s="9">
        <f t="shared" si="58"/>
        <v>1.8957079493073898</v>
      </c>
      <c r="K237" s="11">
        <f t="shared" si="59"/>
        <v>0.18214936247723132</v>
      </c>
      <c r="L237" s="11">
        <f t="shared" si="60"/>
        <v>0.3048780487804878</v>
      </c>
      <c r="M237" s="11">
        <f t="shared" si="61"/>
        <v>0.5376344086021505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-0.26285758098194423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0.22780612963894489</v>
      </c>
      <c r="Q237" s="11">
        <f>2*'OddsRatio_working_3-way'!K237*'OddsRatio_working_3-way'!L237*'OddsRatio_working_3-way'!M237</f>
        <v>5.9713271202868901E-2</v>
      </c>
      <c r="R237" s="11">
        <f t="shared" si="62"/>
        <v>0</v>
      </c>
      <c r="S237" s="11">
        <f t="shared" si="63"/>
        <v>-0.86665230954321604</v>
      </c>
      <c r="T237" s="11">
        <f t="shared" si="64"/>
        <v>-0.22716967484750089</v>
      </c>
      <c r="U237" s="11">
        <f>'OddsRatio_working_3-way'!S237-'OddsRatio_working_3-way'!R237^2/3</f>
        <v>-0.86665230954321604</v>
      </c>
      <c r="V237" s="11">
        <f>'OddsRatio_working_3-way'!S237*'OddsRatio_working_3-way'!R237/3-2*'OddsRatio_working_3-way'!R237^3/27-'OddsRatio_working_3-way'!T237</f>
        <v>0.22716967484750089</v>
      </c>
      <c r="W237" s="11">
        <f>'OddsRatio_working_3-way'!V237^2+4*'OddsRatio_working_3-way'!U237^3/27</f>
        <v>-4.482810358731748E-2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0.15526925384444015</v>
      </c>
      <c r="Y237" s="11">
        <f>IF('OddsRatio_working_3-way'!W237&gt;=0,IF('OddsRatio_working_3-way'!V237+SQRT('OddsRatio_working_3-way'!W237)&gt;0,0,PI()),ACOS('OddsRatio_working_3-way'!V237/(2*'OddsRatio_working_3-way'!X237)))</f>
        <v>0.75022623716466874</v>
      </c>
      <c r="Z237" s="11">
        <f>'OddsRatio_working_3-way'!X237^(1/3)*COS('OddsRatio_working_3-way'!Y237/3)</f>
        <v>0.52076043564383145</v>
      </c>
      <c r="AA237" s="11">
        <f>'OddsRatio_working_3-way'!X237^(1/3)*COS(('OddsRatio_working_3-way'!Y237+2*PI())/3)</f>
        <v>-0.37557355047115898</v>
      </c>
      <c r="AB237" s="11">
        <f>'OddsRatio_working_3-way'!X237^(1/3)*COS(('OddsRatio_working_3-way'!Y237+4*PI())/3)</f>
        <v>-0.14518688517267264</v>
      </c>
      <c r="AC237" s="11">
        <f>'OddsRatio_working_3-way'!X237^(1/3)*SIN('OddsRatio_working_3-way'!Y237/3)</f>
        <v>0.13301380322778145</v>
      </c>
      <c r="AD237" s="11">
        <f>'OddsRatio_working_3-way'!X237^(1/3)*SIN(('OddsRatio_working_3-way'!Y237+2*PI())/3)</f>
        <v>0.38448486493951867</v>
      </c>
      <c r="AE237" s="11">
        <f>'OddsRatio_working_3-way'!X237^(1/3)*SIN(('OddsRatio_working_3-way'!Y237+4*PI())/3)</f>
        <v>-0.51749866816730006</v>
      </c>
      <c r="AF237" s="11">
        <f>-'OddsRatio_working_3-way'!U237/(3*'OddsRatio_working_3-way'!X237^(1/3))*COS(('OddsRatio_working_3-way'!Y237)/3)</f>
        <v>0.52076043564383134</v>
      </c>
      <c r="AG237" s="11">
        <f>-'OddsRatio_working_3-way'!U237/(3*'OddsRatio_working_3-way'!X237^(1/3))*COS(('OddsRatio_working_3-way'!Y237+2*PI())/3)</f>
        <v>-0.37557355047115881</v>
      </c>
      <c r="AH237" s="11">
        <f>-'OddsRatio_working_3-way'!U237/(3*'OddsRatio_working_3-way'!X237^(1/3))*COS(('OddsRatio_working_3-way'!Y237+4*PI())/3)</f>
        <v>-0.14518688517267259</v>
      </c>
      <c r="AI237" s="11">
        <f>'OddsRatio_working_3-way'!U237/(3*'OddsRatio_working_3-way'!X237^(1/3))*SIN(('OddsRatio_working_3-way'!Y237)/3)</f>
        <v>-0.13301380322778139</v>
      </c>
      <c r="AJ237" s="11">
        <f>'OddsRatio_working_3-way'!U237/(3*'OddsRatio_working_3-way'!X237^(1/3))*SIN(('OddsRatio_working_3-way'!Y237+2*PI())/3)</f>
        <v>-0.3844848649395185</v>
      </c>
      <c r="AK237" s="11">
        <f>'OddsRatio_working_3-way'!U237/(3*'OddsRatio_working_3-way'!X237^(1/3))*SIN(('OddsRatio_working_3-way'!Y237+4*PI())/3)</f>
        <v>0.51749866816729984</v>
      </c>
      <c r="AL237" s="11">
        <f>'OddsRatio_working_3-way'!Z237+'OddsRatio_working_3-way'!AF237</f>
        <v>1.0415208712876627</v>
      </c>
      <c r="AM237" s="11">
        <f>'OddsRatio_working_3-way'!AA237+'OddsRatio_working_3-way'!AG237</f>
        <v>-0.75114710094231785</v>
      </c>
      <c r="AN237" s="11">
        <f>'OddsRatio_working_3-way'!AB237+'OddsRatio_working_3-way'!AH237</f>
        <v>-0.29037377034534523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1.0415208712876627</v>
      </c>
      <c r="AS237" s="11">
        <f>IF(('OddsRatio_working_3-way'!X237=0),IF(Q237&gt;0,-Q237^(1/3),(-Q237)^(1/3)),'OddsRatio_working_3-way'!AM237-'OddsRatio_working_3-way'!R237/3)</f>
        <v>-0.75114710094231785</v>
      </c>
      <c r="AT237" s="11">
        <f>IF(('OddsRatio_working_3-way'!X237=0),IF(Q237&gt;0,-Q237^(1/3),(-Q237)^(1/3)),'OddsRatio_working_3-way'!AN237-'OddsRatio_working_3-way'!R237/3)</f>
        <v>-0.29037377034534523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4.51</v>
      </c>
      <c r="B238" s="4">
        <f>IF('True_Odds_Calculator_3-way'!B239="","",'True_Odds_Calculator_3-way'!B239)</f>
        <v>3.83</v>
      </c>
      <c r="C238" s="4">
        <f>IF('True_Odds_Calculator_3-way'!C239="","",'True_Odds_Calculator_3-way'!C239)</f>
        <v>1.85</v>
      </c>
      <c r="D238" s="9">
        <f t="shared" si="52"/>
        <v>0.21519599232489359</v>
      </c>
      <c r="E238" s="9">
        <f t="shared" si="53"/>
        <v>0.2537813689953699</v>
      </c>
      <c r="F238" s="9">
        <f t="shared" si="54"/>
        <v>0.53102263867973631</v>
      </c>
      <c r="G238" s="9">
        <f t="shared" si="55"/>
        <v>1.0390104525736492</v>
      </c>
      <c r="H238" s="9">
        <f t="shared" si="56"/>
        <v>4.6469266885335081</v>
      </c>
      <c r="I238" s="9">
        <f t="shared" si="57"/>
        <v>3.9403995807834278</v>
      </c>
      <c r="J238" s="9">
        <f t="shared" si="58"/>
        <v>1.8831588846876026</v>
      </c>
      <c r="K238" s="11">
        <f t="shared" si="59"/>
        <v>0.22172949002217296</v>
      </c>
      <c r="L238" s="11">
        <f t="shared" si="60"/>
        <v>0.2610966057441253</v>
      </c>
      <c r="M238" s="11">
        <f t="shared" si="61"/>
        <v>0.54054054054054046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-0.26421984500058748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0.22499965186076121</v>
      </c>
      <c r="Q238" s="11">
        <f>2*'OddsRatio_working_3-way'!K238*'OddsRatio_working_3-way'!L238*'OddsRatio_working_3-way'!M238</f>
        <v>6.2586829446665132E-2</v>
      </c>
      <c r="R238" s="11">
        <f t="shared" si="62"/>
        <v>0</v>
      </c>
      <c r="S238" s="11">
        <f t="shared" si="63"/>
        <v>-0.85156227330411505</v>
      </c>
      <c r="T238" s="11">
        <f t="shared" si="64"/>
        <v>-0.23687406767847424</v>
      </c>
      <c r="U238" s="11">
        <f>'OddsRatio_working_3-way'!S238-'OddsRatio_working_3-way'!R238^2/3</f>
        <v>-0.85156227330411505</v>
      </c>
      <c r="V238" s="11">
        <f>'OddsRatio_working_3-way'!S238*'OddsRatio_working_3-way'!R238/3-2*'OddsRatio_working_3-way'!R238^3/27-'OddsRatio_working_3-way'!T238</f>
        <v>0.23687406767847424</v>
      </c>
      <c r="W238" s="11">
        <f>'OddsRatio_working_3-way'!V238^2+4*'OddsRatio_working_3-way'!U238^3/27</f>
        <v>-3.5374743465793196E-2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0.1512316661651418</v>
      </c>
      <c r="Y238" s="11">
        <f>IF('OddsRatio_working_3-way'!W238&gt;=0,IF('OddsRatio_working_3-way'!V238+SQRT('OddsRatio_working_3-way'!W238)&gt;0,0,PI()),ACOS('OddsRatio_working_3-way'!V238/(2*'OddsRatio_working_3-way'!X238)))</f>
        <v>0.671081358890251</v>
      </c>
      <c r="Z238" s="11">
        <f>'OddsRatio_working_3-way'!X238^(1/3)*COS('OddsRatio_working_3-way'!Y238/3)</f>
        <v>0.51950522628682461</v>
      </c>
      <c r="AA238" s="11">
        <f>'OddsRatio_working_3-way'!X238^(1/3)*COS(('OddsRatio_working_3-way'!Y238+2*PI())/3)</f>
        <v>-0.36210645147659393</v>
      </c>
      <c r="AB238" s="11">
        <f>'OddsRatio_working_3-way'!X238^(1/3)*COS(('OddsRatio_working_3-way'!Y238+4*PI())/3)</f>
        <v>-0.15739877481023043</v>
      </c>
      <c r="AC238" s="11">
        <f>'OddsRatio_working_3-way'!X238^(1/3)*SIN('OddsRatio_working_3-way'!Y238/3)</f>
        <v>0.11818803222850774</v>
      </c>
      <c r="AD238" s="11">
        <f>'OddsRatio_working_3-way'!X238^(1/3)*SIN(('OddsRatio_working_3-way'!Y238+2*PI())/3)</f>
        <v>0.3908107072489197</v>
      </c>
      <c r="AE238" s="11">
        <f>'OddsRatio_working_3-way'!X238^(1/3)*SIN(('OddsRatio_working_3-way'!Y238+4*PI())/3)</f>
        <v>-0.50899873947742746</v>
      </c>
      <c r="AF238" s="11">
        <f>-'OddsRatio_working_3-way'!U238/(3*'OddsRatio_working_3-way'!X238^(1/3))*COS(('OddsRatio_working_3-way'!Y238)/3)</f>
        <v>0.51950522628682461</v>
      </c>
      <c r="AG238" s="11">
        <f>-'OddsRatio_working_3-way'!U238/(3*'OddsRatio_working_3-way'!X238^(1/3))*COS(('OddsRatio_working_3-way'!Y238+2*PI())/3)</f>
        <v>-0.36210645147659393</v>
      </c>
      <c r="AH238" s="11">
        <f>-'OddsRatio_working_3-way'!U238/(3*'OddsRatio_working_3-way'!X238^(1/3))*COS(('OddsRatio_working_3-way'!Y238+4*PI())/3)</f>
        <v>-0.15739877481023043</v>
      </c>
      <c r="AI238" s="11">
        <f>'OddsRatio_working_3-way'!U238/(3*'OddsRatio_working_3-way'!X238^(1/3))*SIN(('OddsRatio_working_3-way'!Y238)/3)</f>
        <v>-0.11818803222850774</v>
      </c>
      <c r="AJ238" s="11">
        <f>'OddsRatio_working_3-way'!U238/(3*'OddsRatio_working_3-way'!X238^(1/3))*SIN(('OddsRatio_working_3-way'!Y238+2*PI())/3)</f>
        <v>-0.3908107072489197</v>
      </c>
      <c r="AK238" s="11">
        <f>'OddsRatio_working_3-way'!U238/(3*'OddsRatio_working_3-way'!X238^(1/3))*SIN(('OddsRatio_working_3-way'!Y238+4*PI())/3)</f>
        <v>0.50899873947742746</v>
      </c>
      <c r="AL238" s="11">
        <f>'OddsRatio_working_3-way'!Z238+'OddsRatio_working_3-way'!AF238</f>
        <v>1.0390104525736492</v>
      </c>
      <c r="AM238" s="11">
        <f>'OddsRatio_working_3-way'!AA238+'OddsRatio_working_3-way'!AG238</f>
        <v>-0.72421290295318785</v>
      </c>
      <c r="AN238" s="11">
        <f>'OddsRatio_working_3-way'!AB238+'OddsRatio_working_3-way'!AH238</f>
        <v>-0.31479754962046086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1.0390104525736492</v>
      </c>
      <c r="AS238" s="11">
        <f>IF(('OddsRatio_working_3-way'!X238=0),IF(Q238&gt;0,-Q238^(1/3),(-Q238)^(1/3)),'OddsRatio_working_3-way'!AM238-'OddsRatio_working_3-way'!R238/3)</f>
        <v>-0.72421290295318785</v>
      </c>
      <c r="AT238" s="11">
        <f>IF(('OddsRatio_working_3-way'!X238=0),IF(Q238&gt;0,-Q238^(1/3),(-Q238)^(1/3)),'OddsRatio_working_3-way'!AN238-'OddsRatio_working_3-way'!R238/3)</f>
        <v>-0.31479754962046086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1.88</v>
      </c>
      <c r="B239" s="4">
        <f>IF('True_Odds_Calculator_3-way'!B240="","",'True_Odds_Calculator_3-way'!B240)</f>
        <v>3.64</v>
      </c>
      <c r="C239" s="4">
        <f>IF('True_Odds_Calculator_3-way'!C240="","",'True_Odds_Calculator_3-way'!C240)</f>
        <v>4.5599999999999996</v>
      </c>
      <c r="D239" s="9">
        <f t="shared" si="52"/>
        <v>0.52141503941808542</v>
      </c>
      <c r="E239" s="9">
        <f t="shared" si="53"/>
        <v>0.26641275945423615</v>
      </c>
      <c r="F239" s="9">
        <f t="shared" si="54"/>
        <v>0.2121722011276784</v>
      </c>
      <c r="G239" s="9">
        <f t="shared" si="55"/>
        <v>1.0430204443714564</v>
      </c>
      <c r="H239" s="9">
        <f t="shared" si="56"/>
        <v>1.9178579910468818</v>
      </c>
      <c r="I239" s="9">
        <f t="shared" si="57"/>
        <v>3.7535739731406448</v>
      </c>
      <c r="J239" s="9">
        <f t="shared" si="58"/>
        <v>4.7131527819623846</v>
      </c>
      <c r="K239" s="11">
        <f t="shared" si="59"/>
        <v>0.53191489361702127</v>
      </c>
      <c r="L239" s="11">
        <f t="shared" si="60"/>
        <v>0.27472527472527469</v>
      </c>
      <c r="M239" s="11">
        <f t="shared" si="61"/>
        <v>0.2192982456140351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-0.26504067041581048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0.22688677503907065</v>
      </c>
      <c r="Q239" s="11">
        <f>2*'OddsRatio_working_3-way'!K239*'OddsRatio_working_3-way'!L239*'OddsRatio_working_3-way'!M239</f>
        <v>6.4092309333070807E-2</v>
      </c>
      <c r="R239" s="11">
        <f t="shared" si="62"/>
        <v>0</v>
      </c>
      <c r="S239" s="11">
        <f t="shared" si="63"/>
        <v>-0.85604512953848977</v>
      </c>
      <c r="T239" s="11">
        <f t="shared" si="64"/>
        <v>-0.24182065806172029</v>
      </c>
      <c r="U239" s="11">
        <f>'OddsRatio_working_3-way'!S239-'OddsRatio_working_3-way'!R239^2/3</f>
        <v>-0.85604512953848977</v>
      </c>
      <c r="V239" s="11">
        <f>'OddsRatio_working_3-way'!S239*'OddsRatio_working_3-way'!R239/3-2*'OddsRatio_working_3-way'!R239^3/27-'OddsRatio_working_3-way'!T239</f>
        <v>0.24182065806172029</v>
      </c>
      <c r="W239" s="11">
        <f>'OddsRatio_working_3-way'!V239^2+4*'OddsRatio_working_3-way'!U239^3/27</f>
        <v>-3.4459247163162246E-2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0.15242742357312683</v>
      </c>
      <c r="Y239" s="11">
        <f>IF('OddsRatio_working_3-way'!W239&gt;=0,IF('OddsRatio_working_3-way'!V239+SQRT('OddsRatio_working_3-way'!W239)&gt;0,0,PI()),ACOS('OddsRatio_working_3-way'!V239/(2*'OddsRatio_working_3-way'!X239)))</f>
        <v>0.65469756240464494</v>
      </c>
      <c r="Z239" s="11">
        <f>'OddsRatio_working_3-way'!X239^(1/3)*COS('OddsRatio_working_3-way'!Y239/3)</f>
        <v>0.52151022218572807</v>
      </c>
      <c r="AA239" s="11">
        <f>'OddsRatio_working_3-way'!X239^(1/3)*COS(('OddsRatio_working_3-way'!Y239+2*PI())/3)</f>
        <v>-0.36091297898883529</v>
      </c>
      <c r="AB239" s="11">
        <f>'OddsRatio_working_3-way'!X239^(1/3)*COS(('OddsRatio_working_3-way'!Y239+4*PI())/3)</f>
        <v>-0.16059724319689317</v>
      </c>
      <c r="AC239" s="11">
        <f>'OddsRatio_working_3-way'!X239^(1/3)*SIN('OddsRatio_working_3-way'!Y239/3)</f>
        <v>0.11565234398239592</v>
      </c>
      <c r="AD239" s="11">
        <f>'OddsRatio_working_3-way'!X239^(1/3)*SIN(('OddsRatio_working_3-way'!Y239+2*PI())/3)</f>
        <v>0.39381492875490948</v>
      </c>
      <c r="AE239" s="11">
        <f>'OddsRatio_working_3-way'!X239^(1/3)*SIN(('OddsRatio_working_3-way'!Y239+4*PI())/3)</f>
        <v>-0.5094672727373053</v>
      </c>
      <c r="AF239" s="11">
        <f>-'OddsRatio_working_3-way'!U239/(3*'OddsRatio_working_3-way'!X239^(1/3))*COS(('OddsRatio_working_3-way'!Y239)/3)</f>
        <v>0.52151022218572818</v>
      </c>
      <c r="AG239" s="11">
        <f>-'OddsRatio_working_3-way'!U239/(3*'OddsRatio_working_3-way'!X239^(1/3))*COS(('OddsRatio_working_3-way'!Y239+2*PI())/3)</f>
        <v>-0.36091297898883534</v>
      </c>
      <c r="AH239" s="11">
        <f>-'OddsRatio_working_3-way'!U239/(3*'OddsRatio_working_3-way'!X239^(1/3))*COS(('OddsRatio_working_3-way'!Y239+4*PI())/3)</f>
        <v>-0.1605972431968932</v>
      </c>
      <c r="AI239" s="11">
        <f>'OddsRatio_working_3-way'!U239/(3*'OddsRatio_working_3-way'!X239^(1/3))*SIN(('OddsRatio_working_3-way'!Y239)/3)</f>
        <v>-0.11565234398239595</v>
      </c>
      <c r="AJ239" s="11">
        <f>'OddsRatio_working_3-way'!U239/(3*'OddsRatio_working_3-way'!X239^(1/3))*SIN(('OddsRatio_working_3-way'!Y239+2*PI())/3)</f>
        <v>-0.39381492875490959</v>
      </c>
      <c r="AK239" s="11">
        <f>'OddsRatio_working_3-way'!U239/(3*'OddsRatio_working_3-way'!X239^(1/3))*SIN(('OddsRatio_working_3-way'!Y239+4*PI())/3)</f>
        <v>0.50946727273730541</v>
      </c>
      <c r="AL239" s="11">
        <f>'OddsRatio_working_3-way'!Z239+'OddsRatio_working_3-way'!AF239</f>
        <v>1.0430204443714564</v>
      </c>
      <c r="AM239" s="11">
        <f>'OddsRatio_working_3-way'!AA239+'OddsRatio_working_3-way'!AG239</f>
        <v>-0.72182595797767068</v>
      </c>
      <c r="AN239" s="11">
        <f>'OddsRatio_working_3-way'!AB239+'OddsRatio_working_3-way'!AH239</f>
        <v>-0.32119448639378634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1.0430204443714564</v>
      </c>
      <c r="AS239" s="11">
        <f>IF(('OddsRatio_working_3-way'!X239=0),IF(Q239&gt;0,-Q239^(1/3),(-Q239)^(1/3)),'OddsRatio_working_3-way'!AM239-'OddsRatio_working_3-way'!R239/3)</f>
        <v>-0.72182595797767068</v>
      </c>
      <c r="AT239" s="11">
        <f>IF(('OddsRatio_working_3-way'!X239=0),IF(Q239&gt;0,-Q239^(1/3),(-Q239)^(1/3)),'OddsRatio_working_3-way'!AN239-'OddsRatio_working_3-way'!R239/3)</f>
        <v>-0.32119448639378634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1.34</v>
      </c>
      <c r="B240" s="4">
        <f>IF('True_Odds_Calculator_3-way'!B241="","",'True_Odds_Calculator_3-way'!B241)</f>
        <v>5.88</v>
      </c>
      <c r="C240" s="4">
        <f>IF('True_Odds_Calculator_3-way'!C241="","",'True_Odds_Calculator_3-way'!C241)</f>
        <v>8.94</v>
      </c>
      <c r="D240" s="9">
        <f t="shared" si="52"/>
        <v>0.7335742587832268</v>
      </c>
      <c r="E240" s="9">
        <f t="shared" si="53"/>
        <v>0.16095741839562619</v>
      </c>
      <c r="F240" s="9">
        <f t="shared" si="54"/>
        <v>0.10546832282114731</v>
      </c>
      <c r="G240" s="9">
        <f t="shared" si="55"/>
        <v>1.0682014967722049</v>
      </c>
      <c r="H240" s="9">
        <f t="shared" si="56"/>
        <v>1.3631885089025497</v>
      </c>
      <c r="I240" s="9">
        <f t="shared" si="57"/>
        <v>6.2128233042483592</v>
      </c>
      <c r="J240" s="9">
        <f t="shared" si="58"/>
        <v>9.4815198843713038</v>
      </c>
      <c r="K240" s="11">
        <f t="shared" si="59"/>
        <v>0.74626865671641784</v>
      </c>
      <c r="L240" s="11">
        <f t="shared" si="60"/>
        <v>0.17006802721088435</v>
      </c>
      <c r="M240" s="11">
        <f t="shared" si="61"/>
        <v>0.11185682326621925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-0.18702497193074052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0.18682553992581039</v>
      </c>
      <c r="Q240" s="11">
        <f>2*'OddsRatio_working_3-way'!K240*'OddsRatio_working_3-way'!L240*'OddsRatio_working_3-way'!M240</f>
        <v>2.8392939198451421E-2</v>
      </c>
      <c r="R240" s="11">
        <f t="shared" si="62"/>
        <v>0</v>
      </c>
      <c r="S240" s="11">
        <f t="shared" si="63"/>
        <v>-0.99893366108883042</v>
      </c>
      <c r="T240" s="11">
        <f t="shared" si="64"/>
        <v>-0.15181362630529335</v>
      </c>
      <c r="U240" s="11">
        <f>'OddsRatio_working_3-way'!S240-'OddsRatio_working_3-way'!R240^2/3</f>
        <v>-0.99893366108883042</v>
      </c>
      <c r="V240" s="11">
        <f>'OddsRatio_working_3-way'!S240*'OddsRatio_working_3-way'!R240/3-2*'OddsRatio_working_3-way'!R240^3/27-'OddsRatio_working_3-way'!T240</f>
        <v>0.15181362630529335</v>
      </c>
      <c r="W240" s="11">
        <f>'OddsRatio_working_3-way'!V240^2+4*'OddsRatio_working_3-way'!U240^3/27</f>
        <v>-0.12462734779988865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0.19214234627734453</v>
      </c>
      <c r="Y240" s="11">
        <f>IF('OddsRatio_working_3-way'!W240&gt;=0,IF('OddsRatio_working_3-way'!V240+SQRT('OddsRatio_working_3-way'!W240)&gt;0,0,PI()),ACOS('OddsRatio_working_3-way'!V240/(2*'OddsRatio_working_3-way'!X240)))</f>
        <v>1.1646685014751728</v>
      </c>
      <c r="Z240" s="11">
        <f>'OddsRatio_working_3-way'!X240^(1/3)*COS('OddsRatio_working_3-way'!Y240/3)</f>
        <v>0.53410074838610244</v>
      </c>
      <c r="AA240" s="11">
        <f>'OddsRatio_working_3-way'!X240^(1/3)*COS(('OddsRatio_working_3-way'!Y240+2*PI())/3)</f>
        <v>-0.45622148245819194</v>
      </c>
      <c r="AB240" s="11">
        <f>'OddsRatio_working_3-way'!X240^(1/3)*COS(('OddsRatio_working_3-way'!Y240+4*PI())/3)</f>
        <v>-7.7879265927910724E-2</v>
      </c>
      <c r="AC240" s="11">
        <f>'OddsRatio_working_3-way'!X240^(1/3)*SIN('OddsRatio_working_3-way'!Y240/3)</f>
        <v>0.21843598055955762</v>
      </c>
      <c r="AD240" s="11">
        <f>'OddsRatio_working_3-way'!X240^(1/3)*SIN(('OddsRatio_working_3-way'!Y240+2*PI())/3)</f>
        <v>0.35332682600286647</v>
      </c>
      <c r="AE240" s="11">
        <f>'OddsRatio_working_3-way'!X240^(1/3)*SIN(('OddsRatio_working_3-way'!Y240+4*PI())/3)</f>
        <v>-0.57176280656242406</v>
      </c>
      <c r="AF240" s="11">
        <f>-'OddsRatio_working_3-way'!U240/(3*'OddsRatio_working_3-way'!X240^(1/3))*COS(('OddsRatio_working_3-way'!Y240)/3)</f>
        <v>0.53410074838610233</v>
      </c>
      <c r="AG240" s="11">
        <f>-'OddsRatio_working_3-way'!U240/(3*'OddsRatio_working_3-way'!X240^(1/3))*COS(('OddsRatio_working_3-way'!Y240+2*PI())/3)</f>
        <v>-0.45622148245819183</v>
      </c>
      <c r="AH240" s="11">
        <f>-'OddsRatio_working_3-way'!U240/(3*'OddsRatio_working_3-way'!X240^(1/3))*COS(('OddsRatio_working_3-way'!Y240+4*PI())/3)</f>
        <v>-7.787926592791071E-2</v>
      </c>
      <c r="AI240" s="11">
        <f>'OddsRatio_working_3-way'!U240/(3*'OddsRatio_working_3-way'!X240^(1/3))*SIN(('OddsRatio_working_3-way'!Y240)/3)</f>
        <v>-0.2184359805595576</v>
      </c>
      <c r="AJ240" s="11">
        <f>'OddsRatio_working_3-way'!U240/(3*'OddsRatio_working_3-way'!X240^(1/3))*SIN(('OddsRatio_working_3-way'!Y240+2*PI())/3)</f>
        <v>-0.35332682600286641</v>
      </c>
      <c r="AK240" s="11">
        <f>'OddsRatio_working_3-way'!U240/(3*'OddsRatio_working_3-way'!X240^(1/3))*SIN(('OddsRatio_working_3-way'!Y240+4*PI())/3)</f>
        <v>0.57176280656242395</v>
      </c>
      <c r="AL240" s="11">
        <f>'OddsRatio_working_3-way'!Z240+'OddsRatio_working_3-way'!AF240</f>
        <v>1.0682014967722049</v>
      </c>
      <c r="AM240" s="11">
        <f>'OddsRatio_working_3-way'!AA240+'OddsRatio_working_3-way'!AG240</f>
        <v>-0.91244296491638377</v>
      </c>
      <c r="AN240" s="11">
        <f>'OddsRatio_working_3-way'!AB240+'OddsRatio_working_3-way'!AH240</f>
        <v>-0.15575853185582145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1.0682014967722049</v>
      </c>
      <c r="AS240" s="11">
        <f>IF(('OddsRatio_working_3-way'!X240=0),IF(Q240&gt;0,-Q240^(1/3),(-Q240)^(1/3)),'OddsRatio_working_3-way'!AM240-'OddsRatio_working_3-way'!R240/3)</f>
        <v>-0.91244296491638377</v>
      </c>
      <c r="AT240" s="11">
        <f>IF(('OddsRatio_working_3-way'!X240=0),IF(Q240&gt;0,-Q240^(1/3),(-Q240)^(1/3)),'OddsRatio_working_3-way'!AN240-'OddsRatio_working_3-way'!R240/3)</f>
        <v>-0.15575853185582145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1.37</v>
      </c>
      <c r="B241" s="4">
        <f>IF('True_Odds_Calculator_3-way'!B242="","",'True_Odds_Calculator_3-way'!B242)</f>
        <v>5.71</v>
      </c>
      <c r="C241" s="4">
        <f>IF('True_Odds_Calculator_3-way'!C242="","",'True_Odds_Calculator_3-way'!C242)</f>
        <v>8.3800000000000008</v>
      </c>
      <c r="D241" s="9">
        <f t="shared" si="52"/>
        <v>0.71897251381733951</v>
      </c>
      <c r="E241" s="9">
        <f t="shared" si="53"/>
        <v>0.16734392821177149</v>
      </c>
      <c r="F241" s="9">
        <f t="shared" si="54"/>
        <v>0.11368355797088905</v>
      </c>
      <c r="G241" s="9">
        <f t="shared" si="55"/>
        <v>1.0564155539228146</v>
      </c>
      <c r="H241" s="9">
        <f t="shared" si="56"/>
        <v>1.3908737549514414</v>
      </c>
      <c r="I241" s="9">
        <f t="shared" si="57"/>
        <v>5.9757172589764558</v>
      </c>
      <c r="J241" s="9">
        <f t="shared" si="58"/>
        <v>8.7963467879503732</v>
      </c>
      <c r="K241" s="11">
        <f t="shared" si="59"/>
        <v>0.72992700729927007</v>
      </c>
      <c r="L241" s="11">
        <f t="shared" si="60"/>
        <v>0.17513134851138354</v>
      </c>
      <c r="M241" s="11">
        <f t="shared" si="61"/>
        <v>0.11933174224343675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-0.19619064680894871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0.19007165152098662</v>
      </c>
      <c r="Q241" s="11">
        <f>2*'OddsRatio_working_3-way'!K241*'OddsRatio_working_3-way'!L241*'OddsRatio_working_3-way'!M241</f>
        <v>3.0509093342052426E-2</v>
      </c>
      <c r="R241" s="11">
        <f t="shared" si="62"/>
        <v>0</v>
      </c>
      <c r="S241" s="11">
        <f t="shared" si="63"/>
        <v>-0.96881097347152956</v>
      </c>
      <c r="T241" s="11">
        <f t="shared" si="64"/>
        <v>-0.15550737936942688</v>
      </c>
      <c r="U241" s="11">
        <f>'OddsRatio_working_3-way'!S241-'OddsRatio_working_3-way'!R241^2/3</f>
        <v>-0.96881097347152956</v>
      </c>
      <c r="V241" s="11">
        <f>'OddsRatio_working_3-way'!S241*'OddsRatio_working_3-way'!R241/3-2*'OddsRatio_working_3-way'!R241^3/27-'OddsRatio_working_3-way'!T241</f>
        <v>0.15550737936942688</v>
      </c>
      <c r="W241" s="11">
        <f>'OddsRatio_working_3-way'!V241^2+4*'OddsRatio_working_3-way'!U241^3/27</f>
        <v>-0.1105316545540603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0.18351716513204369</v>
      </c>
      <c r="Y241" s="11">
        <f>IF('OddsRatio_working_3-way'!W241&gt;=0,IF('OddsRatio_working_3-way'!V241+SQRT('OddsRatio_working_3-way'!W241)&gt;0,0,PI()),ACOS('OddsRatio_working_3-way'!V241/(2*'OddsRatio_working_3-way'!X241)))</f>
        <v>1.1332853540000665</v>
      </c>
      <c r="Z241" s="11">
        <f>'OddsRatio_working_3-way'!X241^(1/3)*COS('OddsRatio_working_3-way'!Y241/3)</f>
        <v>0.52820777696140742</v>
      </c>
      <c r="AA241" s="11">
        <f>'OddsRatio_working_3-way'!X241^(1/3)*COS(('OddsRatio_working_3-way'!Y241+2*PI())/3)</f>
        <v>-0.44562565476783123</v>
      </c>
      <c r="AB241" s="11">
        <f>'OddsRatio_working_3-way'!X241^(1/3)*COS(('OddsRatio_working_3-way'!Y241+4*PI())/3)</f>
        <v>-8.2582122193576538E-2</v>
      </c>
      <c r="AC241" s="11">
        <f>'OddsRatio_working_3-way'!X241^(1/3)*SIN('OddsRatio_working_3-way'!Y241/3)</f>
        <v>0.20960328125929886</v>
      </c>
      <c r="AD241" s="11">
        <f>'OddsRatio_working_3-way'!X241^(1/3)*SIN(('OddsRatio_working_3-way'!Y241+2*PI())/3)</f>
        <v>0.35263971269543415</v>
      </c>
      <c r="AE241" s="11">
        <f>'OddsRatio_working_3-way'!X241^(1/3)*SIN(('OddsRatio_working_3-way'!Y241+4*PI())/3)</f>
        <v>-0.56224299395473287</v>
      </c>
      <c r="AF241" s="11">
        <f>-'OddsRatio_working_3-way'!U241/(3*'OddsRatio_working_3-way'!X241^(1/3))*COS(('OddsRatio_working_3-way'!Y241)/3)</f>
        <v>0.5282077769614073</v>
      </c>
      <c r="AG241" s="11">
        <f>-'OddsRatio_working_3-way'!U241/(3*'OddsRatio_working_3-way'!X241^(1/3))*COS(('OddsRatio_working_3-way'!Y241+2*PI())/3)</f>
        <v>-0.44562565476783111</v>
      </c>
      <c r="AH241" s="11">
        <f>-'OddsRatio_working_3-way'!U241/(3*'OddsRatio_working_3-way'!X241^(1/3))*COS(('OddsRatio_working_3-way'!Y241+4*PI())/3)</f>
        <v>-8.2582122193576524E-2</v>
      </c>
      <c r="AI241" s="11">
        <f>'OddsRatio_working_3-way'!U241/(3*'OddsRatio_working_3-way'!X241^(1/3))*SIN(('OddsRatio_working_3-way'!Y241)/3)</f>
        <v>-0.20960328125929881</v>
      </c>
      <c r="AJ241" s="11">
        <f>'OddsRatio_working_3-way'!U241/(3*'OddsRatio_working_3-way'!X241^(1/3))*SIN(('OddsRatio_working_3-way'!Y241+2*PI())/3)</f>
        <v>-0.35263971269543409</v>
      </c>
      <c r="AK241" s="11">
        <f>'OddsRatio_working_3-way'!U241/(3*'OddsRatio_working_3-way'!X241^(1/3))*SIN(('OddsRatio_working_3-way'!Y241+4*PI())/3)</f>
        <v>0.56224299395473276</v>
      </c>
      <c r="AL241" s="11">
        <f>'OddsRatio_working_3-way'!Z241+'OddsRatio_working_3-way'!AF241</f>
        <v>1.0564155539228146</v>
      </c>
      <c r="AM241" s="11">
        <f>'OddsRatio_working_3-way'!AA241+'OddsRatio_working_3-way'!AG241</f>
        <v>-0.89125130953566234</v>
      </c>
      <c r="AN241" s="11">
        <f>'OddsRatio_working_3-way'!AB241+'OddsRatio_working_3-way'!AH241</f>
        <v>-0.16516424438715305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1.0564155539228146</v>
      </c>
      <c r="AS241" s="11">
        <f>IF(('OddsRatio_working_3-way'!X241=0),IF(Q241&gt;0,-Q241^(1/3),(-Q241)^(1/3)),'OddsRatio_working_3-way'!AM241-'OddsRatio_working_3-way'!R241/3)</f>
        <v>-0.89125130953566234</v>
      </c>
      <c r="AT241" s="11">
        <f>IF(('OddsRatio_working_3-way'!X241=0),IF(Q241&gt;0,-Q241^(1/3),(-Q241)^(1/3)),'OddsRatio_working_3-way'!AN241-'OddsRatio_working_3-way'!R241/3)</f>
        <v>-0.16516424438715305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3.63</v>
      </c>
      <c r="B242" s="4">
        <f>IF('True_Odds_Calculator_3-way'!B243="","",'True_Odds_Calculator_3-way'!B243)</f>
        <v>3.19</v>
      </c>
      <c r="C242" s="4">
        <f>IF('True_Odds_Calculator_3-way'!C243="","",'True_Odds_Calculator_3-way'!C243)</f>
        <v>2.2799999999999998</v>
      </c>
      <c r="D242" s="9">
        <f t="shared" si="52"/>
        <v>0.26718653739556381</v>
      </c>
      <c r="E242" s="9">
        <f t="shared" si="53"/>
        <v>0.30452077563614183</v>
      </c>
      <c r="F242" s="9">
        <f t="shared" si="54"/>
        <v>0.42829268696829448</v>
      </c>
      <c r="G242" s="9">
        <f t="shared" si="55"/>
        <v>1.0428530579582003</v>
      </c>
      <c r="H242" s="9">
        <f t="shared" si="56"/>
        <v>3.7427035424300663</v>
      </c>
      <c r="I242" s="9">
        <f t="shared" si="57"/>
        <v>3.2838481969284583</v>
      </c>
      <c r="J242" s="9">
        <f t="shared" si="58"/>
        <v>2.3348519141864958</v>
      </c>
      <c r="K242" s="11">
        <f t="shared" si="59"/>
        <v>0.27548209366391185</v>
      </c>
      <c r="L242" s="11">
        <f t="shared" si="60"/>
        <v>0.31347962382445144</v>
      </c>
      <c r="M242" s="11">
        <f t="shared" si="61"/>
        <v>0.43859649122807021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-0.27924003121615271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0.23104558809737974</v>
      </c>
      <c r="Q242" s="11">
        <f>2*'OddsRatio_working_3-way'!K242*'OddsRatio_working_3-way'!L242*'OddsRatio_working_3-way'!M242</f>
        <v>7.5752651835206491E-2</v>
      </c>
      <c r="R242" s="11">
        <f t="shared" si="62"/>
        <v>0</v>
      </c>
      <c r="S242" s="11">
        <f t="shared" si="63"/>
        <v>-0.82740854558397159</v>
      </c>
      <c r="T242" s="11">
        <f t="shared" si="64"/>
        <v>-0.27128149035540061</v>
      </c>
      <c r="U242" s="11">
        <f>'OddsRatio_working_3-way'!S242-'OddsRatio_working_3-way'!R242^2/3</f>
        <v>-0.82740854558397159</v>
      </c>
      <c r="V242" s="11">
        <f>'OddsRatio_working_3-way'!S242*'OddsRatio_working_3-way'!R242/3-2*'OddsRatio_working_3-way'!R242^3/27-'OddsRatio_working_3-way'!T242</f>
        <v>0.27128149035540061</v>
      </c>
      <c r="W242" s="11">
        <f>'OddsRatio_working_3-way'!V242^2+4*'OddsRatio_working_3-way'!U242^3/27</f>
        <v>-1.0324567166663134E-2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0.14484320330629122</v>
      </c>
      <c r="Y242" s="11">
        <f>IF('OddsRatio_working_3-way'!W242&gt;=0,IF('OddsRatio_working_3-way'!V242+SQRT('OddsRatio_working_3-way'!W242)&gt;0,0,PI()),ACOS('OddsRatio_working_3-way'!V242/(2*'OddsRatio_working_3-way'!X242)))</f>
        <v>0.35838060128605864</v>
      </c>
      <c r="Z242" s="11">
        <f>'OddsRatio_working_3-way'!X242^(1/3)*COS('OddsRatio_working_3-way'!Y242/3)</f>
        <v>0.52142652897910025</v>
      </c>
      <c r="AA242" s="11">
        <f>'OddsRatio_working_3-way'!X242^(1/3)*COS(('OddsRatio_working_3-way'!Y242+2*PI())/3)</f>
        <v>-0.31491582488662534</v>
      </c>
      <c r="AB242" s="11">
        <f>'OddsRatio_working_3-way'!X242^(1/3)*COS(('OddsRatio_working_3-way'!Y242+4*PI())/3)</f>
        <v>-0.20651070409247502</v>
      </c>
      <c r="AC242" s="11">
        <f>'OddsRatio_working_3-way'!X242^(1/3)*SIN('OddsRatio_working_3-way'!Y242/3)</f>
        <v>6.258772567203677E-2</v>
      </c>
      <c r="AD242" s="11">
        <f>'OddsRatio_working_3-way'!X242^(1/3)*SIN(('OddsRatio_working_3-way'!Y242+2*PI())/3)</f>
        <v>0.42027475746702531</v>
      </c>
      <c r="AE242" s="11">
        <f>'OddsRatio_working_3-way'!X242^(1/3)*SIN(('OddsRatio_working_3-way'!Y242+4*PI())/3)</f>
        <v>-0.48286248313906188</v>
      </c>
      <c r="AF242" s="11">
        <f>-'OddsRatio_working_3-way'!U242/(3*'OddsRatio_working_3-way'!X242^(1/3))*COS(('OddsRatio_working_3-way'!Y242)/3)</f>
        <v>0.52142652897910002</v>
      </c>
      <c r="AG242" s="11">
        <f>-'OddsRatio_working_3-way'!U242/(3*'OddsRatio_working_3-way'!X242^(1/3))*COS(('OddsRatio_working_3-way'!Y242+2*PI())/3)</f>
        <v>-0.31491582488662523</v>
      </c>
      <c r="AH242" s="11">
        <f>-'OddsRatio_working_3-way'!U242/(3*'OddsRatio_working_3-way'!X242^(1/3))*COS(('OddsRatio_working_3-way'!Y242+4*PI())/3)</f>
        <v>-0.20651070409247493</v>
      </c>
      <c r="AI242" s="11">
        <f>'OddsRatio_working_3-way'!U242/(3*'OddsRatio_working_3-way'!X242^(1/3))*SIN(('OddsRatio_working_3-way'!Y242)/3)</f>
        <v>-6.2587725672036743E-2</v>
      </c>
      <c r="AJ242" s="11">
        <f>'OddsRatio_working_3-way'!U242/(3*'OddsRatio_working_3-way'!X242^(1/3))*SIN(('OddsRatio_working_3-way'!Y242+2*PI())/3)</f>
        <v>-0.42027475746702508</v>
      </c>
      <c r="AK242" s="11">
        <f>'OddsRatio_working_3-way'!U242/(3*'OddsRatio_working_3-way'!X242^(1/3))*SIN(('OddsRatio_working_3-way'!Y242+4*PI())/3)</f>
        <v>0.48286248313906166</v>
      </c>
      <c r="AL242" s="11">
        <f>'OddsRatio_working_3-way'!Z242+'OddsRatio_working_3-way'!AF242</f>
        <v>1.0428530579582003</v>
      </c>
      <c r="AM242" s="11">
        <f>'OddsRatio_working_3-way'!AA242+'OddsRatio_working_3-way'!AG242</f>
        <v>-0.62983164977325057</v>
      </c>
      <c r="AN242" s="11">
        <f>'OddsRatio_working_3-way'!AB242+'OddsRatio_working_3-way'!AH242</f>
        <v>-0.41302140818494992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1.0428530579582003</v>
      </c>
      <c r="AS242" s="11">
        <f>IF(('OddsRatio_working_3-way'!X242=0),IF(Q242&gt;0,-Q242^(1/3),(-Q242)^(1/3)),'OddsRatio_working_3-way'!AM242-'OddsRatio_working_3-way'!R242/3)</f>
        <v>-0.62983164977325057</v>
      </c>
      <c r="AT242" s="11">
        <f>IF(('OddsRatio_working_3-way'!X242=0),IF(Q242&gt;0,-Q242^(1/3),(-Q242)^(1/3)),'OddsRatio_working_3-way'!AN242-'OddsRatio_working_3-way'!R242/3)</f>
        <v>-0.41302140818494992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2.93</v>
      </c>
      <c r="B243" s="4">
        <f>IF('True_Odds_Calculator_3-way'!B244="","",'True_Odds_Calculator_3-way'!B244)</f>
        <v>3.19</v>
      </c>
      <c r="C243" s="4">
        <f>IF('True_Odds_Calculator_3-way'!C244="","",'True_Odds_Calculator_3-way'!C244)</f>
        <v>2.69</v>
      </c>
      <c r="D243" s="9">
        <f t="shared" si="52"/>
        <v>0.33244490586856518</v>
      </c>
      <c r="E243" s="9">
        <f t="shared" si="53"/>
        <v>0.3050149980494255</v>
      </c>
      <c r="F243" s="9">
        <f t="shared" si="54"/>
        <v>0.36254009608200916</v>
      </c>
      <c r="G243" s="9">
        <f t="shared" si="55"/>
        <v>1.0404234276299338</v>
      </c>
      <c r="H243" s="9">
        <f t="shared" si="56"/>
        <v>3.0080172153257725</v>
      </c>
      <c r="I243" s="9">
        <f t="shared" si="57"/>
        <v>3.2785273065095546</v>
      </c>
      <c r="J243" s="9">
        <f t="shared" si="58"/>
        <v>2.7583155926945881</v>
      </c>
      <c r="K243" s="11">
        <f t="shared" si="59"/>
        <v>0.34129692832764502</v>
      </c>
      <c r="L243" s="11">
        <f t="shared" si="60"/>
        <v>0.31347962382445144</v>
      </c>
      <c r="M243" s="11">
        <f t="shared" si="61"/>
        <v>0.37174721189591081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-0.28410412867424362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0.2310816974028525</v>
      </c>
      <c r="Q243" s="11">
        <f>2*'OddsRatio_working_3-way'!K243*'OddsRatio_working_3-way'!L243*'OddsRatio_working_3-way'!M243</f>
        <v>7.9546195319398466E-2</v>
      </c>
      <c r="R243" s="11">
        <f t="shared" si="62"/>
        <v>0</v>
      </c>
      <c r="S243" s="11">
        <f t="shared" si="63"/>
        <v>-0.81336972637878446</v>
      </c>
      <c r="T243" s="11">
        <f t="shared" si="64"/>
        <v>-0.27998957878787767</v>
      </c>
      <c r="U243" s="11">
        <f>'OddsRatio_working_3-way'!S243-'OddsRatio_working_3-way'!R243^2/3</f>
        <v>-0.81336972637878446</v>
      </c>
      <c r="V243" s="11">
        <f>'OddsRatio_working_3-way'!S243*'OddsRatio_working_3-way'!R243/3-2*'OddsRatio_working_3-way'!R243^3/27-'OddsRatio_working_3-way'!T243</f>
        <v>0.27998957878787767</v>
      </c>
      <c r="W243" s="11">
        <f>'OddsRatio_working_3-way'!V243^2+4*'OddsRatio_working_3-way'!U243^3/27</f>
        <v>-1.3245414710093134E-3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0.1411725059110506</v>
      </c>
      <c r="Y243" s="11">
        <f>IF('OddsRatio_working_3-way'!W243&gt;=0,IF('OddsRatio_working_3-way'!V243+SQRT('OddsRatio_working_3-way'!W243)&gt;0,0,PI()),ACOS('OddsRatio_working_3-way'!V243/(2*'OddsRatio_working_3-way'!X243)))</f>
        <v>0.12925956885475332</v>
      </c>
      <c r="Z243" s="11">
        <f>'OddsRatio_working_3-way'!X243^(1/3)*COS('OddsRatio_working_3-way'!Y243/3)</f>
        <v>0.52021171381496689</v>
      </c>
      <c r="AA243" s="11">
        <f>'OddsRatio_working_3-way'!X243^(1/3)*COS(('OddsRatio_working_3-way'!Y243+2*PI())/3)</f>
        <v>-0.27952906987463649</v>
      </c>
      <c r="AB243" s="11">
        <f>'OddsRatio_working_3-way'!X243^(1/3)*COS(('OddsRatio_working_3-way'!Y243+4*PI())/3)</f>
        <v>-0.24068264394033023</v>
      </c>
      <c r="AC243" s="11">
        <f>'OddsRatio_working_3-way'!X243^(1/3)*SIN('OddsRatio_working_3-way'!Y243/3)</f>
        <v>2.2427994470226649E-2</v>
      </c>
      <c r="AD243" s="11">
        <f>'OddsRatio_working_3-way'!X243^(1/3)*SIN(('OddsRatio_working_3-way'!Y243+2*PI())/3)</f>
        <v>0.43930256227488829</v>
      </c>
      <c r="AE243" s="11">
        <f>'OddsRatio_working_3-way'!X243^(1/3)*SIN(('OddsRatio_working_3-way'!Y243+4*PI())/3)</f>
        <v>-0.46173055674511482</v>
      </c>
      <c r="AF243" s="11">
        <f>-'OddsRatio_working_3-way'!U243/(3*'OddsRatio_working_3-way'!X243^(1/3))*COS(('OddsRatio_working_3-way'!Y243)/3)</f>
        <v>0.52021171381496689</v>
      </c>
      <c r="AG243" s="11">
        <f>-'OddsRatio_working_3-way'!U243/(3*'OddsRatio_working_3-way'!X243^(1/3))*COS(('OddsRatio_working_3-way'!Y243+2*PI())/3)</f>
        <v>-0.27952906987463649</v>
      </c>
      <c r="AH243" s="11">
        <f>-'OddsRatio_working_3-way'!U243/(3*'OddsRatio_working_3-way'!X243^(1/3))*COS(('OddsRatio_working_3-way'!Y243+4*PI())/3)</f>
        <v>-0.24068264394033023</v>
      </c>
      <c r="AI243" s="11">
        <f>'OddsRatio_working_3-way'!U243/(3*'OddsRatio_working_3-way'!X243^(1/3))*SIN(('OddsRatio_working_3-way'!Y243)/3)</f>
        <v>-2.2427994470226649E-2</v>
      </c>
      <c r="AJ243" s="11">
        <f>'OddsRatio_working_3-way'!U243/(3*'OddsRatio_working_3-way'!X243^(1/3))*SIN(('OddsRatio_working_3-way'!Y243+2*PI())/3)</f>
        <v>-0.43930256227488829</v>
      </c>
      <c r="AK243" s="11">
        <f>'OddsRatio_working_3-way'!U243/(3*'OddsRatio_working_3-way'!X243^(1/3))*SIN(('OddsRatio_working_3-way'!Y243+4*PI())/3)</f>
        <v>0.46173055674511482</v>
      </c>
      <c r="AL243" s="11">
        <f>'OddsRatio_working_3-way'!Z243+'OddsRatio_working_3-way'!AF243</f>
        <v>1.0404234276299338</v>
      </c>
      <c r="AM243" s="11">
        <f>'OddsRatio_working_3-way'!AA243+'OddsRatio_working_3-way'!AG243</f>
        <v>-0.55905813974927299</v>
      </c>
      <c r="AN243" s="11">
        <f>'OddsRatio_working_3-way'!AB243+'OddsRatio_working_3-way'!AH243</f>
        <v>-0.48136528788066046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1.0404234276299338</v>
      </c>
      <c r="AS243" s="11">
        <f>IF(('OddsRatio_working_3-way'!X243=0),IF(Q243&gt;0,-Q243^(1/3),(-Q243)^(1/3)),'OddsRatio_working_3-way'!AM243-'OddsRatio_working_3-way'!R243/3)</f>
        <v>-0.55905813974927299</v>
      </c>
      <c r="AT243" s="11">
        <f>IF(('OddsRatio_working_3-way'!X243=0),IF(Q243&gt;0,-Q243^(1/3),(-Q243)^(1/3)),'OddsRatio_working_3-way'!AN243-'OddsRatio_working_3-way'!R243/3)</f>
        <v>-0.48136528788066046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2.56</v>
      </c>
      <c r="B244" s="4">
        <f>IF('True_Odds_Calculator_3-way'!B245="","",'True_Odds_Calculator_3-way'!B245)</f>
        <v>3.38</v>
      </c>
      <c r="C244" s="4">
        <f>IF('True_Odds_Calculator_3-way'!C245="","",'True_Odds_Calculator_3-way'!C245)</f>
        <v>2.93</v>
      </c>
      <c r="D244" s="9">
        <f t="shared" si="52"/>
        <v>0.38075392873275055</v>
      </c>
      <c r="E244" s="9">
        <f t="shared" si="53"/>
        <v>0.28725281120885537</v>
      </c>
      <c r="F244" s="9">
        <f t="shared" si="54"/>
        <v>0.33199326005839425</v>
      </c>
      <c r="G244" s="9">
        <f t="shared" si="55"/>
        <v>1.042543700357502</v>
      </c>
      <c r="H244" s="9">
        <f t="shared" si="56"/>
        <v>2.6263681725577031</v>
      </c>
      <c r="I244" s="9">
        <f t="shared" si="57"/>
        <v>3.4812540068508553</v>
      </c>
      <c r="J244" s="9">
        <f t="shared" si="58"/>
        <v>3.0121093416899791</v>
      </c>
      <c r="K244" s="11">
        <f t="shared" si="59"/>
        <v>0.390625</v>
      </c>
      <c r="L244" s="11">
        <f t="shared" si="60"/>
        <v>0.29585798816568049</v>
      </c>
      <c r="M244" s="11">
        <f t="shared" si="61"/>
        <v>0.34129692832764502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-0.28264062089787356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0.23153348849889932</v>
      </c>
      <c r="Q244" s="11">
        <f>2*'OddsRatio_working_3-way'!K244*'OddsRatio_working_3-way'!L244*'OddsRatio_working_3-way'!M244</f>
        <v>7.888704889229961E-2</v>
      </c>
      <c r="R244" s="11">
        <f t="shared" si="62"/>
        <v>0</v>
      </c>
      <c r="S244" s="11">
        <f t="shared" si="63"/>
        <v>-0.81917980424533254</v>
      </c>
      <c r="T244" s="11">
        <f t="shared" si="64"/>
        <v>-0.27910725868665509</v>
      </c>
      <c r="U244" s="11">
        <f>'OddsRatio_working_3-way'!S244-'OddsRatio_working_3-way'!R244^2/3</f>
        <v>-0.81917980424533254</v>
      </c>
      <c r="V244" s="11">
        <f>'OddsRatio_working_3-way'!S244*'OddsRatio_working_3-way'!R244/3-2*'OddsRatio_working_3-way'!R244^3/27-'OddsRatio_working_3-way'!T244</f>
        <v>0.27910725868665509</v>
      </c>
      <c r="W244" s="11">
        <f>'OddsRatio_working_3-way'!V244^2+4*'OddsRatio_working_3-way'!U244^3/27</f>
        <v>-3.5384204396455982E-3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0.14268784311498386</v>
      </c>
      <c r="Y244" s="11">
        <f>IF('OddsRatio_working_3-way'!W244&gt;=0,IF('OddsRatio_working_3-way'!V244+SQRT('OddsRatio_working_3-way'!W244)&gt;0,0,PI()),ACOS('OddsRatio_working_3-way'!V244/(2*'OddsRatio_working_3-way'!X244)))</f>
        <v>0.2099829333629466</v>
      </c>
      <c r="Z244" s="11">
        <f>'OddsRatio_working_3-way'!X244^(1/3)*COS('OddsRatio_working_3-way'!Y244/3)</f>
        <v>0.52127185017875111</v>
      </c>
      <c r="AA244" s="11">
        <f>'OddsRatio_working_3-way'!X244^(1/3)*COS(('OddsRatio_working_3-way'!Y244+2*PI())/3)</f>
        <v>-0.29228548621981471</v>
      </c>
      <c r="AB244" s="11">
        <f>'OddsRatio_working_3-way'!X244^(1/3)*COS(('OddsRatio_working_3-way'!Y244+4*PI())/3)</f>
        <v>-0.22898636395893635</v>
      </c>
      <c r="AC244" s="11">
        <f>'OddsRatio_working_3-way'!X244^(1/3)*SIN('OddsRatio_working_3-way'!Y244/3)</f>
        <v>3.6545765276785193E-2</v>
      </c>
      <c r="AD244" s="11">
        <f>'OddsRatio_working_3-way'!X244^(1/3)*SIN(('OddsRatio_working_3-way'!Y244+2*PI())/3)</f>
        <v>0.4331617818941218</v>
      </c>
      <c r="AE244" s="11">
        <f>'OddsRatio_working_3-way'!X244^(1/3)*SIN(('OddsRatio_working_3-way'!Y244+4*PI())/3)</f>
        <v>-0.4697075471709069</v>
      </c>
      <c r="AF244" s="11">
        <f>-'OddsRatio_working_3-way'!U244/(3*'OddsRatio_working_3-way'!X244^(1/3))*COS(('OddsRatio_working_3-way'!Y244)/3)</f>
        <v>0.521271850178751</v>
      </c>
      <c r="AG244" s="11">
        <f>-'OddsRatio_working_3-way'!U244/(3*'OddsRatio_working_3-way'!X244^(1/3))*COS(('OddsRatio_working_3-way'!Y244+2*PI())/3)</f>
        <v>-0.29228548621981465</v>
      </c>
      <c r="AH244" s="11">
        <f>-'OddsRatio_working_3-way'!U244/(3*'OddsRatio_working_3-way'!X244^(1/3))*COS(('OddsRatio_working_3-way'!Y244+4*PI())/3)</f>
        <v>-0.22898636395893629</v>
      </c>
      <c r="AI244" s="11">
        <f>'OddsRatio_working_3-way'!U244/(3*'OddsRatio_working_3-way'!X244^(1/3))*SIN(('OddsRatio_working_3-way'!Y244)/3)</f>
        <v>-3.6545765276785186E-2</v>
      </c>
      <c r="AJ244" s="11">
        <f>'OddsRatio_working_3-way'!U244/(3*'OddsRatio_working_3-way'!X244^(1/3))*SIN(('OddsRatio_working_3-way'!Y244+2*PI())/3)</f>
        <v>-0.43316178189412169</v>
      </c>
      <c r="AK244" s="11">
        <f>'OddsRatio_working_3-way'!U244/(3*'OddsRatio_working_3-way'!X244^(1/3))*SIN(('OddsRatio_working_3-way'!Y244+4*PI())/3)</f>
        <v>0.46970754717090679</v>
      </c>
      <c r="AL244" s="11">
        <f>'OddsRatio_working_3-way'!Z244+'OddsRatio_working_3-way'!AF244</f>
        <v>1.042543700357502</v>
      </c>
      <c r="AM244" s="11">
        <f>'OddsRatio_working_3-way'!AA244+'OddsRatio_working_3-way'!AG244</f>
        <v>-0.5845709724396293</v>
      </c>
      <c r="AN244" s="11">
        <f>'OddsRatio_working_3-way'!AB244+'OddsRatio_working_3-way'!AH244</f>
        <v>-0.45797272791787264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1.042543700357502</v>
      </c>
      <c r="AS244" s="11">
        <f>IF(('OddsRatio_working_3-way'!X244=0),IF(Q244&gt;0,-Q244^(1/3),(-Q244)^(1/3)),'OddsRatio_working_3-way'!AM244-'OddsRatio_working_3-way'!R244/3)</f>
        <v>-0.5845709724396293</v>
      </c>
      <c r="AT244" s="11">
        <f>IF(('OddsRatio_working_3-way'!X244=0),IF(Q244&gt;0,-Q244^(1/3),(-Q244)^(1/3)),'OddsRatio_working_3-way'!AN244-'OddsRatio_working_3-way'!R244/3)</f>
        <v>-0.45797272791787264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2.5299999999999998</v>
      </c>
      <c r="B245" s="4">
        <f>IF('True_Odds_Calculator_3-way'!B246="","",'True_Odds_Calculator_3-way'!B246)</f>
        <v>3.38</v>
      </c>
      <c r="C245" s="4">
        <f>IF('True_Odds_Calculator_3-way'!C246="","",'True_Odds_Calculator_3-way'!C246)</f>
        <v>2.98</v>
      </c>
      <c r="D245" s="9">
        <f t="shared" si="52"/>
        <v>0.38572193270515781</v>
      </c>
      <c r="E245" s="9">
        <f t="shared" si="53"/>
        <v>0.2875805766844558</v>
      </c>
      <c r="F245" s="9">
        <f t="shared" si="54"/>
        <v>0.32669749061038639</v>
      </c>
      <c r="G245" s="9">
        <f t="shared" si="55"/>
        <v>1.0408765974408312</v>
      </c>
      <c r="H245" s="9">
        <f t="shared" si="56"/>
        <v>2.5925411940844714</v>
      </c>
      <c r="I245" s="9">
        <f t="shared" si="57"/>
        <v>3.4772863019091775</v>
      </c>
      <c r="J245" s="9">
        <f t="shared" si="58"/>
        <v>3.0609356629328452</v>
      </c>
      <c r="K245" s="11">
        <f t="shared" si="59"/>
        <v>0.39525691699604748</v>
      </c>
      <c r="L245" s="11">
        <f t="shared" si="60"/>
        <v>0.29585798816568049</v>
      </c>
      <c r="M245" s="11">
        <f t="shared" si="61"/>
        <v>0.33557046979865773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-0.28293071207932818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0.23113292175715017</v>
      </c>
      <c r="Q245" s="11">
        <f>2*'OddsRatio_working_3-way'!K245*'OddsRatio_working_3-way'!L245*'OddsRatio_working_3-way'!M245</f>
        <v>7.8483165282563744E-2</v>
      </c>
      <c r="R245" s="11">
        <f t="shared" si="62"/>
        <v>0</v>
      </c>
      <c r="S245" s="11">
        <f t="shared" si="63"/>
        <v>-0.81692411565537315</v>
      </c>
      <c r="T245" s="11">
        <f t="shared" si="64"/>
        <v>-0.2773935876588704</v>
      </c>
      <c r="U245" s="11">
        <f>'OddsRatio_working_3-way'!S245-'OddsRatio_working_3-way'!R245^2/3</f>
        <v>-0.81692411565537315</v>
      </c>
      <c r="V245" s="11">
        <f>'OddsRatio_working_3-way'!S245*'OddsRatio_working_3-way'!R245/3-2*'OddsRatio_working_3-way'!R245^3/27-'OddsRatio_working_3-way'!T245</f>
        <v>0.2773935876588704</v>
      </c>
      <c r="W245" s="11">
        <f>'OddsRatio_working_3-way'!V245^2+4*'OddsRatio_working_3-way'!U245^3/27</f>
        <v>-3.8211784468594467E-3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0.14209889243157287</v>
      </c>
      <c r="Y245" s="11">
        <f>IF('OddsRatio_working_3-way'!W245&gt;=0,IF('OddsRatio_working_3-way'!V245+SQRT('OddsRatio_working_3-way'!W245)&gt;0,0,PI()),ACOS('OddsRatio_working_3-way'!V245/(2*'OddsRatio_working_3-way'!X245)))</f>
        <v>0.21926201940438039</v>
      </c>
      <c r="Z245" s="11">
        <f>'OddsRatio_working_3-way'!X245^(1/3)*COS('OddsRatio_working_3-way'!Y245/3)</f>
        <v>0.52043829872041569</v>
      </c>
      <c r="AA245" s="11">
        <f>'OddsRatio_working_3-way'!X245^(1/3)*COS(('OddsRatio_working_3-way'!Y245+2*PI())/3)</f>
        <v>-0.29321932864143152</v>
      </c>
      <c r="AB245" s="11">
        <f>'OddsRatio_working_3-way'!X245^(1/3)*COS(('OddsRatio_working_3-way'!Y245+4*PI())/3)</f>
        <v>-0.22721897007898406</v>
      </c>
      <c r="AC245" s="11">
        <f>'OddsRatio_working_3-way'!X245^(1/3)*SIN('OddsRatio_working_3-way'!Y245/3)</f>
        <v>3.8105324782640754E-2</v>
      </c>
      <c r="AD245" s="11">
        <f>'OddsRatio_working_3-way'!X245^(1/3)*SIN(('OddsRatio_working_3-way'!Y245+2*PI())/3)</f>
        <v>0.43166012540291387</v>
      </c>
      <c r="AE245" s="11">
        <f>'OddsRatio_working_3-way'!X245^(1/3)*SIN(('OddsRatio_working_3-way'!Y245+4*PI())/3)</f>
        <v>-0.46976545018555471</v>
      </c>
      <c r="AF245" s="11">
        <f>-'OddsRatio_working_3-way'!U245/(3*'OddsRatio_working_3-way'!X245^(1/3))*COS(('OddsRatio_working_3-way'!Y245)/3)</f>
        <v>0.52043829872041547</v>
      </c>
      <c r="AG245" s="11">
        <f>-'OddsRatio_working_3-way'!U245/(3*'OddsRatio_working_3-way'!X245^(1/3))*COS(('OddsRatio_working_3-way'!Y245+2*PI())/3)</f>
        <v>-0.29321932864143141</v>
      </c>
      <c r="AH245" s="11">
        <f>-'OddsRatio_working_3-way'!U245/(3*'OddsRatio_working_3-way'!X245^(1/3))*COS(('OddsRatio_working_3-way'!Y245+4*PI())/3)</f>
        <v>-0.22721897007898398</v>
      </c>
      <c r="AI245" s="11">
        <f>'OddsRatio_working_3-way'!U245/(3*'OddsRatio_working_3-way'!X245^(1/3))*SIN(('OddsRatio_working_3-way'!Y245)/3)</f>
        <v>-3.810532478264074E-2</v>
      </c>
      <c r="AJ245" s="11">
        <f>'OddsRatio_working_3-way'!U245/(3*'OddsRatio_working_3-way'!X245^(1/3))*SIN(('OddsRatio_working_3-way'!Y245+2*PI())/3)</f>
        <v>-0.43166012540291371</v>
      </c>
      <c r="AK245" s="11">
        <f>'OddsRatio_working_3-way'!U245/(3*'OddsRatio_working_3-way'!X245^(1/3))*SIN(('OddsRatio_working_3-way'!Y245+4*PI())/3)</f>
        <v>0.46976545018555449</v>
      </c>
      <c r="AL245" s="11">
        <f>'OddsRatio_working_3-way'!Z245+'OddsRatio_working_3-way'!AF245</f>
        <v>1.0408765974408312</v>
      </c>
      <c r="AM245" s="11">
        <f>'OddsRatio_working_3-way'!AA245+'OddsRatio_working_3-way'!AG245</f>
        <v>-0.58643865728286293</v>
      </c>
      <c r="AN245" s="11">
        <f>'OddsRatio_working_3-way'!AB245+'OddsRatio_working_3-way'!AH245</f>
        <v>-0.45443794015796801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1.0408765974408312</v>
      </c>
      <c r="AS245" s="11">
        <f>IF(('OddsRatio_working_3-way'!X245=0),IF(Q245&gt;0,-Q245^(1/3),(-Q245)^(1/3)),'OddsRatio_working_3-way'!AM245-'OddsRatio_working_3-way'!R245/3)</f>
        <v>-0.58643865728286293</v>
      </c>
      <c r="AT245" s="11">
        <f>IF(('OddsRatio_working_3-way'!X245=0),IF(Q245&gt;0,-Q245^(1/3),(-Q245)^(1/3)),'OddsRatio_working_3-way'!AN245-'OddsRatio_working_3-way'!R245/3)</f>
        <v>-0.45443794015796801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1.99</v>
      </c>
      <c r="B246" s="4">
        <f>IF('True_Odds_Calculator_3-way'!B247="","",'True_Odds_Calculator_3-way'!B247)</f>
        <v>3.35</v>
      </c>
      <c r="C246" s="4">
        <f>IF('True_Odds_Calculator_3-way'!C247="","",'True_Odds_Calculator_3-way'!C247)</f>
        <v>4.41</v>
      </c>
      <c r="D246" s="9">
        <f t="shared" si="52"/>
        <v>0.49150342879749254</v>
      </c>
      <c r="E246" s="9">
        <f t="shared" si="53"/>
        <v>0.2893680534030173</v>
      </c>
      <c r="F246" s="9">
        <f t="shared" si="54"/>
        <v>0.21912851779949005</v>
      </c>
      <c r="G246" s="9">
        <f t="shared" si="55"/>
        <v>1.0450240427848123</v>
      </c>
      <c r="H246" s="9">
        <f t="shared" si="56"/>
        <v>2.0345738023569644</v>
      </c>
      <c r="I246" s="9">
        <f t="shared" si="57"/>
        <v>3.455806500544309</v>
      </c>
      <c r="J246" s="9">
        <f t="shared" si="58"/>
        <v>4.5635319858962111</v>
      </c>
      <c r="K246" s="11">
        <f t="shared" si="59"/>
        <v>0.50251256281407031</v>
      </c>
      <c r="L246" s="11">
        <f t="shared" si="60"/>
        <v>0.29850746268656714</v>
      </c>
      <c r="M246" s="11">
        <f t="shared" si="61"/>
        <v>0.22675736961451246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-0.26984909316610473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0.22959757667411074</v>
      </c>
      <c r="Q246" s="11">
        <f>2*'OddsRatio_working_3-way'!K246*'OddsRatio_working_3-way'!L246*'OddsRatio_working_3-way'!M246</f>
        <v>6.8028911607143916E-2</v>
      </c>
      <c r="R246" s="11">
        <f t="shared" si="62"/>
        <v>0</v>
      </c>
      <c r="S246" s="11">
        <f t="shared" si="63"/>
        <v>-0.85083693993658416</v>
      </c>
      <c r="T246" s="11">
        <f t="shared" si="64"/>
        <v>-0.25209983405528413</v>
      </c>
      <c r="U246" s="11">
        <f>'OddsRatio_working_3-way'!S246-'OddsRatio_working_3-way'!R246^2/3</f>
        <v>-0.85083693993658416</v>
      </c>
      <c r="V246" s="11">
        <f>'OddsRatio_working_3-way'!S246*'OddsRatio_working_3-way'!R246/3-2*'OddsRatio_working_3-way'!R246^3/27-'OddsRatio_working_3-way'!T246</f>
        <v>0.25209983405528413</v>
      </c>
      <c r="W246" s="11">
        <f>'OddsRatio_working_3-way'!V246^2+4*'OddsRatio_working_3-way'!U246^3/27</f>
        <v>-2.7696170572018591E-2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0.15103848590898974</v>
      </c>
      <c r="Y246" s="11">
        <f>IF('OddsRatio_working_3-way'!W246&gt;=0,IF('OddsRatio_working_3-way'!V246+SQRT('OddsRatio_working_3-way'!W246)&gt;0,0,PI()),ACOS('OddsRatio_working_3-way'!V246/(2*'OddsRatio_working_3-way'!X246)))</f>
        <v>0.58347184845884181</v>
      </c>
      <c r="Z246" s="11">
        <f>'OddsRatio_working_3-way'!X246^(1/3)*COS('OddsRatio_working_3-way'!Y246/3)</f>
        <v>0.52251202139240616</v>
      </c>
      <c r="AA246" s="11">
        <f>'OddsRatio_working_3-way'!X246^(1/3)*COS(('OddsRatio_working_3-way'!Y246+2*PI())/3)</f>
        <v>-0.3503914447808717</v>
      </c>
      <c r="AB246" s="11">
        <f>'OddsRatio_working_3-way'!X246^(1/3)*COS(('OddsRatio_working_3-way'!Y246+4*PI())/3)</f>
        <v>-0.17212057661153457</v>
      </c>
      <c r="AC246" s="11">
        <f>'OddsRatio_working_3-way'!X246^(1/3)*SIN('OddsRatio_working_3-way'!Y246/3)</f>
        <v>0.10292473372623517</v>
      </c>
      <c r="AD246" s="11">
        <f>'OddsRatio_working_3-way'!X246^(1/3)*SIN(('OddsRatio_working_3-way'!Y246+2*PI())/3)</f>
        <v>0.40104631744546415</v>
      </c>
      <c r="AE246" s="11">
        <f>'OddsRatio_working_3-way'!X246^(1/3)*SIN(('OddsRatio_working_3-way'!Y246+4*PI())/3)</f>
        <v>-0.50397105117169927</v>
      </c>
      <c r="AF246" s="11">
        <f>-'OddsRatio_working_3-way'!U246/(3*'OddsRatio_working_3-way'!X246^(1/3))*COS(('OddsRatio_working_3-way'!Y246)/3)</f>
        <v>0.52251202139240627</v>
      </c>
      <c r="AG246" s="11">
        <f>-'OddsRatio_working_3-way'!U246/(3*'OddsRatio_working_3-way'!X246^(1/3))*COS(('OddsRatio_working_3-way'!Y246+2*PI())/3)</f>
        <v>-0.35039144478087175</v>
      </c>
      <c r="AH246" s="11">
        <f>-'OddsRatio_working_3-way'!U246/(3*'OddsRatio_working_3-way'!X246^(1/3))*COS(('OddsRatio_working_3-way'!Y246+4*PI())/3)</f>
        <v>-0.1721205766115346</v>
      </c>
      <c r="AI246" s="11">
        <f>'OddsRatio_working_3-way'!U246/(3*'OddsRatio_working_3-way'!X246^(1/3))*SIN(('OddsRatio_working_3-way'!Y246)/3)</f>
        <v>-0.1029247337262352</v>
      </c>
      <c r="AJ246" s="11">
        <f>'OddsRatio_working_3-way'!U246/(3*'OddsRatio_working_3-way'!X246^(1/3))*SIN(('OddsRatio_working_3-way'!Y246+2*PI())/3)</f>
        <v>-0.40104631744546426</v>
      </c>
      <c r="AK246" s="11">
        <f>'OddsRatio_working_3-way'!U246/(3*'OddsRatio_working_3-way'!X246^(1/3))*SIN(('OddsRatio_working_3-way'!Y246+4*PI())/3)</f>
        <v>0.50397105117169938</v>
      </c>
      <c r="AL246" s="11">
        <f>'OddsRatio_working_3-way'!Z246+'OddsRatio_working_3-way'!AF246</f>
        <v>1.0450240427848123</v>
      </c>
      <c r="AM246" s="11">
        <f>'OddsRatio_working_3-way'!AA246+'OddsRatio_working_3-way'!AG246</f>
        <v>-0.70078288956174339</v>
      </c>
      <c r="AN246" s="11">
        <f>'OddsRatio_working_3-way'!AB246+'OddsRatio_working_3-way'!AH246</f>
        <v>-0.34424115322306914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1.0450240427848123</v>
      </c>
      <c r="AS246" s="11">
        <f>IF(('OddsRatio_working_3-way'!X246=0),IF(Q246&gt;0,-Q246^(1/3),(-Q246)^(1/3)),'OddsRatio_working_3-way'!AM246-'OddsRatio_working_3-way'!R246/3)</f>
        <v>-0.70078288956174339</v>
      </c>
      <c r="AT246" s="11">
        <f>IF(('OddsRatio_working_3-way'!X246=0),IF(Q246&gt;0,-Q246^(1/3),(-Q246)^(1/3)),'OddsRatio_working_3-way'!AN246-'OddsRatio_working_3-way'!R246/3)</f>
        <v>-0.34424115322306914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2.17</v>
      </c>
      <c r="B247" s="4">
        <f>IF('True_Odds_Calculator_3-way'!B248="","",'True_Odds_Calculator_3-way'!B248)</f>
        <v>3.21</v>
      </c>
      <c r="C247" s="4">
        <f>IF('True_Odds_Calculator_3-way'!C248="","",'True_Odds_Calculator_3-way'!C248)</f>
        <v>3.75</v>
      </c>
      <c r="D247" s="9">
        <f t="shared" si="52"/>
        <v>0.44601246531879529</v>
      </c>
      <c r="E247" s="9">
        <f t="shared" si="53"/>
        <v>0.29884916541617818</v>
      </c>
      <c r="F247" s="9">
        <f t="shared" si="54"/>
        <v>0.25513836926502648</v>
      </c>
      <c r="G247" s="9">
        <f t="shared" si="55"/>
        <v>1.0616152152770151</v>
      </c>
      <c r="H247" s="9">
        <f t="shared" si="56"/>
        <v>2.2420898018741076</v>
      </c>
      <c r="I247" s="9">
        <f t="shared" si="57"/>
        <v>3.3461696257622044</v>
      </c>
      <c r="J247" s="9">
        <f t="shared" si="58"/>
        <v>3.9194418420117914</v>
      </c>
      <c r="K247" s="11">
        <f t="shared" si="59"/>
        <v>0.46082949308755761</v>
      </c>
      <c r="L247" s="11">
        <f t="shared" si="60"/>
        <v>0.3115264797507788</v>
      </c>
      <c r="M247" s="11">
        <f t="shared" si="61"/>
        <v>0.26666666666666666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-0.27221671906628198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0.23467371070627024</v>
      </c>
      <c r="Q247" s="11">
        <f>2*'OddsRatio_working_3-way'!K247*'OddsRatio_working_3-way'!L247*'OddsRatio_working_3-way'!M247</f>
        <v>7.6565647865014755E-2</v>
      </c>
      <c r="R247" s="11">
        <f t="shared" si="62"/>
        <v>0</v>
      </c>
      <c r="S247" s="11">
        <f t="shared" si="63"/>
        <v>-0.86208412000267187</v>
      </c>
      <c r="T247" s="11">
        <f t="shared" si="64"/>
        <v>-0.28126724959304139</v>
      </c>
      <c r="U247" s="11">
        <f>'OddsRatio_working_3-way'!S247-'OddsRatio_working_3-way'!R247^2/3</f>
        <v>-0.86208412000267187</v>
      </c>
      <c r="V247" s="11">
        <f>'OddsRatio_working_3-way'!S247*'OddsRatio_working_3-way'!R247/3-2*'OddsRatio_working_3-way'!R247^3/27-'OddsRatio_working_3-way'!T247</f>
        <v>0.28126724959304139</v>
      </c>
      <c r="W247" s="11">
        <f>'OddsRatio_working_3-way'!V247^2+4*'OddsRatio_working_3-way'!U247^3/27</f>
        <v>-1.5805987771458987E-2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0.154043219150579</v>
      </c>
      <c r="Y247" s="11">
        <f>IF('OddsRatio_working_3-way'!W247&gt;=0,IF('OddsRatio_working_3-way'!V247+SQRT('OddsRatio_working_3-way'!W247)&gt;0,0,PI()),ACOS('OddsRatio_working_3-way'!V247/(2*'OddsRatio_working_3-way'!X247)))</f>
        <v>0.42034271204811646</v>
      </c>
      <c r="Z247" s="11">
        <f>'OddsRatio_working_3-way'!X247^(1/3)*COS('OddsRatio_working_3-way'!Y247/3)</f>
        <v>0.53080760763850754</v>
      </c>
      <c r="AA247" s="11">
        <f>'OddsRatio_working_3-way'!X247^(1/3)*COS(('OddsRatio_working_3-way'!Y247+2*PI())/3)</f>
        <v>-0.33023815239684934</v>
      </c>
      <c r="AB247" s="11">
        <f>'OddsRatio_working_3-way'!X247^(1/3)*COS(('OddsRatio_working_3-way'!Y247+4*PI())/3)</f>
        <v>-0.20056945524165809</v>
      </c>
      <c r="AC247" s="11">
        <f>'OddsRatio_working_3-way'!X247^(1/3)*SIN('OddsRatio_working_3-way'!Y247/3)</f>
        <v>7.4864257208017718E-2</v>
      </c>
      <c r="AD247" s="11">
        <f>'OddsRatio_working_3-way'!X247^(1/3)*SIN(('OddsRatio_working_3-way'!Y247+2*PI())/3)</f>
        <v>0.42226074413298159</v>
      </c>
      <c r="AE247" s="11">
        <f>'OddsRatio_working_3-way'!X247^(1/3)*SIN(('OddsRatio_working_3-way'!Y247+4*PI())/3)</f>
        <v>-0.49712500134099924</v>
      </c>
      <c r="AF247" s="11">
        <f>-'OddsRatio_working_3-way'!U247/(3*'OddsRatio_working_3-way'!X247^(1/3))*COS(('OddsRatio_working_3-way'!Y247)/3)</f>
        <v>0.53080760763850743</v>
      </c>
      <c r="AG247" s="11">
        <f>-'OddsRatio_working_3-way'!U247/(3*'OddsRatio_working_3-way'!X247^(1/3))*COS(('OddsRatio_working_3-way'!Y247+2*PI())/3)</f>
        <v>-0.33023815239684928</v>
      </c>
      <c r="AH247" s="11">
        <f>-'OddsRatio_working_3-way'!U247/(3*'OddsRatio_working_3-way'!X247^(1/3))*COS(('OddsRatio_working_3-way'!Y247+4*PI())/3)</f>
        <v>-0.20056945524165806</v>
      </c>
      <c r="AI247" s="11">
        <f>'OddsRatio_working_3-way'!U247/(3*'OddsRatio_working_3-way'!X247^(1/3))*SIN(('OddsRatio_working_3-way'!Y247)/3)</f>
        <v>-7.4864257208017704E-2</v>
      </c>
      <c r="AJ247" s="11">
        <f>'OddsRatio_working_3-way'!U247/(3*'OddsRatio_working_3-way'!X247^(1/3))*SIN(('OddsRatio_working_3-way'!Y247+2*PI())/3)</f>
        <v>-0.42226074413298148</v>
      </c>
      <c r="AK247" s="11">
        <f>'OddsRatio_working_3-way'!U247/(3*'OddsRatio_working_3-way'!X247^(1/3))*SIN(('OddsRatio_working_3-way'!Y247+4*PI())/3)</f>
        <v>0.49712500134099913</v>
      </c>
      <c r="AL247" s="11">
        <f>'OddsRatio_working_3-way'!Z247+'OddsRatio_working_3-way'!AF247</f>
        <v>1.0616152152770151</v>
      </c>
      <c r="AM247" s="11">
        <f>'OddsRatio_working_3-way'!AA247+'OddsRatio_working_3-way'!AG247</f>
        <v>-0.66047630479369857</v>
      </c>
      <c r="AN247" s="11">
        <f>'OddsRatio_working_3-way'!AB247+'OddsRatio_working_3-way'!AH247</f>
        <v>-0.40113891048331618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1.0616152152770151</v>
      </c>
      <c r="AS247" s="11">
        <f>IF(('OddsRatio_working_3-way'!X247=0),IF(Q247&gt;0,-Q247^(1/3),(-Q247)^(1/3)),'OddsRatio_working_3-way'!AM247-'OddsRatio_working_3-way'!R247/3)</f>
        <v>-0.66047630479369857</v>
      </c>
      <c r="AT247" s="11">
        <f>IF(('OddsRatio_working_3-way'!X247=0),IF(Q247&gt;0,-Q247^(1/3),(-Q247)^(1/3)),'OddsRatio_working_3-way'!AN247-'OddsRatio_working_3-way'!R247/3)</f>
        <v>-0.40113891048331618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2.77</v>
      </c>
      <c r="B248" s="4">
        <f>IF('True_Odds_Calculator_3-way'!B249="","",'True_Odds_Calculator_3-way'!B249)</f>
        <v>3.34</v>
      </c>
      <c r="C248" s="4">
        <f>IF('True_Odds_Calculator_3-way'!C249="","",'True_Odds_Calculator_3-way'!C249)</f>
        <v>2.73</v>
      </c>
      <c r="D248" s="9">
        <f t="shared" si="52"/>
        <v>0.35184249000392309</v>
      </c>
      <c r="E248" s="9">
        <f t="shared" si="53"/>
        <v>0.29108475128770511</v>
      </c>
      <c r="F248" s="9">
        <f t="shared" si="54"/>
        <v>0.35707275870837157</v>
      </c>
      <c r="G248" s="9">
        <f t="shared" si="55"/>
        <v>1.0407801616272092</v>
      </c>
      <c r="H248" s="9">
        <f t="shared" si="56"/>
        <v>2.8421808860801603</v>
      </c>
      <c r="I248" s="9">
        <f t="shared" si="57"/>
        <v>3.4354255782076697</v>
      </c>
      <c r="J248" s="9">
        <f t="shared" si="58"/>
        <v>2.8005496796150724</v>
      </c>
      <c r="K248" s="11">
        <f t="shared" si="59"/>
        <v>0.36101083032490977</v>
      </c>
      <c r="L248" s="11">
        <f t="shared" si="60"/>
        <v>0.29940119760479045</v>
      </c>
      <c r="M248" s="11">
        <f t="shared" si="61"/>
        <v>0.36630036630036628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-0.28369151331169529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0.23121923725049606</v>
      </c>
      <c r="Q248" s="11">
        <f>2*'OddsRatio_working_3-way'!K248*'OddsRatio_working_3-way'!L248*'OddsRatio_working_3-way'!M248</f>
        <v>7.9184670291265774E-2</v>
      </c>
      <c r="R248" s="11">
        <f t="shared" si="62"/>
        <v>0</v>
      </c>
      <c r="S248" s="11">
        <f t="shared" si="63"/>
        <v>-0.81503755453005988</v>
      </c>
      <c r="T248" s="11">
        <f t="shared" si="64"/>
        <v>-0.27912245018152737</v>
      </c>
      <c r="U248" s="11">
        <f>'OddsRatio_working_3-way'!S248-'OddsRatio_working_3-way'!R248^2/3</f>
        <v>-0.81503755453005988</v>
      </c>
      <c r="V248" s="11">
        <f>'OddsRatio_working_3-way'!S248*'OddsRatio_working_3-way'!R248/3-2*'OddsRatio_working_3-way'!R248^3/27-'OddsRatio_working_3-way'!T248</f>
        <v>0.27912245018152737</v>
      </c>
      <c r="W248" s="11">
        <f>'OddsRatio_working_3-way'!V248^2+4*'OddsRatio_working_3-way'!U248^3/27</f>
        <v>-2.300763348590848E-3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0.14160694328309795</v>
      </c>
      <c r="Y248" s="11">
        <f>IF('OddsRatio_working_3-way'!W248&gt;=0,IF('OddsRatio_working_3-way'!V248+SQRT('OddsRatio_working_3-way'!W248)&gt;0,0,PI()),ACOS('OddsRatio_working_3-way'!V248/(2*'OddsRatio_working_3-way'!X248)))</f>
        <v>0.17018444091055973</v>
      </c>
      <c r="Z248" s="11">
        <f>'OddsRatio_working_3-way'!X248^(1/3)*COS('OddsRatio_working_3-way'!Y248/3)</f>
        <v>0.52039008081360461</v>
      </c>
      <c r="AA248" s="11">
        <f>'OddsRatio_working_3-way'!X248^(1/3)*COS(('OddsRatio_working_3-way'!Y248+2*PI())/3)</f>
        <v>-0.28578823238479917</v>
      </c>
      <c r="AB248" s="11">
        <f>'OddsRatio_working_3-way'!X248^(1/3)*COS(('OddsRatio_working_3-way'!Y248+4*PI())/3)</f>
        <v>-0.23460184842880549</v>
      </c>
      <c r="AC248" s="11">
        <f>'OddsRatio_working_3-way'!X248^(1/3)*SIN('OddsRatio_working_3-way'!Y248/3)</f>
        <v>2.9552472555836568E-2</v>
      </c>
      <c r="AD248" s="11">
        <f>'OddsRatio_working_3-way'!X248^(1/3)*SIN(('OddsRatio_working_3-way'!Y248+2*PI())/3)</f>
        <v>0.43589479358410027</v>
      </c>
      <c r="AE248" s="11">
        <f>'OddsRatio_working_3-way'!X248^(1/3)*SIN(('OddsRatio_working_3-way'!Y248+4*PI())/3)</f>
        <v>-0.46544726613993676</v>
      </c>
      <c r="AF248" s="11">
        <f>-'OddsRatio_working_3-way'!U248/(3*'OddsRatio_working_3-way'!X248^(1/3))*COS(('OddsRatio_working_3-way'!Y248)/3)</f>
        <v>0.52039008081360449</v>
      </c>
      <c r="AG248" s="11">
        <f>-'OddsRatio_working_3-way'!U248/(3*'OddsRatio_working_3-way'!X248^(1/3))*COS(('OddsRatio_working_3-way'!Y248+2*PI())/3)</f>
        <v>-0.28578823238479911</v>
      </c>
      <c r="AH248" s="11">
        <f>-'OddsRatio_working_3-way'!U248/(3*'OddsRatio_working_3-way'!X248^(1/3))*COS(('OddsRatio_working_3-way'!Y248+4*PI())/3)</f>
        <v>-0.23460184842880544</v>
      </c>
      <c r="AI248" s="11">
        <f>'OddsRatio_working_3-way'!U248/(3*'OddsRatio_working_3-way'!X248^(1/3))*SIN(('OddsRatio_working_3-way'!Y248)/3)</f>
        <v>-2.9552472555836561E-2</v>
      </c>
      <c r="AJ248" s="11">
        <f>'OddsRatio_working_3-way'!U248/(3*'OddsRatio_working_3-way'!X248^(1/3))*SIN(('OddsRatio_working_3-way'!Y248+2*PI())/3)</f>
        <v>-0.43589479358410016</v>
      </c>
      <c r="AK248" s="11">
        <f>'OddsRatio_working_3-way'!U248/(3*'OddsRatio_working_3-way'!X248^(1/3))*SIN(('OddsRatio_working_3-way'!Y248+4*PI())/3)</f>
        <v>0.4654472661399367</v>
      </c>
      <c r="AL248" s="11">
        <f>'OddsRatio_working_3-way'!Z248+'OddsRatio_working_3-way'!AF248</f>
        <v>1.0407801616272092</v>
      </c>
      <c r="AM248" s="11">
        <f>'OddsRatio_working_3-way'!AA248+'OddsRatio_working_3-way'!AG248</f>
        <v>-0.57157646476959822</v>
      </c>
      <c r="AN248" s="11">
        <f>'OddsRatio_working_3-way'!AB248+'OddsRatio_working_3-way'!AH248</f>
        <v>-0.46920369685761093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1.0407801616272092</v>
      </c>
      <c r="AS248" s="11">
        <f>IF(('OddsRatio_working_3-way'!X248=0),IF(Q248&gt;0,-Q248^(1/3),(-Q248)^(1/3)),'OddsRatio_working_3-way'!AM248-'OddsRatio_working_3-way'!R248/3)</f>
        <v>-0.57157646476959822</v>
      </c>
      <c r="AT248" s="11">
        <f>IF(('OddsRatio_working_3-way'!X248=0),IF(Q248&gt;0,-Q248^(1/3),(-Q248)^(1/3)),'OddsRatio_working_3-way'!AN248-'OddsRatio_working_3-way'!R248/3)</f>
        <v>-0.46920369685761093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2.35</v>
      </c>
      <c r="B249" s="4">
        <f>IF('True_Odds_Calculator_3-way'!B250="","",'True_Odds_Calculator_3-way'!B250)</f>
        <v>3.03</v>
      </c>
      <c r="C249" s="4">
        <f>IF('True_Odds_Calculator_3-way'!C250="","",'True_Odds_Calculator_3-way'!C250)</f>
        <v>3.67</v>
      </c>
      <c r="D249" s="9">
        <f t="shared" si="52"/>
        <v>0.41517024816308351</v>
      </c>
      <c r="E249" s="9">
        <f t="shared" si="53"/>
        <v>0.32069857071353053</v>
      </c>
      <c r="F249" s="9">
        <f t="shared" si="54"/>
        <v>0.26413118112338602</v>
      </c>
      <c r="G249" s="9">
        <f t="shared" si="55"/>
        <v>1.0434447687415513</v>
      </c>
      <c r="H249" s="9">
        <f t="shared" si="56"/>
        <v>2.4086504378010942</v>
      </c>
      <c r="I249" s="9">
        <f t="shared" si="57"/>
        <v>3.1181928805453487</v>
      </c>
      <c r="J249" s="9">
        <f t="shared" si="58"/>
        <v>3.785997532539942</v>
      </c>
      <c r="K249" s="11">
        <f t="shared" si="59"/>
        <v>0.42553191489361702</v>
      </c>
      <c r="L249" s="11">
        <f t="shared" si="60"/>
        <v>0.33003300330033003</v>
      </c>
      <c r="M249" s="11">
        <f t="shared" si="61"/>
        <v>0.27247956403269757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-0.2800041787470533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0.23151483216035679</v>
      </c>
      <c r="Q249" s="11">
        <f>2*'OddsRatio_working_3-way'!K249*'OddsRatio_working_3-way'!L249*'OddsRatio_working_3-way'!M249</f>
        <v>7.6533828813341087E-2</v>
      </c>
      <c r="R249" s="11">
        <f t="shared" si="62"/>
        <v>0</v>
      </c>
      <c r="S249" s="11">
        <f t="shared" si="63"/>
        <v>-0.82682634665070398</v>
      </c>
      <c r="T249" s="11">
        <f t="shared" si="64"/>
        <v>-0.27333102368618317</v>
      </c>
      <c r="U249" s="11">
        <f>'OddsRatio_working_3-way'!S249-'OddsRatio_working_3-way'!R249^2/3</f>
        <v>-0.82682634665070398</v>
      </c>
      <c r="V249" s="11">
        <f>'OddsRatio_working_3-way'!S249*'OddsRatio_working_3-way'!R249/3-2*'OddsRatio_working_3-way'!R249^3/27-'OddsRatio_working_3-way'!T249</f>
        <v>0.27333102368618317</v>
      </c>
      <c r="W249" s="11">
        <f>'OddsRatio_working_3-way'!V249^2+4*'OddsRatio_working_3-way'!U249^3/27</f>
        <v>-9.0313452870974531E-3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0.14469035368368055</v>
      </c>
      <c r="Y249" s="11">
        <f>IF('OddsRatio_working_3-way'!W249&gt;=0,IF('OddsRatio_working_3-way'!V249+SQRT('OddsRatio_working_3-way'!W249)&gt;0,0,PI()),ACOS('OddsRatio_working_3-way'!V249/(2*'OddsRatio_working_3-way'!X249)))</f>
        <v>0.3346119294620058</v>
      </c>
      <c r="Z249" s="11">
        <f>'OddsRatio_working_3-way'!X249^(1/3)*COS('OddsRatio_working_3-way'!Y249/3)</f>
        <v>0.52172238437077567</v>
      </c>
      <c r="AA249" s="11">
        <f>'OddsRatio_working_3-way'!X249^(1/3)*COS(('OddsRatio_working_3-way'!Y249+2*PI())/3)</f>
        <v>-0.31146654662076839</v>
      </c>
      <c r="AB249" s="11">
        <f>'OddsRatio_working_3-way'!X249^(1/3)*COS(('OddsRatio_working_3-way'!Y249+4*PI())/3)</f>
        <v>-0.21025583775000745</v>
      </c>
      <c r="AC249" s="11">
        <f>'OddsRatio_working_3-way'!X249^(1/3)*SIN('OddsRatio_working_3-way'!Y249/3)</f>
        <v>5.84340300114067E-2</v>
      </c>
      <c r="AD249" s="11">
        <f>'OddsRatio_working_3-way'!X249^(1/3)*SIN(('OddsRatio_working_3-way'!Y249+2*PI())/3)</f>
        <v>0.42260782358237775</v>
      </c>
      <c r="AE249" s="11">
        <f>'OddsRatio_working_3-way'!X249^(1/3)*SIN(('OddsRatio_working_3-way'!Y249+4*PI())/3)</f>
        <v>-0.48104185359378443</v>
      </c>
      <c r="AF249" s="11">
        <f>-'OddsRatio_working_3-way'!U249/(3*'OddsRatio_working_3-way'!X249^(1/3))*COS(('OddsRatio_working_3-way'!Y249)/3)</f>
        <v>0.52172238437077556</v>
      </c>
      <c r="AG249" s="11">
        <f>-'OddsRatio_working_3-way'!U249/(3*'OddsRatio_working_3-way'!X249^(1/3))*COS(('OddsRatio_working_3-way'!Y249+2*PI())/3)</f>
        <v>-0.31146654662076834</v>
      </c>
      <c r="AH249" s="11">
        <f>-'OddsRatio_working_3-way'!U249/(3*'OddsRatio_working_3-way'!X249^(1/3))*COS(('OddsRatio_working_3-way'!Y249+4*PI())/3)</f>
        <v>-0.21025583775000739</v>
      </c>
      <c r="AI249" s="11">
        <f>'OddsRatio_working_3-way'!U249/(3*'OddsRatio_working_3-way'!X249^(1/3))*SIN(('OddsRatio_working_3-way'!Y249)/3)</f>
        <v>-5.8434030011406686E-2</v>
      </c>
      <c r="AJ249" s="11">
        <f>'OddsRatio_working_3-way'!U249/(3*'OddsRatio_working_3-way'!X249^(1/3))*SIN(('OddsRatio_working_3-way'!Y249+2*PI())/3)</f>
        <v>-0.4226078235823777</v>
      </c>
      <c r="AK249" s="11">
        <f>'OddsRatio_working_3-way'!U249/(3*'OddsRatio_working_3-way'!X249^(1/3))*SIN(('OddsRatio_working_3-way'!Y249+4*PI())/3)</f>
        <v>0.48104185359378437</v>
      </c>
      <c r="AL249" s="11">
        <f>'OddsRatio_working_3-way'!Z249+'OddsRatio_working_3-way'!AF249</f>
        <v>1.0434447687415513</v>
      </c>
      <c r="AM249" s="11">
        <f>'OddsRatio_working_3-way'!AA249+'OddsRatio_working_3-way'!AG249</f>
        <v>-0.62293309324153667</v>
      </c>
      <c r="AN249" s="11">
        <f>'OddsRatio_working_3-way'!AB249+'OddsRatio_working_3-way'!AH249</f>
        <v>-0.42051167550001484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1.0434447687415513</v>
      </c>
      <c r="AS249" s="11">
        <f>IF(('OddsRatio_working_3-way'!X249=0),IF(Q249&gt;0,-Q249^(1/3),(-Q249)^(1/3)),'OddsRatio_working_3-way'!AM249-'OddsRatio_working_3-way'!R249/3)</f>
        <v>-0.62293309324153667</v>
      </c>
      <c r="AT249" s="11">
        <f>IF(('OddsRatio_working_3-way'!X249=0),IF(Q249&gt;0,-Q249^(1/3),(-Q249)^(1/3)),'OddsRatio_working_3-way'!AN249-'OddsRatio_working_3-way'!R249/3)</f>
        <v>-0.42051167550001484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2.82</v>
      </c>
      <c r="B250" s="4">
        <f>IF('True_Odds_Calculator_3-way'!B251="","",'True_Odds_Calculator_3-way'!B251)</f>
        <v>3.48</v>
      </c>
      <c r="C250" s="4">
        <f>IF('True_Odds_Calculator_3-way'!C251="","",'True_Odds_Calculator_3-way'!C251)</f>
        <v>2.63</v>
      </c>
      <c r="D250" s="9">
        <f t="shared" si="52"/>
        <v>0.34701782991591884</v>
      </c>
      <c r="E250" s="9">
        <f t="shared" si="53"/>
        <v>0.28057812695745155</v>
      </c>
      <c r="F250" s="9">
        <f t="shared" si="54"/>
        <v>0.3724040431266295</v>
      </c>
      <c r="G250" s="9">
        <f t="shared" si="55"/>
        <v>1.0338990714714631</v>
      </c>
      <c r="H250" s="9">
        <f t="shared" si="56"/>
        <v>2.8816963100780626</v>
      </c>
      <c r="I250" s="9">
        <f t="shared" si="57"/>
        <v>3.564069697249229</v>
      </c>
      <c r="J250" s="9">
        <f t="shared" si="58"/>
        <v>2.6852554864984843</v>
      </c>
      <c r="K250" s="11">
        <f t="shared" si="59"/>
        <v>0.3546099290780142</v>
      </c>
      <c r="L250" s="11">
        <f t="shared" si="60"/>
        <v>0.28735632183908044</v>
      </c>
      <c r="M250" s="11">
        <f t="shared" si="61"/>
        <v>0.38022813688212931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-0.28505362775829657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0.22975797380278662</v>
      </c>
      <c r="Q250" s="11">
        <f>2*'OddsRatio_working_3-way'!K250*'OddsRatio_working_3-way'!L250*'OddsRatio_working_3-way'!M250</f>
        <v>7.7490041754734104E-2</v>
      </c>
      <c r="R250" s="11">
        <f t="shared" si="62"/>
        <v>0</v>
      </c>
      <c r="S250" s="11">
        <f t="shared" si="63"/>
        <v>-0.80601666293334673</v>
      </c>
      <c r="T250" s="11">
        <f t="shared" si="64"/>
        <v>-0.27184373117482186</v>
      </c>
      <c r="U250" s="11">
        <f>'OddsRatio_working_3-way'!S250-'OddsRatio_working_3-way'!R250^2/3</f>
        <v>-0.80601666293334673</v>
      </c>
      <c r="V250" s="11">
        <f>'OddsRatio_working_3-way'!S250*'OddsRatio_working_3-way'!R250/3-2*'OddsRatio_working_3-way'!R250^3/27-'OddsRatio_working_3-way'!T250</f>
        <v>0.27184373117482186</v>
      </c>
      <c r="W250" s="11">
        <f>'OddsRatio_working_3-way'!V250^2+4*'OddsRatio_working_3-way'!U250^3/27</f>
        <v>-3.6771474795398301E-3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0.1392624874639512</v>
      </c>
      <c r="Y250" s="11">
        <f>IF('OddsRatio_working_3-way'!W250&gt;=0,IF('OddsRatio_working_3-way'!V250+SQRT('OddsRatio_working_3-way'!W250)&gt;0,0,PI()),ACOS('OddsRatio_working_3-way'!V250/(2*'OddsRatio_working_3-way'!X250)))</f>
        <v>0.21947425348792637</v>
      </c>
      <c r="Z250" s="11">
        <f>'OddsRatio_working_3-way'!X250^(1/3)*COS('OddsRatio_working_3-way'!Y250/3)</f>
        <v>0.51694953573573155</v>
      </c>
      <c r="AA250" s="11">
        <f>'OddsRatio_working_3-way'!X250^(1/3)*COS(('OddsRatio_working_3-way'!Y250+2*PI())/3)</f>
        <v>-0.29128557188567966</v>
      </c>
      <c r="AB250" s="11">
        <f>'OddsRatio_working_3-way'!X250^(1/3)*COS(('OddsRatio_working_3-way'!Y250+4*PI())/3)</f>
        <v>-0.225663963850052</v>
      </c>
      <c r="AC250" s="11">
        <f>'OddsRatio_working_3-way'!X250^(1/3)*SIN('OddsRatio_working_3-way'!Y250/3)</f>
        <v>3.7886653064025728E-2</v>
      </c>
      <c r="AD250" s="11">
        <f>'OddsRatio_working_3-way'!X250^(1/3)*SIN(('OddsRatio_working_3-way'!Y250+2*PI())/3)</f>
        <v>0.42874810388970214</v>
      </c>
      <c r="AE250" s="11">
        <f>'OddsRatio_working_3-way'!X250^(1/3)*SIN(('OddsRatio_working_3-way'!Y250+4*PI())/3)</f>
        <v>-0.46663475695372786</v>
      </c>
      <c r="AF250" s="11">
        <f>-'OddsRatio_working_3-way'!U250/(3*'OddsRatio_working_3-way'!X250^(1/3))*COS(('OddsRatio_working_3-way'!Y250)/3)</f>
        <v>0.51694953573573155</v>
      </c>
      <c r="AG250" s="11">
        <f>-'OddsRatio_working_3-way'!U250/(3*'OddsRatio_working_3-way'!X250^(1/3))*COS(('OddsRatio_working_3-way'!Y250+2*PI())/3)</f>
        <v>-0.29128557188567966</v>
      </c>
      <c r="AH250" s="11">
        <f>-'OddsRatio_working_3-way'!U250/(3*'OddsRatio_working_3-way'!X250^(1/3))*COS(('OddsRatio_working_3-way'!Y250+4*PI())/3)</f>
        <v>-0.225663963850052</v>
      </c>
      <c r="AI250" s="11">
        <f>'OddsRatio_working_3-way'!U250/(3*'OddsRatio_working_3-way'!X250^(1/3))*SIN(('OddsRatio_working_3-way'!Y250)/3)</f>
        <v>-3.7886653064025728E-2</v>
      </c>
      <c r="AJ250" s="11">
        <f>'OddsRatio_working_3-way'!U250/(3*'OddsRatio_working_3-way'!X250^(1/3))*SIN(('OddsRatio_working_3-way'!Y250+2*PI())/3)</f>
        <v>-0.42874810388970214</v>
      </c>
      <c r="AK250" s="11">
        <f>'OddsRatio_working_3-way'!U250/(3*'OddsRatio_working_3-way'!X250^(1/3))*SIN(('OddsRatio_working_3-way'!Y250+4*PI())/3)</f>
        <v>0.46663475695372786</v>
      </c>
      <c r="AL250" s="11">
        <f>'OddsRatio_working_3-way'!Z250+'OddsRatio_working_3-way'!AF250</f>
        <v>1.0338990714714631</v>
      </c>
      <c r="AM250" s="11">
        <f>'OddsRatio_working_3-way'!AA250+'OddsRatio_working_3-way'!AG250</f>
        <v>-0.58257114377135932</v>
      </c>
      <c r="AN250" s="11">
        <f>'OddsRatio_working_3-way'!AB250+'OddsRatio_working_3-way'!AH250</f>
        <v>-0.45132792770010399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1.0338990714714631</v>
      </c>
      <c r="AS250" s="11">
        <f>IF(('OddsRatio_working_3-way'!X250=0),IF(Q250&gt;0,-Q250^(1/3),(-Q250)^(1/3)),'OddsRatio_working_3-way'!AM250-'OddsRatio_working_3-way'!R250/3)</f>
        <v>-0.58257114377135932</v>
      </c>
      <c r="AT250" s="11">
        <f>IF(('OddsRatio_working_3-way'!X250=0),IF(Q250&gt;0,-Q250^(1/3),(-Q250)^(1/3)),'OddsRatio_working_3-way'!AN250-'OddsRatio_working_3-way'!R250/3)</f>
        <v>-0.45132792770010399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2.67</v>
      </c>
      <c r="B251" s="4">
        <f>IF('True_Odds_Calculator_3-way'!B252="","",'True_Odds_Calculator_3-way'!B252)</f>
        <v>2.88</v>
      </c>
      <c r="C251" s="4">
        <f>IF('True_Odds_Calculator_3-way'!C252="","",'True_Odds_Calculator_3-way'!C252)</f>
        <v>3.34</v>
      </c>
      <c r="D251" s="9">
        <f t="shared" si="52"/>
        <v>0.3671349807051677</v>
      </c>
      <c r="E251" s="9">
        <f t="shared" si="53"/>
        <v>0.34007147111973046</v>
      </c>
      <c r="F251" s="9">
        <f t="shared" si="54"/>
        <v>0.29279354817510195</v>
      </c>
      <c r="G251" s="9">
        <f t="shared" si="55"/>
        <v>1.0322118820446387</v>
      </c>
      <c r="H251" s="9">
        <f t="shared" si="56"/>
        <v>2.7237938430145463</v>
      </c>
      <c r="I251" s="9">
        <f t="shared" si="57"/>
        <v>2.9405583382439207</v>
      </c>
      <c r="J251" s="9">
        <f t="shared" si="58"/>
        <v>3.4153758039844546</v>
      </c>
      <c r="K251" s="11">
        <f t="shared" si="59"/>
        <v>0.37453183520599254</v>
      </c>
      <c r="L251" s="11">
        <f t="shared" si="60"/>
        <v>0.34722222222222221</v>
      </c>
      <c r="M251" s="11">
        <f t="shared" si="61"/>
        <v>0.29940119760479045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-0.28604868913857684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0.22933222194811378</v>
      </c>
      <c r="Q251" s="11">
        <f>2*'OddsRatio_working_3-way'!K251*'OddsRatio_working_3-way'!L251*'OddsRatio_working_3-way'!M251</f>
        <v>7.7871722223468179E-2</v>
      </c>
      <c r="R251" s="11">
        <f t="shared" si="62"/>
        <v>0</v>
      </c>
      <c r="S251" s="11">
        <f t="shared" si="63"/>
        <v>-0.8017244289380866</v>
      </c>
      <c r="T251" s="11">
        <f t="shared" si="64"/>
        <v>-0.27223240371412111</v>
      </c>
      <c r="U251" s="11">
        <f>'OddsRatio_working_3-way'!S251-'OddsRatio_working_3-way'!R251^2/3</f>
        <v>-0.8017244289380866</v>
      </c>
      <c r="V251" s="11">
        <f>'OddsRatio_working_3-way'!S251*'OddsRatio_working_3-way'!R251/3-2*'OddsRatio_working_3-way'!R251^3/27-'OddsRatio_working_3-way'!T251</f>
        <v>0.27223240371412111</v>
      </c>
      <c r="W251" s="11">
        <f>'OddsRatio_working_3-way'!V251^2+4*'OddsRatio_working_3-way'!U251^3/27</f>
        <v>-2.2329325104574471E-3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0.13815156001872153</v>
      </c>
      <c r="Y251" s="11">
        <f>IF('OddsRatio_working_3-way'!W251&gt;=0,IF('OddsRatio_working_3-way'!V251+SQRT('OddsRatio_working_3-way'!W251)&gt;0,0,PI()),ACOS('OddsRatio_working_3-way'!V251/(2*'OddsRatio_working_3-way'!X251)))</f>
        <v>0.17186686938615781</v>
      </c>
      <c r="Z251" s="11">
        <f>'OddsRatio_working_3-way'!X251^(1/3)*COS('OddsRatio_working_3-way'!Y251/3)</f>
        <v>0.51610594102231933</v>
      </c>
      <c r="AA251" s="11">
        <f>'OddsRatio_working_3-way'!X251^(1/3)*COS(('OddsRatio_working_3-way'!Y251+2*PI())/3)</f>
        <v>-0.28368694144079343</v>
      </c>
      <c r="AB251" s="11">
        <f>'OddsRatio_working_3-way'!X251^(1/3)*COS(('OddsRatio_working_3-way'!Y251+4*PI())/3)</f>
        <v>-0.23241899958152606</v>
      </c>
      <c r="AC251" s="11">
        <f>'OddsRatio_working_3-way'!X251^(1/3)*SIN('OddsRatio_working_3-way'!Y251/3)</f>
        <v>2.9599560033246347E-2</v>
      </c>
      <c r="AD251" s="11">
        <f>'OddsRatio_working_3-way'!X251^(1/3)*SIN(('OddsRatio_working_3-way'!Y251+2*PI())/3)</f>
        <v>0.43216107595277875</v>
      </c>
      <c r="AE251" s="11">
        <f>'OddsRatio_working_3-way'!X251^(1/3)*SIN(('OddsRatio_working_3-way'!Y251+4*PI())/3)</f>
        <v>-0.46176063598602479</v>
      </c>
      <c r="AF251" s="11">
        <f>-'OddsRatio_working_3-way'!U251/(3*'OddsRatio_working_3-way'!X251^(1/3))*COS(('OddsRatio_working_3-way'!Y251)/3)</f>
        <v>0.51610594102231933</v>
      </c>
      <c r="AG251" s="11">
        <f>-'OddsRatio_working_3-way'!U251/(3*'OddsRatio_working_3-way'!X251^(1/3))*COS(('OddsRatio_working_3-way'!Y251+2*PI())/3)</f>
        <v>-0.28368694144079343</v>
      </c>
      <c r="AH251" s="11">
        <f>-'OddsRatio_working_3-way'!U251/(3*'OddsRatio_working_3-way'!X251^(1/3))*COS(('OddsRatio_working_3-way'!Y251+4*PI())/3)</f>
        <v>-0.23241899958152606</v>
      </c>
      <c r="AI251" s="11">
        <f>'OddsRatio_working_3-way'!U251/(3*'OddsRatio_working_3-way'!X251^(1/3))*SIN(('OddsRatio_working_3-way'!Y251)/3)</f>
        <v>-2.9599560033246347E-2</v>
      </c>
      <c r="AJ251" s="11">
        <f>'OddsRatio_working_3-way'!U251/(3*'OddsRatio_working_3-way'!X251^(1/3))*SIN(('OddsRatio_working_3-way'!Y251+2*PI())/3)</f>
        <v>-0.43216107595277875</v>
      </c>
      <c r="AK251" s="11">
        <f>'OddsRatio_working_3-way'!U251/(3*'OddsRatio_working_3-way'!X251^(1/3))*SIN(('OddsRatio_working_3-way'!Y251+4*PI())/3)</f>
        <v>0.46176063598602479</v>
      </c>
      <c r="AL251" s="11">
        <f>'OddsRatio_working_3-way'!Z251+'OddsRatio_working_3-way'!AF251</f>
        <v>1.0322118820446387</v>
      </c>
      <c r="AM251" s="11">
        <f>'OddsRatio_working_3-way'!AA251+'OddsRatio_working_3-way'!AG251</f>
        <v>-0.56737388288158686</v>
      </c>
      <c r="AN251" s="11">
        <f>'OddsRatio_working_3-way'!AB251+'OddsRatio_working_3-way'!AH251</f>
        <v>-0.46483799916305213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1.0322118820446387</v>
      </c>
      <c r="AS251" s="11">
        <f>IF(('OddsRatio_working_3-way'!X251=0),IF(Q251&gt;0,-Q251^(1/3),(-Q251)^(1/3)),'OddsRatio_working_3-way'!AM251-'OddsRatio_working_3-way'!R251/3)</f>
        <v>-0.56737388288158686</v>
      </c>
      <c r="AT251" s="11">
        <f>IF(('OddsRatio_working_3-way'!X251=0),IF(Q251&gt;0,-Q251^(1/3),(-Q251)^(1/3)),'OddsRatio_working_3-way'!AN251-'OddsRatio_working_3-way'!R251/3)</f>
        <v>-0.46483799916305213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5.99</v>
      </c>
      <c r="B252" s="4">
        <f>IF('True_Odds_Calculator_3-way'!B253="","",'True_Odds_Calculator_3-way'!B253)</f>
        <v>3.64</v>
      </c>
      <c r="C252" s="4">
        <f>IF('True_Odds_Calculator_3-way'!C253="","",'True_Odds_Calculator_3-way'!C253)</f>
        <v>1.71</v>
      </c>
      <c r="D252" s="9">
        <f t="shared" si="52"/>
        <v>0.16067216997793732</v>
      </c>
      <c r="E252" s="9">
        <f t="shared" si="53"/>
        <v>0.26569444210735316</v>
      </c>
      <c r="F252" s="9">
        <f t="shared" si="54"/>
        <v>0.5736333879147093</v>
      </c>
      <c r="G252" s="9">
        <f t="shared" si="55"/>
        <v>1.0468643696503119</v>
      </c>
      <c r="H252" s="9">
        <f t="shared" si="56"/>
        <v>6.2238532045550574</v>
      </c>
      <c r="I252" s="9">
        <f t="shared" si="57"/>
        <v>3.7637219358768239</v>
      </c>
      <c r="J252" s="9">
        <f t="shared" si="58"/>
        <v>1.7432737024517218</v>
      </c>
      <c r="K252" s="11">
        <f t="shared" si="59"/>
        <v>0.1669449081803005</v>
      </c>
      <c r="L252" s="11">
        <f t="shared" si="60"/>
        <v>0.27472527472527469</v>
      </c>
      <c r="M252" s="11">
        <f t="shared" si="61"/>
        <v>0.58479532163742687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-0.25086409358441686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0.22368750951476543</v>
      </c>
      <c r="Q252" s="11">
        <f>2*'OddsRatio_working_3-way'!K252*'OddsRatio_working_3-way'!L252*'OddsRatio_working_3-way'!M252</f>
        <v>5.3642088612653578E-2</v>
      </c>
      <c r="R252" s="11">
        <f t="shared" si="62"/>
        <v>0</v>
      </c>
      <c r="S252" s="11">
        <f t="shared" si="63"/>
        <v>-0.89166809932284552</v>
      </c>
      <c r="T252" s="11">
        <f t="shared" si="64"/>
        <v>-0.21382928041315241</v>
      </c>
      <c r="U252" s="11">
        <f>'OddsRatio_working_3-way'!S252-'OddsRatio_working_3-way'!R252^2/3</f>
        <v>-0.89166809932284552</v>
      </c>
      <c r="V252" s="11">
        <f>'OddsRatio_working_3-way'!S252*'OddsRatio_working_3-way'!R252/3-2*'OddsRatio_working_3-way'!R252^3/27-'OddsRatio_working_3-way'!T252</f>
        <v>0.21382928041315241</v>
      </c>
      <c r="W252" s="11">
        <f>'OddsRatio_working_3-way'!V252^2+4*'OddsRatio_working_3-way'!U252^3/27</f>
        <v>-5.9305237132103561E-2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0.16204027145597952</v>
      </c>
      <c r="Y252" s="11">
        <f>IF('OddsRatio_working_3-way'!W252&gt;=0,IF('OddsRatio_working_3-way'!V252+SQRT('OddsRatio_working_3-way'!W252)&gt;0,0,PI()),ACOS('OddsRatio_working_3-way'!V252/(2*'OddsRatio_working_3-way'!X252)))</f>
        <v>0.85023989968988956</v>
      </c>
      <c r="Z252" s="11">
        <f>'OddsRatio_working_3-way'!X252^(1/3)*COS('OddsRatio_working_3-way'!Y252/3)</f>
        <v>0.52343218482515597</v>
      </c>
      <c r="AA252" s="11">
        <f>'OddsRatio_working_3-way'!X252^(1/3)*COS(('OddsRatio_working_3-way'!Y252+2*PI())/3)</f>
        <v>-0.39374292963737956</v>
      </c>
      <c r="AB252" s="11">
        <f>'OddsRatio_working_3-way'!X252^(1/3)*COS(('OddsRatio_working_3-way'!Y252+4*PI())/3)</f>
        <v>-0.12968925518777674</v>
      </c>
      <c r="AC252" s="11">
        <f>'OddsRatio_working_3-way'!X252^(1/3)*SIN('OddsRatio_working_3-way'!Y252/3)</f>
        <v>0.15245146002398816</v>
      </c>
      <c r="AD252" s="11">
        <f>'OddsRatio_working_3-way'!X252^(1/3)*SIN(('OddsRatio_working_3-way'!Y252+2*PI())/3)</f>
        <v>0.37707983920498245</v>
      </c>
      <c r="AE252" s="11">
        <f>'OddsRatio_working_3-way'!X252^(1/3)*SIN(('OddsRatio_working_3-way'!Y252+4*PI())/3)</f>
        <v>-0.52953129922897058</v>
      </c>
      <c r="AF252" s="11">
        <f>-'OddsRatio_working_3-way'!U252/(3*'OddsRatio_working_3-way'!X252^(1/3))*COS(('OddsRatio_working_3-way'!Y252)/3)</f>
        <v>0.52343218482515597</v>
      </c>
      <c r="AG252" s="11">
        <f>-'OddsRatio_working_3-way'!U252/(3*'OddsRatio_working_3-way'!X252^(1/3))*COS(('OddsRatio_working_3-way'!Y252+2*PI())/3)</f>
        <v>-0.39374292963737956</v>
      </c>
      <c r="AH252" s="11">
        <f>-'OddsRatio_working_3-way'!U252/(3*'OddsRatio_working_3-way'!X252^(1/3))*COS(('OddsRatio_working_3-way'!Y252+4*PI())/3)</f>
        <v>-0.12968925518777674</v>
      </c>
      <c r="AI252" s="11">
        <f>'OddsRatio_working_3-way'!U252/(3*'OddsRatio_working_3-way'!X252^(1/3))*SIN(('OddsRatio_working_3-way'!Y252)/3)</f>
        <v>-0.15245146002398816</v>
      </c>
      <c r="AJ252" s="11">
        <f>'OddsRatio_working_3-way'!U252/(3*'OddsRatio_working_3-way'!X252^(1/3))*SIN(('OddsRatio_working_3-way'!Y252+2*PI())/3)</f>
        <v>-0.37707983920498245</v>
      </c>
      <c r="AK252" s="11">
        <f>'OddsRatio_working_3-way'!U252/(3*'OddsRatio_working_3-way'!X252^(1/3))*SIN(('OddsRatio_working_3-way'!Y252+4*PI())/3)</f>
        <v>0.52953129922897058</v>
      </c>
      <c r="AL252" s="11">
        <f>'OddsRatio_working_3-way'!Z252+'OddsRatio_working_3-way'!AF252</f>
        <v>1.0468643696503119</v>
      </c>
      <c r="AM252" s="11">
        <f>'OddsRatio_working_3-way'!AA252+'OddsRatio_working_3-way'!AG252</f>
        <v>-0.78748585927475911</v>
      </c>
      <c r="AN252" s="11">
        <f>'OddsRatio_working_3-way'!AB252+'OddsRatio_working_3-way'!AH252</f>
        <v>-0.25937851037555348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1.0468643696503119</v>
      </c>
      <c r="AS252" s="11">
        <f>IF(('OddsRatio_working_3-way'!X252=0),IF(Q252&gt;0,-Q252^(1/3),(-Q252)^(1/3)),'OddsRatio_working_3-way'!AM252-'OddsRatio_working_3-way'!R252/3)</f>
        <v>-0.78748585927475911</v>
      </c>
      <c r="AT252" s="11">
        <f>IF(('OddsRatio_working_3-way'!X252=0),IF(Q252&gt;0,-Q252^(1/3),(-Q252)^(1/3)),'OddsRatio_working_3-way'!AN252-'OddsRatio_working_3-way'!R252/3)</f>
        <v>-0.25937851037555348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1.63</v>
      </c>
      <c r="B2" s="4">
        <f>IF('True_Odds_Calculator_2-way'!B3="","",'True_Odds_Calculator_2-way'!B3)</f>
        <v>2.37</v>
      </c>
      <c r="C2" s="4">
        <f t="shared" ref="C2:C65" si="0">IF(A2="","",((1/A2)+(1/B2))-1)</f>
        <v>3.5437860785379582E-2</v>
      </c>
      <c r="D2" s="4">
        <f>IF(A2="","",(2*A2)/(2-($C2*A2)))</f>
        <v>1.6784775477395666</v>
      </c>
      <c r="E2" s="4">
        <f>IF(B2="","",(2*B2)/(2-($C2*B2)))</f>
        <v>2.4738881239793793</v>
      </c>
      <c r="G2" s="4">
        <f t="shared" ref="G2:G65" si="1">IF(A2="","",C2+1)</f>
        <v>1.0354378607853796</v>
      </c>
    </row>
    <row r="3" spans="1:7" x14ac:dyDescent="0.2">
      <c r="A3" s="4">
        <f>IF('True_Odds_Calculator_2-way'!A4="","",'True_Odds_Calculator_2-way'!A4)</f>
        <v>2.1</v>
      </c>
      <c r="B3" s="4">
        <f>IF('True_Odds_Calculator_2-way'!B4="","",'True_Odds_Calculator_2-way'!B4)</f>
        <v>1.81</v>
      </c>
      <c r="C3" s="4">
        <f t="shared" si="0"/>
        <v>2.8676664035780064E-2</v>
      </c>
      <c r="D3" s="4">
        <f t="shared" ref="D3:D66" si="2">IF(A3="","",(2*A3)/(2-($C3*A3)))</f>
        <v>2.1651951011107946</v>
      </c>
      <c r="E3" s="4">
        <f t="shared" ref="E3:E66" si="3">IF(B3="","",(2*B3)/(2-($C3*B3)))</f>
        <v>1.858225372769494</v>
      </c>
      <c r="G3" s="4">
        <f t="shared" si="1"/>
        <v>1.0286766640357801</v>
      </c>
    </row>
    <row r="4" spans="1:7" x14ac:dyDescent="0.2">
      <c r="A4" s="4">
        <f>IF('True_Odds_Calculator_2-way'!A5="","",'True_Odds_Calculator_2-way'!A5)</f>
        <v>1.94</v>
      </c>
      <c r="B4" s="4">
        <f>IF('True_Odds_Calculator_2-way'!B5="","",'True_Odds_Calculator_2-way'!B5)</f>
        <v>1.94</v>
      </c>
      <c r="C4" s="4">
        <f t="shared" si="0"/>
        <v>3.0927835051546504E-2</v>
      </c>
      <c r="D4" s="4">
        <f t="shared" si="2"/>
        <v>2.0000000000000004</v>
      </c>
      <c r="E4" s="4">
        <f t="shared" si="3"/>
        <v>2.0000000000000004</v>
      </c>
      <c r="G4" s="4">
        <f t="shared" si="1"/>
        <v>1.0309278350515465</v>
      </c>
    </row>
    <row r="5" spans="1:7" x14ac:dyDescent="0.2">
      <c r="A5" s="4">
        <f>IF('True_Odds_Calculator_2-way'!A6="","",'True_Odds_Calculator_2-way'!A6)</f>
        <v>1.6</v>
      </c>
      <c r="B5" s="4">
        <f>IF('True_Odds_Calculator_2-way'!B6="","",'True_Odds_Calculator_2-way'!B6)</f>
        <v>2.44</v>
      </c>
      <c r="C5" s="4">
        <f t="shared" si="0"/>
        <v>3.4836065573770503E-2</v>
      </c>
      <c r="D5" s="4">
        <f t="shared" si="2"/>
        <v>1.6458684654300169</v>
      </c>
      <c r="E5" s="4">
        <f t="shared" si="3"/>
        <v>2.548302872062663</v>
      </c>
      <c r="G5" s="4">
        <f t="shared" si="1"/>
        <v>1.0348360655737705</v>
      </c>
    </row>
    <row r="6" spans="1:7" x14ac:dyDescent="0.2">
      <c r="A6" s="4">
        <f>IF('True_Odds_Calculator_2-way'!A7="","",'True_Odds_Calculator_2-way'!A7)</f>
        <v>1.82</v>
      </c>
      <c r="B6" s="4">
        <f>IF('True_Odds_Calculator_2-way'!B7="","",'True_Odds_Calculator_2-way'!B7)</f>
        <v>2.09</v>
      </c>
      <c r="C6" s="4">
        <f t="shared" si="0"/>
        <v>2.7919448972080652E-2</v>
      </c>
      <c r="D6" s="4">
        <f t="shared" si="2"/>
        <v>1.8674456281604401</v>
      </c>
      <c r="E6" s="4">
        <f t="shared" si="3"/>
        <v>2.152810006225593</v>
      </c>
      <c r="G6" s="4">
        <f t="shared" si="1"/>
        <v>1.0279194489720807</v>
      </c>
    </row>
    <row r="7" spans="1:7" x14ac:dyDescent="0.2">
      <c r="A7" s="4">
        <f>IF('True_Odds_Calculator_2-way'!A8="","",'True_Odds_Calculator_2-way'!A8)</f>
        <v>2.0099999999999998</v>
      </c>
      <c r="B7" s="4">
        <f>IF('True_Odds_Calculator_2-way'!B8="","",'True_Odds_Calculator_2-way'!B8)</f>
        <v>1.9</v>
      </c>
      <c r="C7" s="4">
        <f t="shared" si="0"/>
        <v>2.3828227284629522E-2</v>
      </c>
      <c r="D7" s="4">
        <f t="shared" si="2"/>
        <v>2.05931517929361</v>
      </c>
      <c r="E7" s="4">
        <f t="shared" si="3"/>
        <v>1.9440061084245355</v>
      </c>
      <c r="G7" s="4">
        <f t="shared" si="1"/>
        <v>1.0238282272846295</v>
      </c>
    </row>
    <row r="8" spans="1:7" x14ac:dyDescent="0.2">
      <c r="A8" s="4">
        <f>IF('True_Odds_Calculator_2-way'!A9="","",'True_Odds_Calculator_2-way'!A9)</f>
        <v>1.91</v>
      </c>
      <c r="B8" s="4">
        <f>IF('True_Odds_Calculator_2-way'!B9="","",'True_Odds_Calculator_2-way'!B9)</f>
        <v>1.99</v>
      </c>
      <c r="C8" s="4">
        <f t="shared" si="0"/>
        <v>2.6072772238153963E-2</v>
      </c>
      <c r="D8" s="4">
        <f t="shared" si="2"/>
        <v>1.9587724496895047</v>
      </c>
      <c r="E8" s="4">
        <f t="shared" si="3"/>
        <v>2.0430003493778384</v>
      </c>
      <c r="G8" s="4">
        <f t="shared" si="1"/>
        <v>1.026072772238154</v>
      </c>
    </row>
    <row r="9" spans="1:7" x14ac:dyDescent="0.2">
      <c r="A9" s="4">
        <f>IF('True_Odds_Calculator_2-way'!A10="","",'True_Odds_Calculator_2-way'!A10)</f>
        <v>1.65</v>
      </c>
      <c r="B9" s="4">
        <f>IF('True_Odds_Calculator_2-way'!B10="","",'True_Odds_Calculator_2-way'!B10)</f>
        <v>2.37</v>
      </c>
      <c r="C9" s="4">
        <f t="shared" si="0"/>
        <v>2.8001534330648337E-2</v>
      </c>
      <c r="D9" s="4">
        <f t="shared" si="2"/>
        <v>1.6890184645286688</v>
      </c>
      <c r="E9" s="4">
        <f t="shared" si="3"/>
        <v>2.4513399153737665</v>
      </c>
      <c r="G9" s="4">
        <f t="shared" si="1"/>
        <v>1.0280015343306483</v>
      </c>
    </row>
    <row r="10" spans="1:7" x14ac:dyDescent="0.2">
      <c r="A10" s="4">
        <f>IF('True_Odds_Calculator_2-way'!A11="","",'True_Odds_Calculator_2-way'!A11)</f>
        <v>2.09</v>
      </c>
      <c r="B10" s="4">
        <f>IF('True_Odds_Calculator_2-way'!B11="","",'True_Odds_Calculator_2-way'!B11)</f>
        <v>1.8</v>
      </c>
      <c r="C10" s="4">
        <f t="shared" si="0"/>
        <v>3.4024455077086735E-2</v>
      </c>
      <c r="D10" s="4">
        <f t="shared" si="2"/>
        <v>2.1670506912442398</v>
      </c>
      <c r="E10" s="4">
        <f t="shared" si="3"/>
        <v>1.8568608094768018</v>
      </c>
      <c r="G10" s="4">
        <f t="shared" si="1"/>
        <v>1.0340244550770867</v>
      </c>
    </row>
    <row r="11" spans="1:7" x14ac:dyDescent="0.2">
      <c r="A11" s="4">
        <f>IF('True_Odds_Calculator_2-way'!A12="","",'True_Odds_Calculator_2-way'!A12)</f>
        <v>1.87</v>
      </c>
      <c r="B11" s="4">
        <f>IF('True_Odds_Calculator_2-way'!B12="","",'True_Odds_Calculator_2-way'!B12)</f>
        <v>2.02</v>
      </c>
      <c r="C11" s="4">
        <f t="shared" si="0"/>
        <v>2.9808863239265015E-2</v>
      </c>
      <c r="D11" s="4">
        <f t="shared" si="2"/>
        <v>1.9236135865967305</v>
      </c>
      <c r="E11" s="4">
        <f t="shared" si="3"/>
        <v>2.082703865027292</v>
      </c>
      <c r="G11" s="4">
        <f t="shared" si="1"/>
        <v>1.029808863239265</v>
      </c>
    </row>
    <row r="12" spans="1:7" x14ac:dyDescent="0.2">
      <c r="A12" s="4">
        <f>IF('True_Odds_Calculator_2-way'!A13="","",'True_Odds_Calculator_2-way'!A13)</f>
        <v>2.14</v>
      </c>
      <c r="B12" s="4">
        <f>IF('True_Odds_Calculator_2-way'!B13="","",'True_Odds_Calculator_2-way'!B13)</f>
        <v>1.76</v>
      </c>
      <c r="C12" s="4">
        <f t="shared" si="0"/>
        <v>3.5471537807986397E-2</v>
      </c>
      <c r="D12" s="4">
        <f t="shared" si="2"/>
        <v>2.2244271202456889</v>
      </c>
      <c r="E12" s="4">
        <f t="shared" si="3"/>
        <v>1.8167084699980707</v>
      </c>
      <c r="G12" s="4">
        <f t="shared" si="1"/>
        <v>1.0354715378079864</v>
      </c>
    </row>
    <row r="13" spans="1:7" x14ac:dyDescent="0.2">
      <c r="A13" s="4">
        <f>IF('True_Odds_Calculator_2-way'!A14="","",'True_Odds_Calculator_2-way'!A14)</f>
        <v>2.2799999999999998</v>
      </c>
      <c r="B13" s="4">
        <f>IF('True_Odds_Calculator_2-way'!B14="","",'True_Odds_Calculator_2-way'!B14)</f>
        <v>1.69</v>
      </c>
      <c r="C13" s="4">
        <f t="shared" si="0"/>
        <v>3.0312467559431067E-2</v>
      </c>
      <c r="D13" s="4">
        <f t="shared" si="2"/>
        <v>2.3616082373130669</v>
      </c>
      <c r="E13" s="4">
        <f t="shared" si="3"/>
        <v>1.7344256391789699</v>
      </c>
      <c r="G13" s="4">
        <f t="shared" si="1"/>
        <v>1.0303124675594311</v>
      </c>
    </row>
    <row r="14" spans="1:7" x14ac:dyDescent="0.2">
      <c r="A14" s="4">
        <f>IF('True_Odds_Calculator_2-way'!A15="","",'True_Odds_Calculator_2-way'!A15)</f>
        <v>2.17</v>
      </c>
      <c r="B14" s="4">
        <f>IF('True_Odds_Calculator_2-way'!B15="","",'True_Odds_Calculator_2-way'!B15)</f>
        <v>1.75</v>
      </c>
      <c r="C14" s="4">
        <f t="shared" si="0"/>
        <v>3.2258064516129004E-2</v>
      </c>
      <c r="D14" s="4">
        <f t="shared" si="2"/>
        <v>2.2487046632124348</v>
      </c>
      <c r="E14" s="4">
        <f t="shared" si="3"/>
        <v>1.8008298755186722</v>
      </c>
      <c r="G14" s="4">
        <f t="shared" si="1"/>
        <v>1.032258064516129</v>
      </c>
    </row>
    <row r="15" spans="1:7" x14ac:dyDescent="0.2">
      <c r="A15" s="4">
        <f>IF('True_Odds_Calculator_2-way'!A16="","",'True_Odds_Calculator_2-way'!A16)</f>
        <v>1.76</v>
      </c>
      <c r="B15" s="4">
        <f>IF('True_Odds_Calculator_2-way'!B16="","",'True_Odds_Calculator_2-way'!B16)</f>
        <v>2.14</v>
      </c>
      <c r="C15" s="4">
        <f t="shared" si="0"/>
        <v>3.5471537807986397E-2</v>
      </c>
      <c r="D15" s="4">
        <f t="shared" si="2"/>
        <v>1.8167084699980707</v>
      </c>
      <c r="E15" s="4">
        <f t="shared" si="3"/>
        <v>2.2244271202456889</v>
      </c>
      <c r="G15" s="4">
        <f t="shared" si="1"/>
        <v>1.0354715378079864</v>
      </c>
    </row>
    <row r="16" spans="1:7" x14ac:dyDescent="0.2">
      <c r="A16" s="4">
        <f>IF('True_Odds_Calculator_2-way'!A17="","",'True_Odds_Calculator_2-way'!A17)</f>
        <v>1.87</v>
      </c>
      <c r="B16" s="4">
        <f>IF('True_Odds_Calculator_2-way'!B17="","",'True_Odds_Calculator_2-way'!B17)</f>
        <v>1.97</v>
      </c>
      <c r="C16" s="4">
        <f t="shared" si="0"/>
        <v>4.2373571486739481E-2</v>
      </c>
      <c r="D16" s="4">
        <f t="shared" si="2"/>
        <v>1.9471444805623825</v>
      </c>
      <c r="E16" s="4">
        <f t="shared" si="3"/>
        <v>2.0558051284913081</v>
      </c>
      <c r="G16" s="4">
        <f t="shared" si="1"/>
        <v>1.0423735714867395</v>
      </c>
    </row>
    <row r="17" spans="1:7" x14ac:dyDescent="0.2">
      <c r="A17" s="4">
        <f>IF('True_Odds_Calculator_2-way'!A18="","",'True_Odds_Calculator_2-way'!A18)</f>
        <v>1.69</v>
      </c>
      <c r="B17" s="4">
        <f>IF('True_Odds_Calculator_2-way'!B18="","",'True_Odds_Calculator_2-way'!B18)</f>
        <v>2.19</v>
      </c>
      <c r="C17" s="4">
        <f t="shared" si="0"/>
        <v>4.8336980897571102E-2</v>
      </c>
      <c r="D17" s="4">
        <f t="shared" si="2"/>
        <v>1.7619671038537528</v>
      </c>
      <c r="E17" s="4">
        <f t="shared" si="3"/>
        <v>2.3123926150385805</v>
      </c>
      <c r="G17" s="4">
        <f t="shared" si="1"/>
        <v>1.0483369808975711</v>
      </c>
    </row>
    <row r="18" spans="1:7" x14ac:dyDescent="0.2">
      <c r="A18" s="4">
        <f>IF('True_Odds_Calculator_2-way'!A19="","",'True_Odds_Calculator_2-way'!A19)</f>
        <v>1.38</v>
      </c>
      <c r="B18" s="4">
        <f>IF('True_Odds_Calculator_2-way'!B19="","",'True_Odds_Calculator_2-way'!B19)</f>
        <v>3.05</v>
      </c>
      <c r="C18" s="4">
        <f t="shared" si="0"/>
        <v>5.2506533618436713E-2</v>
      </c>
      <c r="D18" s="4">
        <f t="shared" si="2"/>
        <v>1.4318761694165674</v>
      </c>
      <c r="E18" s="4">
        <f t="shared" si="3"/>
        <v>3.3154785348562426</v>
      </c>
      <c r="G18" s="4">
        <f t="shared" si="1"/>
        <v>1.0525065336184367</v>
      </c>
    </row>
    <row r="19" spans="1:7" x14ac:dyDescent="0.2">
      <c r="A19" s="4">
        <f>IF('True_Odds_Calculator_2-way'!A20="","",'True_Odds_Calculator_2-way'!A20)</f>
        <v>1.62</v>
      </c>
      <c r="B19" s="4">
        <f>IF('True_Odds_Calculator_2-way'!B20="","",'True_Odds_Calculator_2-way'!B20)</f>
        <v>2.33</v>
      </c>
      <c r="C19" s="4">
        <f t="shared" si="0"/>
        <v>4.6468499973506994E-2</v>
      </c>
      <c r="D19" s="4">
        <f t="shared" si="2"/>
        <v>1.6833608348570663</v>
      </c>
      <c r="E19" s="4">
        <f t="shared" si="3"/>
        <v>2.4633557397376489</v>
      </c>
      <c r="G19" s="4">
        <f t="shared" si="1"/>
        <v>1.046468499973507</v>
      </c>
    </row>
    <row r="20" spans="1:7" x14ac:dyDescent="0.2">
      <c r="A20" s="4">
        <f>IF('True_Odds_Calculator_2-way'!A21="","",'True_Odds_Calculator_2-way'!A21)</f>
        <v>1.2</v>
      </c>
      <c r="B20" s="4">
        <f>IF('True_Odds_Calculator_2-way'!B21="","",'True_Odds_Calculator_2-way'!B21)</f>
        <v>4.4000000000000004</v>
      </c>
      <c r="C20" s="4">
        <f t="shared" si="0"/>
        <v>6.0606060606060552E-2</v>
      </c>
      <c r="D20" s="4">
        <f t="shared" si="2"/>
        <v>1.2452830188679245</v>
      </c>
      <c r="E20" s="4">
        <f t="shared" si="3"/>
        <v>5.0769230769230766</v>
      </c>
      <c r="G20" s="4">
        <f t="shared" si="1"/>
        <v>1.0606060606060606</v>
      </c>
    </row>
    <row r="21" spans="1:7" x14ac:dyDescent="0.2">
      <c r="A21" s="4">
        <f>IF('True_Odds_Calculator_2-way'!A22="","",'True_Odds_Calculator_2-way'!A22)</f>
        <v>1.63</v>
      </c>
      <c r="B21" s="4">
        <f>IF('True_Odds_Calculator_2-way'!B22="","",'True_Odds_Calculator_2-way'!B22)</f>
        <v>2.41</v>
      </c>
      <c r="C21" s="4">
        <f t="shared" si="0"/>
        <v>2.8434691851436877E-2</v>
      </c>
      <c r="D21" s="4">
        <f t="shared" si="2"/>
        <v>1.6686702206741284</v>
      </c>
      <c r="E21" s="4">
        <f t="shared" si="3"/>
        <v>2.4955055109106499</v>
      </c>
      <c r="G21" s="4">
        <f t="shared" si="1"/>
        <v>1.0284346918514369</v>
      </c>
    </row>
    <row r="22" spans="1:7" x14ac:dyDescent="0.2">
      <c r="A22" s="4">
        <f>IF('True_Odds_Calculator_2-way'!A23="","",'True_Odds_Calculator_2-way'!A23)</f>
        <v>1.35</v>
      </c>
      <c r="B22" s="4">
        <f>IF('True_Odds_Calculator_2-way'!B23="","",'True_Odds_Calculator_2-way'!B23)</f>
        <v>3.34</v>
      </c>
      <c r="C22" s="4">
        <f t="shared" si="0"/>
        <v>4.0141938345531258E-2</v>
      </c>
      <c r="D22" s="4">
        <f t="shared" si="2"/>
        <v>1.3875980920141562</v>
      </c>
      <c r="E22" s="4">
        <f t="shared" si="3"/>
        <v>3.5799920603414059</v>
      </c>
      <c r="G22" s="4">
        <f t="shared" si="1"/>
        <v>1.0401419383455313</v>
      </c>
    </row>
    <row r="23" spans="1:7" x14ac:dyDescent="0.2">
      <c r="A23" s="4">
        <f>IF('True_Odds_Calculator_2-way'!A24="","",'True_Odds_Calculator_2-way'!A24)</f>
        <v>2.12</v>
      </c>
      <c r="B23" s="4">
        <f>IF('True_Odds_Calculator_2-way'!B24="","",'True_Odds_Calculator_2-way'!B24)</f>
        <v>1.79</v>
      </c>
      <c r="C23" s="4">
        <f t="shared" si="0"/>
        <v>3.0357331084642114E-2</v>
      </c>
      <c r="D23" s="4">
        <f t="shared" si="2"/>
        <v>2.1904871854075272</v>
      </c>
      <c r="E23" s="4">
        <f t="shared" si="3"/>
        <v>1.8399922420480992</v>
      </c>
      <c r="G23" s="4">
        <f t="shared" si="1"/>
        <v>1.0303573310846421</v>
      </c>
    </row>
    <row r="24" spans="1:7" x14ac:dyDescent="0.2">
      <c r="A24" s="4">
        <f>IF('True_Odds_Calculator_2-way'!A25="","",'True_Odds_Calculator_2-way'!A25)</f>
        <v>1.82</v>
      </c>
      <c r="B24" s="4">
        <f>IF('True_Odds_Calculator_2-way'!B25="","",'True_Odds_Calculator_2-way'!B25)</f>
        <v>2.09</v>
      </c>
      <c r="C24" s="4">
        <f t="shared" si="0"/>
        <v>2.7919448972080652E-2</v>
      </c>
      <c r="D24" s="4">
        <f t="shared" si="2"/>
        <v>1.8674456281604401</v>
      </c>
      <c r="E24" s="4">
        <f t="shared" si="3"/>
        <v>2.152810006225593</v>
      </c>
      <c r="G24" s="4">
        <f t="shared" si="1"/>
        <v>1.0279194489720807</v>
      </c>
    </row>
    <row r="25" spans="1:7" x14ac:dyDescent="0.2">
      <c r="A25" s="4">
        <f>IF('True_Odds_Calculator_2-way'!A26="","",'True_Odds_Calculator_2-way'!A26)</f>
        <v>1.75</v>
      </c>
      <c r="B25" s="4">
        <f>IF('True_Odds_Calculator_2-way'!B26="","",'True_Odds_Calculator_2-way'!B26)</f>
        <v>2.17</v>
      </c>
      <c r="C25" s="4">
        <f t="shared" si="0"/>
        <v>3.2258064516129004E-2</v>
      </c>
      <c r="D25" s="4">
        <f t="shared" si="2"/>
        <v>1.8008298755186722</v>
      </c>
      <c r="E25" s="4">
        <f t="shared" si="3"/>
        <v>2.2487046632124348</v>
      </c>
      <c r="G25" s="4">
        <f t="shared" si="1"/>
        <v>1.032258064516129</v>
      </c>
    </row>
    <row r="26" spans="1:7" x14ac:dyDescent="0.2">
      <c r="A26" s="4">
        <f>IF('True_Odds_Calculator_2-way'!A27="","",'True_Odds_Calculator_2-way'!A27)</f>
        <v>1.68</v>
      </c>
      <c r="B26" s="4">
        <f>IF('True_Odds_Calculator_2-way'!B27="","",'True_Odds_Calculator_2-way'!B27)</f>
        <v>2.27</v>
      </c>
      <c r="C26" s="4">
        <f t="shared" si="0"/>
        <v>3.5766729599328695E-2</v>
      </c>
      <c r="D26" s="4">
        <f t="shared" si="2"/>
        <v>1.7320374239258789</v>
      </c>
      <c r="E26" s="4">
        <f t="shared" si="3"/>
        <v>2.3660503784588656</v>
      </c>
      <c r="G26" s="4">
        <f t="shared" si="1"/>
        <v>1.0357667295993287</v>
      </c>
    </row>
    <row r="27" spans="1:7" x14ac:dyDescent="0.2">
      <c r="A27" s="4">
        <f>IF('True_Odds_Calculator_2-way'!A28="","",'True_Odds_Calculator_2-way'!A28)</f>
        <v>2.02</v>
      </c>
      <c r="B27" s="4">
        <f>IF('True_Odds_Calculator_2-way'!B28="","",'True_Odds_Calculator_2-way'!B28)</f>
        <v>1.88</v>
      </c>
      <c r="C27" s="4">
        <f t="shared" si="0"/>
        <v>2.6964398567516312E-2</v>
      </c>
      <c r="D27" s="4">
        <f t="shared" si="2"/>
        <v>2.0765529308836395</v>
      </c>
      <c r="E27" s="4">
        <f t="shared" si="3"/>
        <v>1.9288906948394962</v>
      </c>
      <c r="G27" s="4">
        <f t="shared" si="1"/>
        <v>1.0269643985675163</v>
      </c>
    </row>
    <row r="28" spans="1:7" x14ac:dyDescent="0.2">
      <c r="A28" s="4">
        <f>IF('True_Odds_Calculator_2-way'!A29="","",'True_Odds_Calculator_2-way'!A29)</f>
        <v>1.83</v>
      </c>
      <c r="B28" s="4">
        <f>IF('True_Odds_Calculator_2-way'!B29="","",'True_Odds_Calculator_2-way'!B29)</f>
        <v>2.0499999999999998</v>
      </c>
      <c r="C28" s="4">
        <f t="shared" si="0"/>
        <v>3.4252965480474407E-2</v>
      </c>
      <c r="D28" s="4">
        <f t="shared" si="2"/>
        <v>1.8892106257081707</v>
      </c>
      <c r="E28" s="4">
        <f t="shared" si="3"/>
        <v>2.1245929491717397</v>
      </c>
      <c r="G28" s="4">
        <f t="shared" si="1"/>
        <v>1.0342529654804744</v>
      </c>
    </row>
    <row r="29" spans="1:7" x14ac:dyDescent="0.2">
      <c r="A29" s="4">
        <f>IF('True_Odds_Calculator_2-way'!A30="","",'True_Odds_Calculator_2-way'!A30)</f>
        <v>1.67</v>
      </c>
      <c r="B29" s="4">
        <f>IF('True_Odds_Calculator_2-way'!B30="","",'True_Odds_Calculator_2-way'!B30)</f>
        <v>2.2999999999999998</v>
      </c>
      <c r="C29" s="4">
        <f t="shared" si="0"/>
        <v>3.3585003905233002E-2</v>
      </c>
      <c r="D29" s="4">
        <f t="shared" si="2"/>
        <v>1.7181838514873629</v>
      </c>
      <c r="E29" s="4">
        <f t="shared" si="3"/>
        <v>2.3924011211460603</v>
      </c>
      <c r="G29" s="4">
        <f t="shared" si="1"/>
        <v>1.033585003905233</v>
      </c>
    </row>
    <row r="30" spans="1:7" x14ac:dyDescent="0.2">
      <c r="A30" s="4">
        <f>IF('True_Odds_Calculator_2-way'!A31="","",'True_Odds_Calculator_2-way'!A31)</f>
        <v>1.99</v>
      </c>
      <c r="B30" s="4">
        <f>IF('True_Odds_Calculator_2-way'!B31="","",'True_Odds_Calculator_2-way'!B31)</f>
        <v>1.92</v>
      </c>
      <c r="C30" s="4">
        <f t="shared" si="0"/>
        <v>2.3345896147403788E-2</v>
      </c>
      <c r="D30" s="4">
        <f t="shared" si="2"/>
        <v>2.0373253705876082</v>
      </c>
      <c r="E30" s="4">
        <f t="shared" si="3"/>
        <v>1.9640176827387685</v>
      </c>
      <c r="G30" s="4">
        <f t="shared" si="1"/>
        <v>1.0233458961474038</v>
      </c>
    </row>
    <row r="31" spans="1:7" x14ac:dyDescent="0.2">
      <c r="A31" s="4">
        <f>IF('True_Odds_Calculator_2-way'!A32="","",'True_Odds_Calculator_2-way'!A32)</f>
        <v>2.09</v>
      </c>
      <c r="B31" s="4">
        <f>IF('True_Odds_Calculator_2-way'!B32="","",'True_Odds_Calculator_2-way'!B32)</f>
        <v>1.82</v>
      </c>
      <c r="C31" s="4">
        <f t="shared" si="0"/>
        <v>2.7919448972080652E-2</v>
      </c>
      <c r="D31" s="4">
        <f t="shared" si="2"/>
        <v>2.152810006225593</v>
      </c>
      <c r="E31" s="4">
        <f t="shared" si="3"/>
        <v>1.8674456281604401</v>
      </c>
      <c r="G31" s="4">
        <f t="shared" si="1"/>
        <v>1.0279194489720807</v>
      </c>
    </row>
    <row r="32" spans="1:7" x14ac:dyDescent="0.2">
      <c r="A32" s="4">
        <f>IF('True_Odds_Calculator_2-way'!A33="","",'True_Odds_Calculator_2-way'!A33)</f>
        <v>1.88</v>
      </c>
      <c r="B32" s="4">
        <f>IF('True_Odds_Calculator_2-way'!B33="","",'True_Odds_Calculator_2-way'!B33)</f>
        <v>2.0299999999999998</v>
      </c>
      <c r="C32" s="4">
        <f t="shared" si="0"/>
        <v>2.4525731055444977E-2</v>
      </c>
      <c r="D32" s="4">
        <f t="shared" si="2"/>
        <v>1.9243646631706333</v>
      </c>
      <c r="E32" s="4">
        <f t="shared" si="3"/>
        <v>2.0818241326641935</v>
      </c>
      <c r="G32" s="4">
        <f t="shared" si="1"/>
        <v>1.024525731055445</v>
      </c>
    </row>
    <row r="33" spans="1:7" x14ac:dyDescent="0.2">
      <c r="A33" s="4">
        <f>IF('True_Odds_Calculator_2-way'!A34="","",'True_Odds_Calculator_2-way'!A34)</f>
        <v>2</v>
      </c>
      <c r="B33" s="4">
        <f>IF('True_Odds_Calculator_2-way'!B34="","",'True_Odds_Calculator_2-way'!B34)</f>
        <v>1.91</v>
      </c>
      <c r="C33" s="4">
        <f t="shared" si="0"/>
        <v>2.3560209424083656E-2</v>
      </c>
      <c r="D33" s="4">
        <f t="shared" si="2"/>
        <v>2.0482573726541551</v>
      </c>
      <c r="E33" s="4">
        <f t="shared" si="3"/>
        <v>1.9539641943734012</v>
      </c>
      <c r="G33" s="4">
        <f t="shared" si="1"/>
        <v>1.0235602094240837</v>
      </c>
    </row>
    <row r="34" spans="1:7" x14ac:dyDescent="0.2">
      <c r="A34" s="4">
        <f>IF('True_Odds_Calculator_2-way'!A35="","",'True_Odds_Calculator_2-way'!A35)</f>
        <v>1.88</v>
      </c>
      <c r="B34" s="4">
        <f>IF('True_Odds_Calculator_2-way'!B35="","",'True_Odds_Calculator_2-way'!B35)</f>
        <v>2.0299999999999998</v>
      </c>
      <c r="C34" s="4">
        <f t="shared" si="0"/>
        <v>2.4525731055444977E-2</v>
      </c>
      <c r="D34" s="4">
        <f t="shared" si="2"/>
        <v>1.9243646631706333</v>
      </c>
      <c r="E34" s="4">
        <f t="shared" si="3"/>
        <v>2.0818241326641935</v>
      </c>
      <c r="G34" s="4">
        <f t="shared" si="1"/>
        <v>1.024525731055445</v>
      </c>
    </row>
    <row r="35" spans="1:7" x14ac:dyDescent="0.2">
      <c r="A35" s="4">
        <f>IF('True_Odds_Calculator_2-way'!A36="","",'True_Odds_Calculator_2-way'!A36)</f>
        <v>2.2200000000000002</v>
      </c>
      <c r="B35" s="4">
        <f>IF('True_Odds_Calculator_2-way'!B36="","",'True_Odds_Calculator_2-way'!B36)</f>
        <v>1.71</v>
      </c>
      <c r="C35" s="4">
        <f t="shared" si="0"/>
        <v>3.5245772087877381E-2</v>
      </c>
      <c r="D35" s="4">
        <f t="shared" si="2"/>
        <v>2.3103888990323171</v>
      </c>
      <c r="E35" s="4">
        <f t="shared" si="3"/>
        <v>1.7631322279503969</v>
      </c>
      <c r="G35" s="4">
        <f t="shared" si="1"/>
        <v>1.0352457720878774</v>
      </c>
    </row>
    <row r="36" spans="1:7" x14ac:dyDescent="0.2">
      <c r="A36" s="4">
        <f>IF('True_Odds_Calculator_2-way'!A37="","",'True_Odds_Calculator_2-way'!A37)</f>
        <v>2.4500000000000002</v>
      </c>
      <c r="B36" s="4">
        <f>IF('True_Odds_Calculator_2-way'!B37="","",'True_Odds_Calculator_2-way'!B37)</f>
        <v>1.6</v>
      </c>
      <c r="C36" s="4">
        <f t="shared" si="0"/>
        <v>3.3163265306122458E-2</v>
      </c>
      <c r="D36" s="4">
        <f t="shared" si="2"/>
        <v>2.5537459283387625</v>
      </c>
      <c r="E36" s="4">
        <f t="shared" si="3"/>
        <v>1.6436058700209644</v>
      </c>
      <c r="G36" s="4">
        <f t="shared" si="1"/>
        <v>1.0331632653061225</v>
      </c>
    </row>
    <row r="37" spans="1:7" x14ac:dyDescent="0.2">
      <c r="A37" s="4">
        <f>IF('True_Odds_Calculator_2-way'!A38="","",'True_Odds_Calculator_2-way'!A38)</f>
        <v>1.88</v>
      </c>
      <c r="B37" s="4">
        <f>IF('True_Odds_Calculator_2-way'!B38="","",'True_Odds_Calculator_2-way'!B38)</f>
        <v>2.0099999999999998</v>
      </c>
      <c r="C37" s="4">
        <f t="shared" si="0"/>
        <v>2.9427331427966497E-2</v>
      </c>
      <c r="D37" s="4">
        <f t="shared" si="2"/>
        <v>1.9334834220221038</v>
      </c>
      <c r="E37" s="4">
        <f t="shared" si="3"/>
        <v>2.0712563034422273</v>
      </c>
      <c r="G37" s="4">
        <f t="shared" si="1"/>
        <v>1.0294273314279665</v>
      </c>
    </row>
    <row r="38" spans="1:7" x14ac:dyDescent="0.2">
      <c r="A38" s="4">
        <f>IF('True_Odds_Calculator_2-way'!A39="","",'True_Odds_Calculator_2-way'!A39)</f>
        <v>2.17</v>
      </c>
      <c r="B38" s="4">
        <f>IF('True_Odds_Calculator_2-way'!B39="","",'True_Odds_Calculator_2-way'!B39)</f>
        <v>1.75</v>
      </c>
      <c r="C38" s="4">
        <f t="shared" si="0"/>
        <v>3.2258064516129004E-2</v>
      </c>
      <c r="D38" s="4">
        <f t="shared" si="2"/>
        <v>2.2487046632124348</v>
      </c>
      <c r="E38" s="4">
        <f t="shared" si="3"/>
        <v>1.8008298755186722</v>
      </c>
      <c r="G38" s="4">
        <f t="shared" si="1"/>
        <v>1.032258064516129</v>
      </c>
    </row>
    <row r="39" spans="1:7" x14ac:dyDescent="0.2">
      <c r="A39" s="4">
        <f>IF('True_Odds_Calculator_2-way'!A40="","",'True_Odds_Calculator_2-way'!A40)</f>
        <v>1.98</v>
      </c>
      <c r="B39" s="4">
        <f>IF('True_Odds_Calculator_2-way'!B40="","",'True_Odds_Calculator_2-way'!B40)</f>
        <v>1.91</v>
      </c>
      <c r="C39" s="4">
        <f t="shared" si="0"/>
        <v>2.861071447458885E-2</v>
      </c>
      <c r="D39" s="4">
        <f t="shared" si="2"/>
        <v>2.0377175494369308</v>
      </c>
      <c r="E39" s="4">
        <f t="shared" si="3"/>
        <v>1.9636533568721115</v>
      </c>
      <c r="G39" s="4">
        <f t="shared" si="1"/>
        <v>1.0286107144745888</v>
      </c>
    </row>
    <row r="40" spans="1:7" x14ac:dyDescent="0.2">
      <c r="A40" s="4">
        <f>IF('True_Odds_Calculator_2-way'!A41="","",'True_Odds_Calculator_2-way'!A41)</f>
        <v>2.2400000000000002</v>
      </c>
      <c r="B40" s="4">
        <f>IF('True_Odds_Calculator_2-way'!B41="","",'True_Odds_Calculator_2-way'!B41)</f>
        <v>1.7</v>
      </c>
      <c r="C40" s="4">
        <f t="shared" si="0"/>
        <v>3.4663865546218364E-2</v>
      </c>
      <c r="D40" s="4">
        <f t="shared" si="2"/>
        <v>2.3304773561811505</v>
      </c>
      <c r="E40" s="4">
        <f t="shared" si="3"/>
        <v>1.7516099356025756</v>
      </c>
      <c r="G40" s="4">
        <f t="shared" si="1"/>
        <v>1.0346638655462184</v>
      </c>
    </row>
    <row r="41" spans="1:7" x14ac:dyDescent="0.2">
      <c r="A41" s="4">
        <f>IF('True_Odds_Calculator_2-way'!A42="","",'True_Odds_Calculator_2-way'!A42)</f>
        <v>2.12</v>
      </c>
      <c r="B41" s="4">
        <f>IF('True_Odds_Calculator_2-way'!B42="","",'True_Odds_Calculator_2-way'!B42)</f>
        <v>1.78</v>
      </c>
      <c r="C41" s="4">
        <f t="shared" si="0"/>
        <v>3.3495866016535869E-2</v>
      </c>
      <c r="D41" s="4">
        <f t="shared" si="2"/>
        <v>2.1980428704566637</v>
      </c>
      <c r="E41" s="4">
        <f t="shared" si="3"/>
        <v>1.8346946713341112</v>
      </c>
      <c r="G41" s="4">
        <f t="shared" si="1"/>
        <v>1.0334958660165359</v>
      </c>
    </row>
    <row r="42" spans="1:7" x14ac:dyDescent="0.2">
      <c r="A42" s="4">
        <f>IF('True_Odds_Calculator_2-way'!A43="","",'True_Odds_Calculator_2-way'!A43)</f>
        <v>2.46</v>
      </c>
      <c r="B42" s="4">
        <f>IF('True_Odds_Calculator_2-way'!B43="","",'True_Odds_Calculator_2-way'!B43)</f>
        <v>1.59</v>
      </c>
      <c r="C42" s="4">
        <f t="shared" si="0"/>
        <v>3.5434882650713373E-2</v>
      </c>
      <c r="D42" s="4">
        <f t="shared" si="2"/>
        <v>2.5721049516669958</v>
      </c>
      <c r="E42" s="4">
        <f t="shared" si="3"/>
        <v>1.6360898481616264</v>
      </c>
      <c r="G42" s="4">
        <f t="shared" si="1"/>
        <v>1.0354348826507134</v>
      </c>
    </row>
    <row r="43" spans="1:7" x14ac:dyDescent="0.2">
      <c r="A43" s="4">
        <f>IF('True_Odds_Calculator_2-way'!A44="","",'True_Odds_Calculator_2-way'!A44)</f>
        <v>1.74</v>
      </c>
      <c r="B43" s="4">
        <f>IF('True_Odds_Calculator_2-way'!B44="","",'True_Odds_Calculator_2-way'!B44)</f>
        <v>2.19</v>
      </c>
      <c r="C43" s="4">
        <f t="shared" si="0"/>
        <v>3.1333648244370904E-2</v>
      </c>
      <c r="D43" s="4">
        <f t="shared" si="2"/>
        <v>1.7887621461765948</v>
      </c>
      <c r="E43" s="4">
        <f t="shared" si="3"/>
        <v>2.2678093197643276</v>
      </c>
      <c r="G43" s="4">
        <f t="shared" si="1"/>
        <v>1.0313336482443709</v>
      </c>
    </row>
    <row r="44" spans="1:7" x14ac:dyDescent="0.2">
      <c r="A44" s="4">
        <f>IF('True_Odds_Calculator_2-way'!A45="","",'True_Odds_Calculator_2-way'!A45)</f>
        <v>1.9</v>
      </c>
      <c r="B44" s="4">
        <f>IF('True_Odds_Calculator_2-way'!B45="","",'True_Odds_Calculator_2-way'!B45)</f>
        <v>1.99</v>
      </c>
      <c r="C44" s="4">
        <f t="shared" si="0"/>
        <v>2.8828352287754377E-2</v>
      </c>
      <c r="D44" s="4">
        <f t="shared" si="2"/>
        <v>1.9535003874967702</v>
      </c>
      <c r="E44" s="4">
        <f t="shared" si="3"/>
        <v>2.0487672717420748</v>
      </c>
      <c r="G44" s="4">
        <f t="shared" si="1"/>
        <v>1.0288283522877544</v>
      </c>
    </row>
    <row r="45" spans="1:7" x14ac:dyDescent="0.2">
      <c r="A45" s="4">
        <f>IF('True_Odds_Calculator_2-way'!A46="","",'True_Odds_Calculator_2-way'!A46)</f>
        <v>2.0499999999999998</v>
      </c>
      <c r="B45" s="4">
        <f>IF('True_Odds_Calculator_2-way'!B46="","",'True_Odds_Calculator_2-way'!B46)</f>
        <v>1.83</v>
      </c>
      <c r="C45" s="4">
        <f t="shared" si="0"/>
        <v>3.4252965480474407E-2</v>
      </c>
      <c r="D45" s="4">
        <f t="shared" si="2"/>
        <v>2.1245929491717397</v>
      </c>
      <c r="E45" s="4">
        <f t="shared" si="3"/>
        <v>1.8892106257081707</v>
      </c>
      <c r="G45" s="4">
        <f t="shared" si="1"/>
        <v>1.0342529654804744</v>
      </c>
    </row>
    <row r="46" spans="1:7" x14ac:dyDescent="0.2">
      <c r="A46" s="4">
        <f>IF('True_Odds_Calculator_2-way'!A47="","",'True_Odds_Calculator_2-way'!A47)</f>
        <v>1.93</v>
      </c>
      <c r="B46" s="4">
        <f>IF('True_Odds_Calculator_2-way'!B47="","",'True_Odds_Calculator_2-way'!B47)</f>
        <v>1.93</v>
      </c>
      <c r="C46" s="4">
        <f t="shared" si="0"/>
        <v>3.62694300518136E-2</v>
      </c>
      <c r="D46" s="4">
        <f t="shared" si="2"/>
        <v>2.0000000000000004</v>
      </c>
      <c r="E46" s="4">
        <f t="shared" si="3"/>
        <v>2.0000000000000004</v>
      </c>
      <c r="G46" s="4">
        <f t="shared" si="1"/>
        <v>1.0362694300518136</v>
      </c>
    </row>
    <row r="47" spans="1:7" x14ac:dyDescent="0.2">
      <c r="A47" s="4">
        <f>IF('True_Odds_Calculator_2-way'!A48="","",'True_Odds_Calculator_2-way'!A48)</f>
        <v>1.98</v>
      </c>
      <c r="B47" s="4">
        <f>IF('True_Odds_Calculator_2-way'!B48="","",'True_Odds_Calculator_2-way'!B48)</f>
        <v>1.89</v>
      </c>
      <c r="C47" s="4">
        <f t="shared" si="0"/>
        <v>3.4151034151034265E-2</v>
      </c>
      <c r="D47" s="4">
        <f t="shared" si="2"/>
        <v>2.0492853622474128</v>
      </c>
      <c r="E47" s="4">
        <f t="shared" si="3"/>
        <v>1.9530295913574449</v>
      </c>
      <c r="G47" s="4">
        <f t="shared" si="1"/>
        <v>1.0341510341510343</v>
      </c>
    </row>
    <row r="48" spans="1:7" x14ac:dyDescent="0.2">
      <c r="A48" s="4">
        <f>IF('True_Odds_Calculator_2-way'!A49="","",'True_Odds_Calculator_2-way'!A49)</f>
        <v>2.0499999999999998</v>
      </c>
      <c r="B48" s="4">
        <f>IF('True_Odds_Calculator_2-way'!B49="","",'True_Odds_Calculator_2-way'!B49)</f>
        <v>1.79</v>
      </c>
      <c r="C48" s="4">
        <f t="shared" si="0"/>
        <v>4.6464095925875526E-2</v>
      </c>
      <c r="D48" s="4">
        <f t="shared" si="2"/>
        <v>2.1525150315295498</v>
      </c>
      <c r="E48" s="4">
        <f t="shared" si="3"/>
        <v>1.8676676421936633</v>
      </c>
      <c r="G48" s="4">
        <f t="shared" si="1"/>
        <v>1.0464640959258755</v>
      </c>
    </row>
    <row r="49" spans="1:7" x14ac:dyDescent="0.2">
      <c r="A49" s="4">
        <f>IF('True_Odds_Calculator_2-way'!A50="","",'True_Odds_Calculator_2-way'!A50)</f>
        <v>2.3199999999999998</v>
      </c>
      <c r="B49" s="4">
        <f>IF('True_Odds_Calculator_2-way'!B50="","",'True_Odds_Calculator_2-way'!B50)</f>
        <v>1.62</v>
      </c>
      <c r="C49" s="4">
        <f t="shared" si="0"/>
        <v>4.8318433375904579E-2</v>
      </c>
      <c r="D49" s="4">
        <f t="shared" si="2"/>
        <v>2.4577556892492805</v>
      </c>
      <c r="E49" s="4">
        <f t="shared" si="3"/>
        <v>1.6859860039476045</v>
      </c>
      <c r="G49" s="4">
        <f t="shared" si="1"/>
        <v>1.0483184333759046</v>
      </c>
    </row>
    <row r="50" spans="1:7" x14ac:dyDescent="0.2">
      <c r="A50" s="4">
        <f>IF('True_Odds_Calculator_2-way'!A51="","",'True_Odds_Calculator_2-way'!A51)</f>
        <v>1.93</v>
      </c>
      <c r="B50" s="4">
        <f>IF('True_Odds_Calculator_2-way'!B51="","",'True_Odds_Calculator_2-way'!B51)</f>
        <v>1.94</v>
      </c>
      <c r="C50" s="4">
        <f t="shared" si="0"/>
        <v>3.3598632551679941E-2</v>
      </c>
      <c r="D50" s="4">
        <f t="shared" si="2"/>
        <v>1.9946726333173512</v>
      </c>
      <c r="E50" s="4">
        <f t="shared" si="3"/>
        <v>2.0053558995233249</v>
      </c>
      <c r="G50" s="4">
        <f t="shared" si="1"/>
        <v>1.0335986325516799</v>
      </c>
    </row>
    <row r="51" spans="1:7" x14ac:dyDescent="0.2">
      <c r="A51" s="4">
        <f>IF('True_Odds_Calculator_2-way'!A52="","",'True_Odds_Calculator_2-way'!A52)</f>
        <v>2.09</v>
      </c>
      <c r="B51" s="4">
        <f>IF('True_Odds_Calculator_2-way'!B52="","",'True_Odds_Calculator_2-way'!B52)</f>
        <v>1.76</v>
      </c>
      <c r="C51" s="4">
        <f t="shared" si="0"/>
        <v>4.6650717703349276E-2</v>
      </c>
      <c r="D51" s="4">
        <f t="shared" si="2"/>
        <v>2.1971090670170828</v>
      </c>
      <c r="E51" s="4">
        <f t="shared" si="3"/>
        <v>1.8353457738748626</v>
      </c>
      <c r="G51" s="4">
        <f t="shared" si="1"/>
        <v>1.0466507177033493</v>
      </c>
    </row>
    <row r="52" spans="1:7" x14ac:dyDescent="0.2">
      <c r="A52" s="4">
        <f>IF('True_Odds_Calculator_2-way'!A53="","",'True_Odds_Calculator_2-way'!A53)</f>
        <v>1.9</v>
      </c>
      <c r="B52" s="4">
        <f>IF('True_Odds_Calculator_2-way'!B53="","",'True_Odds_Calculator_2-way'!B53)</f>
        <v>1.97</v>
      </c>
      <c r="C52" s="4">
        <f t="shared" si="0"/>
        <v>3.3930002671653803E-2</v>
      </c>
      <c r="D52" s="4">
        <f t="shared" si="2"/>
        <v>1.9632835038027801</v>
      </c>
      <c r="E52" s="4">
        <f t="shared" si="3"/>
        <v>2.0381159814865235</v>
      </c>
      <c r="G52" s="4">
        <f t="shared" si="1"/>
        <v>1.0339300026716538</v>
      </c>
    </row>
    <row r="53" spans="1:7" x14ac:dyDescent="0.2">
      <c r="A53" s="4">
        <f>IF('True_Odds_Calculator_2-way'!A54="","",'True_Odds_Calculator_2-way'!A54)</f>
        <v>2.12</v>
      </c>
      <c r="B53" s="4">
        <f>IF('True_Odds_Calculator_2-way'!B54="","",'True_Odds_Calculator_2-way'!B54)</f>
        <v>1.76</v>
      </c>
      <c r="C53" s="4">
        <f t="shared" si="0"/>
        <v>3.9879931389365408E-2</v>
      </c>
      <c r="D53" s="4">
        <f t="shared" si="2"/>
        <v>2.213573801613669</v>
      </c>
      <c r="E53" s="4">
        <f t="shared" si="3"/>
        <v>1.8240125146656239</v>
      </c>
      <c r="G53" s="4">
        <f t="shared" si="1"/>
        <v>1.0398799313893654</v>
      </c>
    </row>
    <row r="54" spans="1:7" x14ac:dyDescent="0.2">
      <c r="A54" s="4">
        <f>IF('True_Odds_Calculator_2-way'!A55="","",'True_Odds_Calculator_2-way'!A55)</f>
        <v>2.14</v>
      </c>
      <c r="B54" s="4">
        <f>IF('True_Odds_Calculator_2-way'!B55="","",'True_Odds_Calculator_2-way'!B55)</f>
        <v>1.72</v>
      </c>
      <c r="C54" s="4">
        <f t="shared" si="0"/>
        <v>4.8685068463377501E-2</v>
      </c>
      <c r="D54" s="4">
        <f t="shared" si="2"/>
        <v>2.2576054955839058</v>
      </c>
      <c r="E54" s="4">
        <f t="shared" si="3"/>
        <v>1.7951619196254389</v>
      </c>
      <c r="G54" s="4">
        <f t="shared" si="1"/>
        <v>1.0486850684633775</v>
      </c>
    </row>
    <row r="55" spans="1:7" x14ac:dyDescent="0.2">
      <c r="A55" s="4">
        <f>IF('True_Odds_Calculator_2-way'!A56="","",'True_Odds_Calculator_2-way'!A56)</f>
        <v>1.88</v>
      </c>
      <c r="B55" s="4">
        <f>IF('True_Odds_Calculator_2-way'!B56="","",'True_Odds_Calculator_2-way'!B56)</f>
        <v>2</v>
      </c>
      <c r="C55" s="4">
        <f t="shared" si="0"/>
        <v>3.1914893617021267E-2</v>
      </c>
      <c r="D55" s="4">
        <f t="shared" si="2"/>
        <v>1.9381443298969072</v>
      </c>
      <c r="E55" s="4">
        <f t="shared" si="3"/>
        <v>2.0659340659340657</v>
      </c>
      <c r="G55" s="4">
        <f t="shared" si="1"/>
        <v>1.0319148936170213</v>
      </c>
    </row>
    <row r="56" spans="1:7" x14ac:dyDescent="0.2">
      <c r="A56" s="4">
        <f>IF('True_Odds_Calculator_2-way'!A57="","",'True_Odds_Calculator_2-way'!A57)</f>
        <v>1.77</v>
      </c>
      <c r="B56" s="4">
        <f>IF('True_Odds_Calculator_2-way'!B57="","",'True_Odds_Calculator_2-way'!B57)</f>
        <v>2.0699999999999998</v>
      </c>
      <c r="C56" s="4">
        <f t="shared" si="0"/>
        <v>4.8063538852042953E-2</v>
      </c>
      <c r="D56" s="4">
        <f t="shared" si="2"/>
        <v>1.848633921138273</v>
      </c>
      <c r="E56" s="4">
        <f t="shared" si="3"/>
        <v>2.1783643984660661</v>
      </c>
      <c r="G56" s="4">
        <f t="shared" si="1"/>
        <v>1.048063538852043</v>
      </c>
    </row>
    <row r="57" spans="1:7" x14ac:dyDescent="0.2">
      <c r="A57" s="4">
        <f>IF('True_Odds_Calculator_2-way'!A58="","",'True_Odds_Calculator_2-way'!A58)</f>
        <v>2.2200000000000002</v>
      </c>
      <c r="B57" s="4">
        <f>IF('True_Odds_Calculator_2-way'!B58="","",'True_Odds_Calculator_2-way'!B58)</f>
        <v>1.7</v>
      </c>
      <c r="C57" s="4">
        <f t="shared" si="0"/>
        <v>3.868574456809748E-2</v>
      </c>
      <c r="D57" s="4">
        <f t="shared" si="2"/>
        <v>2.3196066379840201</v>
      </c>
      <c r="E57" s="4">
        <f t="shared" si="3"/>
        <v>1.7578015836050302</v>
      </c>
      <c r="G57" s="4">
        <f t="shared" si="1"/>
        <v>1.0386857445680975</v>
      </c>
    </row>
    <row r="58" spans="1:7" x14ac:dyDescent="0.2">
      <c r="A58" s="4">
        <f>IF('True_Odds_Calculator_2-way'!A59="","",'True_Odds_Calculator_2-way'!A59)</f>
        <v>2.19</v>
      </c>
      <c r="B58" s="4">
        <f>IF('True_Odds_Calculator_2-way'!B59="","",'True_Odds_Calculator_2-way'!B59)</f>
        <v>1.72</v>
      </c>
      <c r="C58" s="4">
        <f t="shared" si="0"/>
        <v>3.8016353403419467E-2</v>
      </c>
      <c r="D58" s="4">
        <f t="shared" si="2"/>
        <v>2.2851249696675566</v>
      </c>
      <c r="E58" s="4">
        <f t="shared" si="3"/>
        <v>1.7781344410876134</v>
      </c>
      <c r="G58" s="4">
        <f t="shared" si="1"/>
        <v>1.0380163534034195</v>
      </c>
    </row>
    <row r="59" spans="1:7" x14ac:dyDescent="0.2">
      <c r="A59" s="4">
        <f>IF('True_Odds_Calculator_2-way'!A60="","",'True_Odds_Calculator_2-way'!A60)</f>
        <v>2.04</v>
      </c>
      <c r="B59" s="4">
        <f>IF('True_Odds_Calculator_2-way'!B60="","",'True_Odds_Calculator_2-way'!B60)</f>
        <v>1.84</v>
      </c>
      <c r="C59" s="4">
        <f t="shared" si="0"/>
        <v>3.3674339300937772E-2</v>
      </c>
      <c r="D59" s="4">
        <f t="shared" si="2"/>
        <v>2.1125619090499774</v>
      </c>
      <c r="E59" s="4">
        <f t="shared" si="3"/>
        <v>1.8988263860785108</v>
      </c>
      <c r="G59" s="4">
        <f t="shared" si="1"/>
        <v>1.0336743393009378</v>
      </c>
    </row>
    <row r="60" spans="1:7" x14ac:dyDescent="0.2">
      <c r="A60" s="4">
        <f>IF('True_Odds_Calculator_2-way'!A61="","",'True_Odds_Calculator_2-way'!A61)</f>
        <v>2.23</v>
      </c>
      <c r="B60" s="4">
        <f>IF('True_Odds_Calculator_2-way'!B61="","",'True_Odds_Calculator_2-way'!B61)</f>
        <v>1.67</v>
      </c>
      <c r="C60" s="4">
        <f t="shared" si="0"/>
        <v>4.7232888483123459E-2</v>
      </c>
      <c r="D60" s="4">
        <f t="shared" si="2"/>
        <v>2.3539711134287793</v>
      </c>
      <c r="E60" s="4">
        <f t="shared" si="3"/>
        <v>1.7385681940197473</v>
      </c>
      <c r="G60" s="4">
        <f t="shared" si="1"/>
        <v>1.0472328884831235</v>
      </c>
    </row>
    <row r="61" spans="1:7" x14ac:dyDescent="0.2">
      <c r="A61" s="4">
        <f>IF('True_Odds_Calculator_2-way'!A62="","",'True_Odds_Calculator_2-way'!A62)</f>
        <v>2.2000000000000002</v>
      </c>
      <c r="B61" s="4">
        <f>IF('True_Odds_Calculator_2-way'!B62="","",'True_Odds_Calculator_2-way'!B62)</f>
        <v>1.69</v>
      </c>
      <c r="C61" s="4">
        <f t="shared" si="0"/>
        <v>4.6261430876815446E-2</v>
      </c>
      <c r="D61" s="4">
        <f t="shared" si="2"/>
        <v>2.3179551122194515</v>
      </c>
      <c r="E61" s="4">
        <f t="shared" si="3"/>
        <v>1.7587511825922422</v>
      </c>
      <c r="G61" s="4">
        <f t="shared" si="1"/>
        <v>1.0462614308768154</v>
      </c>
    </row>
    <row r="62" spans="1:7" x14ac:dyDescent="0.2">
      <c r="A62" s="4">
        <f>IF('True_Odds_Calculator_2-way'!A63="","",'True_Odds_Calculator_2-way'!A63)</f>
        <v>2.19</v>
      </c>
      <c r="B62" s="4">
        <f>IF('True_Odds_Calculator_2-way'!B63="","",'True_Odds_Calculator_2-way'!B63)</f>
        <v>1.69</v>
      </c>
      <c r="C62" s="4">
        <f t="shared" si="0"/>
        <v>4.8336980897571102E-2</v>
      </c>
      <c r="D62" s="4">
        <f t="shared" si="2"/>
        <v>2.3123926150385805</v>
      </c>
      <c r="E62" s="4">
        <f t="shared" si="3"/>
        <v>1.7619671038537528</v>
      </c>
      <c r="G62" s="4">
        <f t="shared" si="1"/>
        <v>1.0483369808975711</v>
      </c>
    </row>
    <row r="63" spans="1:7" x14ac:dyDescent="0.2">
      <c r="A63" s="4">
        <f>IF('True_Odds_Calculator_2-way'!A64="","",'True_Odds_Calculator_2-way'!A64)</f>
        <v>2.12</v>
      </c>
      <c r="B63" s="4">
        <f>IF('True_Odds_Calculator_2-way'!B64="","",'True_Odds_Calculator_2-way'!B64)</f>
        <v>1.74</v>
      </c>
      <c r="C63" s="4">
        <f t="shared" si="0"/>
        <v>4.6410756885707949E-2</v>
      </c>
      <c r="D63" s="4">
        <f t="shared" si="2"/>
        <v>2.2296905222437133</v>
      </c>
      <c r="E63" s="4">
        <f t="shared" si="3"/>
        <v>1.8132127408572549</v>
      </c>
      <c r="G63" s="4">
        <f t="shared" si="1"/>
        <v>1.0464107568857079</v>
      </c>
    </row>
    <row r="64" spans="1:7" x14ac:dyDescent="0.2">
      <c r="A64" s="4">
        <f>IF('True_Odds_Calculator_2-way'!A65="","",'True_Odds_Calculator_2-way'!A65)</f>
        <v>2.16</v>
      </c>
      <c r="B64" s="4">
        <f>IF('True_Odds_Calculator_2-way'!B65="","",'True_Odds_Calculator_2-way'!B65)</f>
        <v>1.71</v>
      </c>
      <c r="C64" s="4">
        <f t="shared" si="0"/>
        <v>4.7758284600389889E-2</v>
      </c>
      <c r="D64" s="4">
        <f t="shared" si="2"/>
        <v>2.2774694783573808</v>
      </c>
      <c r="E64" s="4">
        <f t="shared" si="3"/>
        <v>1.7827975673327543</v>
      </c>
      <c r="G64" s="4">
        <f t="shared" si="1"/>
        <v>1.0477582846003899</v>
      </c>
    </row>
    <row r="65" spans="1:7" x14ac:dyDescent="0.2">
      <c r="A65" s="4">
        <f>IF('True_Odds_Calculator_2-way'!A66="","",'True_Odds_Calculator_2-way'!A66)</f>
        <v>2.34</v>
      </c>
      <c r="B65" s="4">
        <f>IF('True_Odds_Calculator_2-way'!B66="","",'True_Odds_Calculator_2-way'!B66)</f>
        <v>1.61</v>
      </c>
      <c r="C65" s="4">
        <f t="shared" si="0"/>
        <v>4.8468439772787697E-2</v>
      </c>
      <c r="D65" s="4">
        <f t="shared" si="2"/>
        <v>2.4806742608810168</v>
      </c>
      <c r="E65" s="4">
        <f t="shared" si="3"/>
        <v>1.6753679903944503</v>
      </c>
      <c r="G65" s="4">
        <f t="shared" si="1"/>
        <v>1.0484684397727877</v>
      </c>
    </row>
    <row r="66" spans="1:7" x14ac:dyDescent="0.2">
      <c r="A66" s="4">
        <f>IF('True_Odds_Calculator_2-way'!A67="","",'True_Odds_Calculator_2-way'!A67)</f>
        <v>2.11</v>
      </c>
      <c r="B66" s="4">
        <f>IF('True_Odds_Calculator_2-way'!B67="","",'True_Odds_Calculator_2-way'!B67)</f>
        <v>1.75</v>
      </c>
      <c r="C66" s="4">
        <f t="shared" ref="C66:C129" si="4">IF(A66="","",((1/A66)+(1/B66))-1)</f>
        <v>4.5362220717670931E-2</v>
      </c>
      <c r="D66" s="4">
        <f t="shared" si="2"/>
        <v>2.2160540135033755</v>
      </c>
      <c r="E66" s="4">
        <f t="shared" si="3"/>
        <v>1.8223318938926589</v>
      </c>
      <c r="G66" s="4">
        <f t="shared" ref="G66:G129" si="5">IF(A66="","",C66+1)</f>
        <v>1.0453622207176709</v>
      </c>
    </row>
    <row r="67" spans="1:7" x14ac:dyDescent="0.2">
      <c r="A67" s="4">
        <f>IF('True_Odds_Calculator_2-way'!A68="","",'True_Odds_Calculator_2-way'!A68)</f>
        <v>2.35</v>
      </c>
      <c r="B67" s="4">
        <f>IF('True_Odds_Calculator_2-way'!B68="","",'True_Odds_Calculator_2-way'!B68)</f>
        <v>1.61</v>
      </c>
      <c r="C67" s="4">
        <f t="shared" si="4"/>
        <v>4.664992731597728E-2</v>
      </c>
      <c r="D67" s="4">
        <f t="shared" ref="D67:D130" si="6">IF(A67="","",(2*A67)/(2-($C67*A67)))</f>
        <v>2.4862822408411369</v>
      </c>
      <c r="E67" s="4">
        <f t="shared" ref="E67:E130" si="7">IF(B67="","",(2*B67)/(2-($C67*B67)))</f>
        <v>1.6728197192439485</v>
      </c>
      <c r="G67" s="4">
        <f t="shared" si="5"/>
        <v>1.0466499273159773</v>
      </c>
    </row>
    <row r="68" spans="1:7" x14ac:dyDescent="0.2">
      <c r="A68" s="4">
        <f>IF('True_Odds_Calculator_2-way'!A69="","",'True_Odds_Calculator_2-way'!A69)</f>
        <v>2.19</v>
      </c>
      <c r="B68" s="4">
        <f>IF('True_Odds_Calculator_2-way'!B69="","",'True_Odds_Calculator_2-way'!B69)</f>
        <v>1.69</v>
      </c>
      <c r="C68" s="4">
        <f t="shared" si="4"/>
        <v>4.8336980897571102E-2</v>
      </c>
      <c r="D68" s="4">
        <f t="shared" si="6"/>
        <v>2.3123926150385805</v>
      </c>
      <c r="E68" s="4">
        <f t="shared" si="7"/>
        <v>1.7619671038537528</v>
      </c>
      <c r="G68" s="4">
        <f t="shared" si="5"/>
        <v>1.0483369808975711</v>
      </c>
    </row>
    <row r="69" spans="1:7" x14ac:dyDescent="0.2">
      <c r="A69" s="4">
        <f>IF('True_Odds_Calculator_2-way'!A70="","",'True_Odds_Calculator_2-way'!A70)</f>
        <v>1.78</v>
      </c>
      <c r="B69" s="4">
        <f>IF('True_Odds_Calculator_2-way'!B70="","",'True_Odds_Calculator_2-way'!B70)</f>
        <v>2.0299999999999998</v>
      </c>
      <c r="C69" s="4">
        <f t="shared" si="4"/>
        <v>5.4408590247412514E-2</v>
      </c>
      <c r="D69" s="4">
        <f t="shared" si="6"/>
        <v>1.8705803178547395</v>
      </c>
      <c r="E69" s="4">
        <f t="shared" si="7"/>
        <v>2.1486590949634299</v>
      </c>
      <c r="G69" s="4">
        <f t="shared" si="5"/>
        <v>1.0544085902474125</v>
      </c>
    </row>
    <row r="70" spans="1:7" x14ac:dyDescent="0.2">
      <c r="A70" s="4">
        <f>IF('True_Odds_Calculator_2-way'!A71="","",'True_Odds_Calculator_2-way'!A71)</f>
        <v>1.93</v>
      </c>
      <c r="B70" s="4">
        <f>IF('True_Odds_Calculator_2-way'!B71="","",'True_Odds_Calculator_2-way'!B71)</f>
        <v>1.9</v>
      </c>
      <c r="C70" s="4">
        <f t="shared" si="4"/>
        <v>4.445050449959087E-2</v>
      </c>
      <c r="D70" s="4">
        <f t="shared" si="6"/>
        <v>2.0164971130052241</v>
      </c>
      <c r="E70" s="4">
        <f t="shared" si="7"/>
        <v>1.9837706248309437</v>
      </c>
      <c r="G70" s="4">
        <f t="shared" si="5"/>
        <v>1.0444505044995909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1.75</v>
      </c>
      <c r="C71" s="4">
        <f t="shared" si="4"/>
        <v>5.6865464632454898E-2</v>
      </c>
      <c r="D71" s="4">
        <f t="shared" si="6"/>
        <v>2.1881638846737479</v>
      </c>
      <c r="E71" s="4">
        <f t="shared" si="7"/>
        <v>1.8416347381864622</v>
      </c>
      <c r="G71" s="4">
        <f t="shared" si="5"/>
        <v>1.0568654646324549</v>
      </c>
    </row>
    <row r="72" spans="1:7" x14ac:dyDescent="0.2">
      <c r="A72" s="4">
        <f>IF('True_Odds_Calculator_2-way'!A73="","",'True_Odds_Calculator_2-way'!A73)</f>
        <v>2.0099999999999998</v>
      </c>
      <c r="B72" s="4">
        <f>IF('True_Odds_Calculator_2-way'!B73="","",'True_Odds_Calculator_2-way'!B73)</f>
        <v>1.83</v>
      </c>
      <c r="C72" s="4">
        <f t="shared" si="4"/>
        <v>4.3960525242639381E-2</v>
      </c>
      <c r="D72" s="4">
        <f t="shared" si="6"/>
        <v>2.1029071263184975</v>
      </c>
      <c r="E72" s="4">
        <f t="shared" si="7"/>
        <v>1.9066946582691862</v>
      </c>
      <c r="G72" s="4">
        <f t="shared" si="5"/>
        <v>1.0439605252426394</v>
      </c>
    </row>
    <row r="73" spans="1:7" x14ac:dyDescent="0.2">
      <c r="A73" s="4">
        <f>IF('True_Odds_Calculator_2-way'!A74="","",'True_Odds_Calculator_2-way'!A74)</f>
        <v>2</v>
      </c>
      <c r="B73" s="4">
        <f>IF('True_Odds_Calculator_2-way'!B74="","",'True_Odds_Calculator_2-way'!B74)</f>
        <v>1.84</v>
      </c>
      <c r="C73" s="4">
        <f t="shared" si="4"/>
        <v>4.3478260869565188E-2</v>
      </c>
      <c r="D73" s="4">
        <f t="shared" si="6"/>
        <v>2.0909090909090908</v>
      </c>
      <c r="E73" s="4">
        <f t="shared" si="7"/>
        <v>1.9166666666666665</v>
      </c>
      <c r="G73" s="4">
        <f t="shared" si="5"/>
        <v>1.0434782608695652</v>
      </c>
    </row>
    <row r="74" spans="1:7" x14ac:dyDescent="0.2">
      <c r="A74" s="4">
        <f>IF('True_Odds_Calculator_2-way'!A75="","",'True_Odds_Calculator_2-way'!A75)</f>
        <v>2.02</v>
      </c>
      <c r="B74" s="4">
        <f>IF('True_Odds_Calculator_2-way'!B75="","",'True_Odds_Calculator_2-way'!B75)</f>
        <v>1.78</v>
      </c>
      <c r="C74" s="4">
        <f t="shared" si="4"/>
        <v>5.6847257759483849E-2</v>
      </c>
      <c r="D74" s="4">
        <f t="shared" si="6"/>
        <v>2.1430444629872452</v>
      </c>
      <c r="E74" s="4">
        <f t="shared" si="7"/>
        <v>1.8748566065283139</v>
      </c>
      <c r="G74" s="4">
        <f t="shared" si="5"/>
        <v>1.0568472577594838</v>
      </c>
    </row>
    <row r="75" spans="1:7" x14ac:dyDescent="0.2">
      <c r="A75" s="4">
        <f>IF('True_Odds_Calculator_2-way'!A76="","",'True_Odds_Calculator_2-way'!A76)</f>
        <v>2</v>
      </c>
      <c r="B75" s="4">
        <f>IF('True_Odds_Calculator_2-way'!B76="","",'True_Odds_Calculator_2-way'!B76)</f>
        <v>1.84</v>
      </c>
      <c r="C75" s="4">
        <f t="shared" si="4"/>
        <v>4.3478260869565188E-2</v>
      </c>
      <c r="D75" s="4">
        <f t="shared" si="6"/>
        <v>2.0909090909090908</v>
      </c>
      <c r="E75" s="4">
        <f t="shared" si="7"/>
        <v>1.9166666666666665</v>
      </c>
      <c r="G75" s="4">
        <f t="shared" si="5"/>
        <v>1.0434782608695652</v>
      </c>
    </row>
    <row r="76" spans="1:7" x14ac:dyDescent="0.2">
      <c r="A76" s="4">
        <f>IF('True_Odds_Calculator_2-way'!A77="","",'True_Odds_Calculator_2-way'!A77)</f>
        <v>1.98</v>
      </c>
      <c r="B76" s="4">
        <f>IF('True_Odds_Calculator_2-way'!B77="","",'True_Odds_Calculator_2-way'!B77)</f>
        <v>1.86</v>
      </c>
      <c r="C76" s="4">
        <f t="shared" si="4"/>
        <v>4.2684913652655698E-2</v>
      </c>
      <c r="D76" s="4">
        <f t="shared" si="6"/>
        <v>2.0673627484001349</v>
      </c>
      <c r="E76" s="4">
        <f t="shared" si="7"/>
        <v>1.9368886083938153</v>
      </c>
      <c r="G76" s="4">
        <f t="shared" si="5"/>
        <v>1.0426849136526557</v>
      </c>
    </row>
    <row r="77" spans="1:7" x14ac:dyDescent="0.2">
      <c r="A77" s="4">
        <f>IF('True_Odds_Calculator_2-way'!A78="","",'True_Odds_Calculator_2-way'!A78)</f>
        <v>1.7</v>
      </c>
      <c r="B77" s="4">
        <f>IF('True_Odds_Calculator_2-way'!B78="","",'True_Odds_Calculator_2-way'!B78)</f>
        <v>2.14</v>
      </c>
      <c r="C77" s="4">
        <f t="shared" si="4"/>
        <v>5.5525013743815244E-2</v>
      </c>
      <c r="D77" s="4">
        <f t="shared" si="6"/>
        <v>1.7842079450711132</v>
      </c>
      <c r="E77" s="4">
        <f t="shared" si="7"/>
        <v>2.2751719824890557</v>
      </c>
      <c r="G77" s="4">
        <f t="shared" si="5"/>
        <v>1.0555250137438152</v>
      </c>
    </row>
    <row r="78" spans="1:7" x14ac:dyDescent="0.2">
      <c r="A78" s="4">
        <f>IF('True_Odds_Calculator_2-way'!A79="","",'True_Odds_Calculator_2-way'!A79)</f>
        <v>1.96</v>
      </c>
      <c r="B78" s="4">
        <f>IF('True_Odds_Calculator_2-way'!B79="","",'True_Odds_Calculator_2-way'!B79)</f>
        <v>1.88</v>
      </c>
      <c r="C78" s="4">
        <f t="shared" si="4"/>
        <v>4.2118975249674229E-2</v>
      </c>
      <c r="D78" s="4">
        <f t="shared" si="6"/>
        <v>2.044385264092321</v>
      </c>
      <c r="E78" s="4">
        <f t="shared" si="7"/>
        <v>1.9575010624734379</v>
      </c>
      <c r="G78" s="4">
        <f t="shared" si="5"/>
        <v>1.0421189752496742</v>
      </c>
    </row>
    <row r="79" spans="1:7" x14ac:dyDescent="0.2">
      <c r="A79" s="4">
        <f>IF('True_Odds_Calculator_2-way'!A80="","",'True_Odds_Calculator_2-way'!A80)</f>
        <v>1.82</v>
      </c>
      <c r="B79" s="4">
        <f>IF('True_Odds_Calculator_2-way'!B80="","",'True_Odds_Calculator_2-way'!B80)</f>
        <v>1.99</v>
      </c>
      <c r="C79" s="4">
        <f t="shared" si="4"/>
        <v>5.1963112264619582E-2</v>
      </c>
      <c r="D79" s="4">
        <f t="shared" si="6"/>
        <v>1.9103328234611527</v>
      </c>
      <c r="E79" s="4">
        <f t="shared" si="7"/>
        <v>2.0984993336809774</v>
      </c>
      <c r="G79" s="4">
        <f t="shared" si="5"/>
        <v>1.0519631122646196</v>
      </c>
    </row>
    <row r="80" spans="1:7" x14ac:dyDescent="0.2">
      <c r="A80" s="4">
        <f>IF('True_Odds_Calculator_2-way'!A81="","",'True_Odds_Calculator_2-way'!A81)</f>
        <v>2.0499999999999998</v>
      </c>
      <c r="B80" s="4">
        <f>IF('True_Odds_Calculator_2-way'!B81="","",'True_Odds_Calculator_2-way'!B81)</f>
        <v>1.86</v>
      </c>
      <c r="C80" s="4">
        <f t="shared" si="4"/>
        <v>2.5439286650930981E-2</v>
      </c>
      <c r="D80" s="4">
        <f t="shared" si="6"/>
        <v>2.1048854540436102</v>
      </c>
      <c r="E80" s="4">
        <f t="shared" si="7"/>
        <v>1.905071196602548</v>
      </c>
      <c r="G80" s="4">
        <f t="shared" si="5"/>
        <v>1.025439286650931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1.97</v>
      </c>
      <c r="C81" s="4">
        <f t="shared" si="4"/>
        <v>2.5748928223876311E-2</v>
      </c>
      <c r="D81" s="4">
        <f t="shared" si="6"/>
        <v>1.9791780536685666</v>
      </c>
      <c r="E81" s="4">
        <f t="shared" si="7"/>
        <v>2.0212647191728026</v>
      </c>
      <c r="G81" s="4">
        <f t="shared" si="5"/>
        <v>1.0257489282238763</v>
      </c>
    </row>
    <row r="82" spans="1:7" x14ac:dyDescent="0.2">
      <c r="A82" s="4">
        <f>IF('True_Odds_Calculator_2-way'!A83="","",'True_Odds_Calculator_2-way'!A83)</f>
        <v>2.08</v>
      </c>
      <c r="B82" s="4">
        <f>IF('True_Odds_Calculator_2-way'!B83="","",'True_Odds_Calculator_2-way'!B83)</f>
        <v>1.81</v>
      </c>
      <c r="C82" s="4">
        <f t="shared" si="4"/>
        <v>3.3255418614534626E-2</v>
      </c>
      <c r="D82" s="4">
        <f t="shared" si="6"/>
        <v>2.1545152798443401</v>
      </c>
      <c r="E82" s="4">
        <f t="shared" si="7"/>
        <v>1.8661643699811639</v>
      </c>
      <c r="G82" s="4">
        <f t="shared" si="5"/>
        <v>1.0332554186145346</v>
      </c>
    </row>
    <row r="83" spans="1:7" x14ac:dyDescent="0.2">
      <c r="A83" s="4">
        <f>IF('True_Odds_Calculator_2-way'!A84="","",'True_Odds_Calculator_2-way'!A84)</f>
        <v>2.21</v>
      </c>
      <c r="B83" s="4">
        <f>IF('True_Odds_Calculator_2-way'!B84="","",'True_Odds_Calculator_2-way'!B84)</f>
        <v>1.68</v>
      </c>
      <c r="C83" s="4">
        <f t="shared" si="4"/>
        <v>4.772678302090072E-2</v>
      </c>
      <c r="D83" s="4">
        <f t="shared" si="6"/>
        <v>2.3330400904863642</v>
      </c>
      <c r="E83" s="4">
        <f t="shared" si="7"/>
        <v>1.7501649853870085</v>
      </c>
      <c r="G83" s="4">
        <f t="shared" si="5"/>
        <v>1.0477267830209007</v>
      </c>
    </row>
    <row r="84" spans="1:7" x14ac:dyDescent="0.2">
      <c r="A84" s="4">
        <f>IF('True_Odds_Calculator_2-way'!A85="","",'True_Odds_Calculator_2-way'!A85)</f>
        <v>2.3199999999999998</v>
      </c>
      <c r="B84" s="4">
        <f>IF('True_Odds_Calculator_2-way'!B85="","",'True_Odds_Calculator_2-way'!B85)</f>
        <v>1.63</v>
      </c>
      <c r="C84" s="4">
        <f t="shared" si="4"/>
        <v>4.4531415273958208E-2</v>
      </c>
      <c r="D84" s="4">
        <f t="shared" si="6"/>
        <v>2.4463708112304308</v>
      </c>
      <c r="E84" s="4">
        <f t="shared" si="7"/>
        <v>1.6913856337776187</v>
      </c>
      <c r="G84" s="4">
        <f t="shared" si="5"/>
        <v>1.0445314152739582</v>
      </c>
    </row>
    <row r="85" spans="1:7" x14ac:dyDescent="0.2">
      <c r="A85" s="4">
        <f>IF('True_Odds_Calculator_2-way'!A86="","",'True_Odds_Calculator_2-way'!A86)</f>
        <v>2.63</v>
      </c>
      <c r="B85" s="4">
        <f>IF('True_Odds_Calculator_2-way'!B86="","",'True_Odds_Calculator_2-way'!B86)</f>
        <v>1.5</v>
      </c>
      <c r="C85" s="4">
        <f t="shared" si="4"/>
        <v>4.6894803548795938E-2</v>
      </c>
      <c r="D85" s="4">
        <f t="shared" si="6"/>
        <v>2.802841918294849</v>
      </c>
      <c r="E85" s="4">
        <f t="shared" si="7"/>
        <v>1.554679802955665</v>
      </c>
      <c r="G85" s="4">
        <f t="shared" si="5"/>
        <v>1.0468948035487959</v>
      </c>
    </row>
    <row r="86" spans="1:7" x14ac:dyDescent="0.2">
      <c r="A86" s="4">
        <f>IF('True_Odds_Calculator_2-way'!A87="","",'True_Odds_Calculator_2-way'!A87)</f>
        <v>2.33</v>
      </c>
      <c r="B86" s="4">
        <f>IF('True_Odds_Calculator_2-way'!B87="","",'True_Odds_Calculator_2-way'!B87)</f>
        <v>1.62</v>
      </c>
      <c r="C86" s="4">
        <f t="shared" si="4"/>
        <v>4.6468499973506994E-2</v>
      </c>
      <c r="D86" s="4">
        <f t="shared" si="6"/>
        <v>2.4633557397376489</v>
      </c>
      <c r="E86" s="4">
        <f t="shared" si="7"/>
        <v>1.6833608348570663</v>
      </c>
      <c r="G86" s="4">
        <f t="shared" si="5"/>
        <v>1.046468499973507</v>
      </c>
    </row>
    <row r="87" spans="1:7" x14ac:dyDescent="0.2">
      <c r="A87" s="4">
        <f>IF('True_Odds_Calculator_2-way'!A88="","",'True_Odds_Calculator_2-way'!A88)</f>
        <v>2.57</v>
      </c>
      <c r="B87" s="4">
        <f>IF('True_Odds_Calculator_2-way'!B88="","",'True_Odds_Calculator_2-way'!B88)</f>
        <v>1.52</v>
      </c>
      <c r="C87" s="4">
        <f t="shared" si="4"/>
        <v>4.6999795207864015E-2</v>
      </c>
      <c r="D87" s="4">
        <f t="shared" si="6"/>
        <v>2.7351911496989216</v>
      </c>
      <c r="E87" s="4">
        <f t="shared" si="7"/>
        <v>1.5763053829392302</v>
      </c>
      <c r="G87" s="4">
        <f t="shared" si="5"/>
        <v>1.046999795207864</v>
      </c>
    </row>
    <row r="88" spans="1:7" x14ac:dyDescent="0.2">
      <c r="A88" s="4">
        <f>IF('True_Odds_Calculator_2-way'!A89="","",'True_Odds_Calculator_2-way'!A89)</f>
        <v>2.48</v>
      </c>
      <c r="B88" s="4">
        <f>IF('True_Odds_Calculator_2-way'!B89="","",'True_Odds_Calculator_2-way'!B89)</f>
        <v>1.55</v>
      </c>
      <c r="C88" s="4">
        <f t="shared" si="4"/>
        <v>4.8387096774193505E-2</v>
      </c>
      <c r="D88" s="4">
        <f t="shared" si="6"/>
        <v>2.6382978723404253</v>
      </c>
      <c r="E88" s="4">
        <f t="shared" si="7"/>
        <v>1.6103896103896105</v>
      </c>
      <c r="G88" s="4">
        <f t="shared" si="5"/>
        <v>1.0483870967741935</v>
      </c>
    </row>
    <row r="89" spans="1:7" x14ac:dyDescent="0.2">
      <c r="A89" s="4">
        <f>IF('True_Odds_Calculator_2-way'!A90="","",'True_Odds_Calculator_2-way'!A90)</f>
        <v>2.58</v>
      </c>
      <c r="B89" s="4">
        <f>IF('True_Odds_Calculator_2-way'!B90="","",'True_Odds_Calculator_2-way'!B90)</f>
        <v>1.51</v>
      </c>
      <c r="C89" s="4">
        <f t="shared" si="4"/>
        <v>4.9848554853945348E-2</v>
      </c>
      <c r="D89" s="4">
        <f t="shared" si="6"/>
        <v>2.7573076650859938</v>
      </c>
      <c r="E89" s="4">
        <f t="shared" si="7"/>
        <v>1.5690523178541222</v>
      </c>
      <c r="G89" s="4">
        <f t="shared" si="5"/>
        <v>1.0498485548539453</v>
      </c>
    </row>
    <row r="90" spans="1:7" x14ac:dyDescent="0.2">
      <c r="A90" s="4">
        <f>IF('True_Odds_Calculator_2-way'!A91="","",'True_Odds_Calculator_2-way'!A91)</f>
        <v>2.2599999999999998</v>
      </c>
      <c r="B90" s="4">
        <f>IF('True_Odds_Calculator_2-way'!B91="","",'True_Odds_Calculator_2-way'!B91)</f>
        <v>1.66</v>
      </c>
      <c r="C90" s="4">
        <f t="shared" si="4"/>
        <v>4.4887514660411743E-2</v>
      </c>
      <c r="D90" s="4">
        <f t="shared" si="6"/>
        <v>2.3807589795659352</v>
      </c>
      <c r="E90" s="4">
        <f t="shared" si="7"/>
        <v>1.7242393602353159</v>
      </c>
      <c r="G90" s="4">
        <f t="shared" si="5"/>
        <v>1.0448875146604117</v>
      </c>
    </row>
    <row r="91" spans="1:7" x14ac:dyDescent="0.2">
      <c r="A91" s="4">
        <f>IF('True_Odds_Calculator_2-way'!A92="","",'True_Odds_Calculator_2-way'!A92)</f>
        <v>2.14</v>
      </c>
      <c r="B91" s="4">
        <f>IF('True_Odds_Calculator_2-way'!B92="","",'True_Odds_Calculator_2-way'!B92)</f>
        <v>1.69</v>
      </c>
      <c r="C91" s="4">
        <f t="shared" si="4"/>
        <v>5.9005695957529136E-2</v>
      </c>
      <c r="D91" s="4">
        <f t="shared" si="6"/>
        <v>2.2842165098212592</v>
      </c>
      <c r="E91" s="4">
        <f t="shared" si="7"/>
        <v>1.7786848964737125</v>
      </c>
      <c r="G91" s="4">
        <f t="shared" si="5"/>
        <v>1.0590056959575291</v>
      </c>
    </row>
    <row r="92" spans="1:7" x14ac:dyDescent="0.2">
      <c r="A92" s="4">
        <f>IF('True_Odds_Calculator_2-way'!A93="","",'True_Odds_Calculator_2-way'!A93)</f>
        <v>2.66</v>
      </c>
      <c r="B92" s="4">
        <f>IF('True_Odds_Calculator_2-way'!B93="","",'True_Odds_Calculator_2-way'!B93)</f>
        <v>1.47</v>
      </c>
      <c r="C92" s="4">
        <f t="shared" si="4"/>
        <v>5.6211958467597523E-2</v>
      </c>
      <c r="D92" s="4">
        <f t="shared" si="6"/>
        <v>2.8749356664951105</v>
      </c>
      <c r="E92" s="4">
        <f t="shared" si="7"/>
        <v>1.5333516332692836</v>
      </c>
      <c r="G92" s="4">
        <f t="shared" si="5"/>
        <v>1.0562119584675975</v>
      </c>
    </row>
    <row r="93" spans="1:7" x14ac:dyDescent="0.2">
      <c r="A93" s="4">
        <f>IF('True_Odds_Calculator_2-way'!A94="","",'True_Odds_Calculator_2-way'!A94)</f>
        <v>2.21</v>
      </c>
      <c r="B93" s="4">
        <f>IF('True_Odds_Calculator_2-way'!B94="","",'True_Odds_Calculator_2-way'!B94)</f>
        <v>1.65</v>
      </c>
      <c r="C93" s="4">
        <f t="shared" si="4"/>
        <v>5.8549293843411565E-2</v>
      </c>
      <c r="D93" s="4">
        <f t="shared" si="6"/>
        <v>2.3628705653653008</v>
      </c>
      <c r="E93" s="4">
        <f t="shared" si="7"/>
        <v>1.7337453940330441</v>
      </c>
      <c r="G93" s="4">
        <f t="shared" si="5"/>
        <v>1.0585492938434116</v>
      </c>
    </row>
    <row r="94" spans="1:7" x14ac:dyDescent="0.2">
      <c r="A94" s="4">
        <f>IF('True_Odds_Calculator_2-way'!A95="","",'True_Odds_Calculator_2-way'!A95)</f>
        <v>1.91</v>
      </c>
      <c r="B94" s="4">
        <f>IF('True_Odds_Calculator_2-way'!B95="","",'True_Odds_Calculator_2-way'!B95)</f>
        <v>2</v>
      </c>
      <c r="C94" s="4">
        <f t="shared" si="4"/>
        <v>2.3560209424083656E-2</v>
      </c>
      <c r="D94" s="4">
        <f t="shared" si="6"/>
        <v>1.9539641943734012</v>
      </c>
      <c r="E94" s="4">
        <f t="shared" si="7"/>
        <v>2.0482573726541551</v>
      </c>
      <c r="G94" s="4">
        <f t="shared" si="5"/>
        <v>1.0235602094240837</v>
      </c>
    </row>
    <row r="95" spans="1:7" x14ac:dyDescent="0.2">
      <c r="A95" s="4">
        <f>IF('True_Odds_Calculator_2-way'!A96="","",'True_Odds_Calculator_2-way'!A96)</f>
        <v>1.66</v>
      </c>
      <c r="B95" s="4">
        <f>IF('True_Odds_Calculator_2-way'!B96="","",'True_Odds_Calculator_2-way'!B96)</f>
        <v>2.34</v>
      </c>
      <c r="C95" s="4">
        <f t="shared" si="4"/>
        <v>2.9760065904644417E-2</v>
      </c>
      <c r="D95" s="4">
        <f t="shared" si="6"/>
        <v>1.7020418894049603</v>
      </c>
      <c r="E95" s="4">
        <f t="shared" si="7"/>
        <v>2.4244164274123086</v>
      </c>
      <c r="G95" s="4">
        <f t="shared" si="5"/>
        <v>1.0297600659046444</v>
      </c>
    </row>
    <row r="96" spans="1:7" x14ac:dyDescent="0.2">
      <c r="A96" s="4">
        <f>IF('True_Odds_Calculator_2-way'!A97="","",'True_Odds_Calculator_2-way'!A97)</f>
        <v>1.74</v>
      </c>
      <c r="B96" s="4">
        <f>IF('True_Odds_Calculator_2-way'!B97="","",'True_Odds_Calculator_2-way'!B97)</f>
        <v>2.21</v>
      </c>
      <c r="C96" s="4">
        <f t="shared" si="4"/>
        <v>2.720133146096626E-2</v>
      </c>
      <c r="D96" s="4">
        <f t="shared" si="6"/>
        <v>1.7821754646150993</v>
      </c>
      <c r="E96" s="4">
        <f t="shared" si="7"/>
        <v>2.2784855128281092</v>
      </c>
      <c r="G96" s="4">
        <f t="shared" si="5"/>
        <v>1.0272013314609663</v>
      </c>
    </row>
    <row r="97" spans="1:7" x14ac:dyDescent="0.2">
      <c r="A97" s="4">
        <f>IF('True_Odds_Calculator_2-way'!A98="","",'True_Odds_Calculator_2-way'!A98)</f>
        <v>2.06</v>
      </c>
      <c r="B97" s="4">
        <f>IF('True_Odds_Calculator_2-way'!B98="","",'True_Odds_Calculator_2-way'!B98)</f>
        <v>1.84</v>
      </c>
      <c r="C97" s="4">
        <f t="shared" si="4"/>
        <v>2.891515407344869E-2</v>
      </c>
      <c r="D97" s="4">
        <f t="shared" si="6"/>
        <v>2.1232354918216445</v>
      </c>
      <c r="E97" s="4">
        <f t="shared" si="7"/>
        <v>1.8902852583283463</v>
      </c>
      <c r="G97" s="4">
        <f t="shared" si="5"/>
        <v>1.0289151540734487</v>
      </c>
    </row>
    <row r="98" spans="1:7" x14ac:dyDescent="0.2">
      <c r="A98" s="4">
        <f>IF('True_Odds_Calculator_2-way'!A99="","",'True_Odds_Calculator_2-way'!A99)</f>
        <v>1.9</v>
      </c>
      <c r="B98" s="4">
        <f>IF('True_Odds_Calculator_2-way'!B99="","",'True_Odds_Calculator_2-way'!B99)</f>
        <v>1.98</v>
      </c>
      <c r="C98" s="4">
        <f t="shared" si="4"/>
        <v>3.1366294524189264E-2</v>
      </c>
      <c r="D98" s="4">
        <f t="shared" si="6"/>
        <v>1.9583550234252993</v>
      </c>
      <c r="E98" s="4">
        <f t="shared" si="7"/>
        <v>2.0434546442151005</v>
      </c>
      <c r="G98" s="4">
        <f t="shared" si="5"/>
        <v>1.0313662945241893</v>
      </c>
    </row>
    <row r="99" spans="1:7" x14ac:dyDescent="0.2">
      <c r="A99" s="4">
        <f>IF('True_Odds_Calculator_2-way'!A100="","",'True_Odds_Calculator_2-way'!A100)</f>
        <v>2.08</v>
      </c>
      <c r="B99" s="4">
        <f>IF('True_Odds_Calculator_2-way'!B100="","",'True_Odds_Calculator_2-way'!B100)</f>
        <v>1.83</v>
      </c>
      <c r="C99" s="4">
        <f t="shared" si="4"/>
        <v>2.7217318200924545E-2</v>
      </c>
      <c r="D99" s="4">
        <f t="shared" si="6"/>
        <v>2.1405916094927453</v>
      </c>
      <c r="E99" s="4">
        <f t="shared" si="7"/>
        <v>1.8767379942806428</v>
      </c>
      <c r="G99" s="4">
        <f t="shared" si="5"/>
        <v>1.0272173182009245</v>
      </c>
    </row>
    <row r="100" spans="1:7" x14ac:dyDescent="0.2">
      <c r="A100" s="4">
        <f>IF('True_Odds_Calculator_2-way'!A101="","",'True_Odds_Calculator_2-way'!A101)</f>
        <v>1.96</v>
      </c>
      <c r="B100" s="4">
        <f>IF('True_Odds_Calculator_2-way'!B101="","",'True_Odds_Calculator_2-way'!B101)</f>
        <v>1.93</v>
      </c>
      <c r="C100" s="4">
        <f t="shared" si="4"/>
        <v>2.8338796658559762E-2</v>
      </c>
      <c r="D100" s="4">
        <f t="shared" si="6"/>
        <v>2.0159880622468553</v>
      </c>
      <c r="E100" s="4">
        <f t="shared" si="7"/>
        <v>1.9842635333613092</v>
      </c>
      <c r="G100" s="4">
        <f t="shared" si="5"/>
        <v>1.0283387966585598</v>
      </c>
    </row>
    <row r="101" spans="1:7" x14ac:dyDescent="0.2">
      <c r="A101" s="4">
        <f>IF('True_Odds_Calculator_2-way'!A102="","",'True_Odds_Calculator_2-way'!A102)</f>
        <v>2.13</v>
      </c>
      <c r="B101" s="4">
        <f>IF('True_Odds_Calculator_2-way'!B102="","",'True_Odds_Calculator_2-way'!B102)</f>
        <v>1.77</v>
      </c>
      <c r="C101" s="4">
        <f t="shared" si="4"/>
        <v>3.4455319487546765E-2</v>
      </c>
      <c r="D101" s="4">
        <f t="shared" si="6"/>
        <v>2.2111375032990233</v>
      </c>
      <c r="E101" s="4">
        <f t="shared" si="7"/>
        <v>1.8256700806275876</v>
      </c>
      <c r="G101" s="4">
        <f t="shared" si="5"/>
        <v>1.0344553194875468</v>
      </c>
    </row>
    <row r="102" spans="1:7" x14ac:dyDescent="0.2">
      <c r="A102" s="4">
        <f>IF('True_Odds_Calculator_2-way'!A103="","",'True_Odds_Calculator_2-way'!A103)</f>
        <v>1.93</v>
      </c>
      <c r="B102" s="4">
        <f>IF('True_Odds_Calculator_2-way'!B103="","",'True_Odds_Calculator_2-way'!B103)</f>
        <v>1.95</v>
      </c>
      <c r="C102" s="4">
        <f t="shared" si="4"/>
        <v>3.0955227846419575E-2</v>
      </c>
      <c r="D102" s="4">
        <f t="shared" si="6"/>
        <v>1.9894277785119598</v>
      </c>
      <c r="E102" s="4">
        <f t="shared" si="7"/>
        <v>2.0106851876586083</v>
      </c>
      <c r="G102" s="4">
        <f t="shared" si="5"/>
        <v>1.0309552278464196</v>
      </c>
    </row>
    <row r="103" spans="1:7" x14ac:dyDescent="0.2">
      <c r="A103" s="4">
        <f>IF('True_Odds_Calculator_2-way'!A104="","",'True_Odds_Calculator_2-way'!A104)</f>
        <v>1.59</v>
      </c>
      <c r="B103" s="4">
        <f>IF('True_Odds_Calculator_2-way'!B104="","",'True_Odds_Calculator_2-way'!B104)</f>
        <v>2.46</v>
      </c>
      <c r="C103" s="4">
        <f t="shared" si="4"/>
        <v>3.5434882650713373E-2</v>
      </c>
      <c r="D103" s="4">
        <f t="shared" si="6"/>
        <v>1.6360898481616264</v>
      </c>
      <c r="E103" s="4">
        <f t="shared" si="7"/>
        <v>2.5721049516669958</v>
      </c>
      <c r="G103" s="4">
        <f t="shared" si="5"/>
        <v>1.0354348826507134</v>
      </c>
    </row>
    <row r="104" spans="1:7" x14ac:dyDescent="0.2">
      <c r="A104" s="4">
        <f>IF('True_Odds_Calculator_2-way'!A105="","",'True_Odds_Calculator_2-way'!A105)</f>
        <v>1.93</v>
      </c>
      <c r="B104" s="4">
        <f>IF('True_Odds_Calculator_2-way'!B105="","",'True_Odds_Calculator_2-way'!B105)</f>
        <v>1.95</v>
      </c>
      <c r="C104" s="4">
        <f t="shared" si="4"/>
        <v>3.0955227846419575E-2</v>
      </c>
      <c r="D104" s="4">
        <f t="shared" si="6"/>
        <v>1.9894277785119598</v>
      </c>
      <c r="E104" s="4">
        <f t="shared" si="7"/>
        <v>2.0106851876586083</v>
      </c>
      <c r="G104" s="4">
        <f t="shared" si="5"/>
        <v>1.0309552278464196</v>
      </c>
    </row>
    <row r="105" spans="1:7" x14ac:dyDescent="0.2">
      <c r="A105" s="4">
        <f>IF('True_Odds_Calculator_2-way'!A106="","",'True_Odds_Calculator_2-way'!A106)</f>
        <v>1.84</v>
      </c>
      <c r="B105" s="4">
        <f>IF('True_Odds_Calculator_2-way'!B106="","",'True_Odds_Calculator_2-way'!B106)</f>
        <v>2.06</v>
      </c>
      <c r="C105" s="4">
        <f t="shared" si="4"/>
        <v>2.891515407344869E-2</v>
      </c>
      <c r="D105" s="4">
        <f t="shared" si="6"/>
        <v>1.8902852583283463</v>
      </c>
      <c r="E105" s="4">
        <f t="shared" si="7"/>
        <v>2.1232354918216445</v>
      </c>
      <c r="G105" s="4">
        <f t="shared" si="5"/>
        <v>1.0289151540734487</v>
      </c>
    </row>
    <row r="106" spans="1:7" x14ac:dyDescent="0.2">
      <c r="A106" s="4">
        <f>IF('True_Odds_Calculator_2-way'!A107="","",'True_Odds_Calculator_2-way'!A107)</f>
        <v>2.31</v>
      </c>
      <c r="B106" s="4">
        <f>IF('True_Odds_Calculator_2-way'!B107="","",'True_Odds_Calculator_2-way'!B107)</f>
        <v>1.67</v>
      </c>
      <c r="C106" s="4">
        <f t="shared" si="4"/>
        <v>3.1702828110013792E-2</v>
      </c>
      <c r="D106" s="4">
        <f t="shared" si="6"/>
        <v>2.397799670572148</v>
      </c>
      <c r="E106" s="4">
        <f t="shared" si="7"/>
        <v>1.7154100984947862</v>
      </c>
      <c r="G106" s="4">
        <f t="shared" si="5"/>
        <v>1.0317028281100138</v>
      </c>
    </row>
    <row r="107" spans="1:7" x14ac:dyDescent="0.2">
      <c r="A107" s="4">
        <f>IF('True_Odds_Calculator_2-way'!A108="","",'True_Odds_Calculator_2-way'!A108)</f>
        <v>1.65</v>
      </c>
      <c r="B107" s="4">
        <f>IF('True_Odds_Calculator_2-way'!B108="","",'True_Odds_Calculator_2-way'!B108)</f>
        <v>2.34</v>
      </c>
      <c r="C107" s="4">
        <f t="shared" si="4"/>
        <v>3.3411033411033575E-2</v>
      </c>
      <c r="D107" s="4">
        <f t="shared" si="6"/>
        <v>1.6967699406723797</v>
      </c>
      <c r="E107" s="4">
        <f t="shared" si="7"/>
        <v>2.4351939451277205</v>
      </c>
      <c r="G107" s="4">
        <f t="shared" si="5"/>
        <v>1.0334110334110336</v>
      </c>
    </row>
    <row r="108" spans="1:7" x14ac:dyDescent="0.2">
      <c r="A108" s="4">
        <f>IF('True_Odds_Calculator_2-way'!A109="","",'True_Odds_Calculator_2-way'!A109)</f>
        <v>1.72</v>
      </c>
      <c r="B108" s="4">
        <f>IF('True_Odds_Calculator_2-way'!B109="","",'True_Odds_Calculator_2-way'!B109)</f>
        <v>2.1800000000000002</v>
      </c>
      <c r="C108" s="4">
        <f t="shared" si="4"/>
        <v>4.0110945167484591E-2</v>
      </c>
      <c r="D108" s="4">
        <f t="shared" si="6"/>
        <v>1.7814519194222731</v>
      </c>
      <c r="E108" s="4">
        <f t="shared" si="7"/>
        <v>2.2796692607003894</v>
      </c>
      <c r="G108" s="4">
        <f t="shared" si="5"/>
        <v>1.0401109451674846</v>
      </c>
    </row>
    <row r="109" spans="1:7" x14ac:dyDescent="0.2">
      <c r="A109" s="4">
        <f>IF('True_Odds_Calculator_2-way'!A110="","",'True_Odds_Calculator_2-way'!A110)</f>
        <v>2.41</v>
      </c>
      <c r="B109" s="4">
        <f>IF('True_Odds_Calculator_2-way'!B110="","",'True_Odds_Calculator_2-way'!B110)</f>
        <v>1.62</v>
      </c>
      <c r="C109" s="4">
        <f t="shared" si="4"/>
        <v>3.2221709953383471E-2</v>
      </c>
      <c r="D109" s="4">
        <f t="shared" si="6"/>
        <v>2.5073534133966988</v>
      </c>
      <c r="E109" s="4">
        <f t="shared" si="7"/>
        <v>1.6634144263133228</v>
      </c>
      <c r="G109" s="4">
        <f t="shared" si="5"/>
        <v>1.0322217099533835</v>
      </c>
    </row>
    <row r="110" spans="1:7" x14ac:dyDescent="0.2">
      <c r="A110" s="4">
        <f>IF('True_Odds_Calculator_2-way'!A111="","",'True_Odds_Calculator_2-way'!A111)</f>
        <v>1.67</v>
      </c>
      <c r="B110" s="4">
        <f>IF('True_Odds_Calculator_2-way'!B111="","",'True_Odds_Calculator_2-way'!B111)</f>
        <v>2.27</v>
      </c>
      <c r="C110" s="4">
        <f t="shared" si="4"/>
        <v>3.9331029570814469E-2</v>
      </c>
      <c r="D110" s="4">
        <f t="shared" si="6"/>
        <v>1.7267075087111983</v>
      </c>
      <c r="E110" s="4">
        <f t="shared" si="7"/>
        <v>2.3760694474913038</v>
      </c>
      <c r="G110" s="4">
        <f t="shared" si="5"/>
        <v>1.0393310295708145</v>
      </c>
    </row>
    <row r="111" spans="1:7" x14ac:dyDescent="0.2">
      <c r="A111" s="4">
        <f>IF('True_Odds_Calculator_2-way'!A112="","",'True_Odds_Calculator_2-way'!A112)</f>
        <v>2.2599999999999998</v>
      </c>
      <c r="B111" s="4">
        <f>IF('True_Odds_Calculator_2-way'!B112="","",'True_Odds_Calculator_2-way'!B112)</f>
        <v>1.69</v>
      </c>
      <c r="C111" s="4">
        <f t="shared" si="4"/>
        <v>3.4193852437555794E-2</v>
      </c>
      <c r="D111" s="4">
        <f t="shared" si="6"/>
        <v>2.3508340001231001</v>
      </c>
      <c r="E111" s="4">
        <f t="shared" si="7"/>
        <v>1.740283410033262</v>
      </c>
      <c r="G111" s="4">
        <f t="shared" si="5"/>
        <v>1.0341938524375558</v>
      </c>
    </row>
    <row r="112" spans="1:7" x14ac:dyDescent="0.2">
      <c r="A112" s="4">
        <f>IF('True_Odds_Calculator_2-way'!A113="","",'True_Odds_Calculator_2-way'!A113)</f>
        <v>1.99</v>
      </c>
      <c r="B112" s="4">
        <f>IF('True_Odds_Calculator_2-way'!B113="","",'True_Odds_Calculator_2-way'!B113)</f>
        <v>1.9</v>
      </c>
      <c r="C112" s="4">
        <f t="shared" si="4"/>
        <v>2.8828352287754377E-2</v>
      </c>
      <c r="D112" s="4">
        <f t="shared" si="6"/>
        <v>2.0487672717420748</v>
      </c>
      <c r="E112" s="4">
        <f t="shared" si="7"/>
        <v>1.9535003874967702</v>
      </c>
      <c r="G112" s="4">
        <f t="shared" si="5"/>
        <v>1.0288283522877544</v>
      </c>
    </row>
    <row r="113" spans="1:7" x14ac:dyDescent="0.2">
      <c r="A113" s="4">
        <f>IF('True_Odds_Calculator_2-way'!A114="","",'True_Odds_Calculator_2-way'!A114)</f>
        <v>2.2400000000000002</v>
      </c>
      <c r="B113" s="4">
        <f>IF('True_Odds_Calculator_2-way'!B114="","",'True_Odds_Calculator_2-way'!B114)</f>
        <v>1.7</v>
      </c>
      <c r="C113" s="4">
        <f t="shared" si="4"/>
        <v>3.4663865546218364E-2</v>
      </c>
      <c r="D113" s="4">
        <f t="shared" si="6"/>
        <v>2.3304773561811505</v>
      </c>
      <c r="E113" s="4">
        <f t="shared" si="7"/>
        <v>1.7516099356025756</v>
      </c>
      <c r="G113" s="4">
        <f t="shared" si="5"/>
        <v>1.0346638655462184</v>
      </c>
    </row>
    <row r="114" spans="1:7" x14ac:dyDescent="0.2">
      <c r="A114" s="4">
        <f>IF('True_Odds_Calculator_2-way'!A115="","",'True_Odds_Calculator_2-way'!A115)</f>
        <v>2.09</v>
      </c>
      <c r="B114" s="4">
        <f>IF('True_Odds_Calculator_2-way'!B115="","",'True_Odds_Calculator_2-way'!B115)</f>
        <v>1.74</v>
      </c>
      <c r="C114" s="4">
        <f t="shared" si="4"/>
        <v>5.3181543199692038E-2</v>
      </c>
      <c r="D114" s="4">
        <f t="shared" si="6"/>
        <v>2.2129860646260573</v>
      </c>
      <c r="E114" s="4">
        <f t="shared" si="7"/>
        <v>1.8244117794611951</v>
      </c>
      <c r="G114" s="4">
        <f t="shared" si="5"/>
        <v>1.053181543199692</v>
      </c>
    </row>
    <row r="115" spans="1:7" x14ac:dyDescent="0.2">
      <c r="A115" s="4">
        <f>IF('True_Odds_Calculator_2-way'!A116="","",'True_Odds_Calculator_2-way'!A116)</f>
        <v>2</v>
      </c>
      <c r="B115" s="4">
        <f>IF('True_Odds_Calculator_2-way'!B116="","",'True_Odds_Calculator_2-way'!B116)</f>
        <v>1.84</v>
      </c>
      <c r="C115" s="4">
        <f t="shared" si="4"/>
        <v>4.3478260869565188E-2</v>
      </c>
      <c r="D115" s="4">
        <f t="shared" si="6"/>
        <v>2.0909090909090908</v>
      </c>
      <c r="E115" s="4">
        <f t="shared" si="7"/>
        <v>1.9166666666666665</v>
      </c>
      <c r="G115" s="4">
        <f t="shared" si="5"/>
        <v>1.0434782608695652</v>
      </c>
    </row>
    <row r="116" spans="1:7" x14ac:dyDescent="0.2">
      <c r="A116" s="4">
        <f>IF('True_Odds_Calculator_2-way'!A117="","",'True_Odds_Calculator_2-way'!A117)</f>
        <v>1.75</v>
      </c>
      <c r="B116" s="4">
        <f>IF('True_Odds_Calculator_2-way'!B117="","",'True_Odds_Calculator_2-way'!B117)</f>
        <v>2.06</v>
      </c>
      <c r="C116" s="4">
        <f t="shared" si="4"/>
        <v>5.6865464632454898E-2</v>
      </c>
      <c r="D116" s="4">
        <f t="shared" si="6"/>
        <v>1.8416347381864622</v>
      </c>
      <c r="E116" s="4">
        <f t="shared" si="7"/>
        <v>2.1881638846737479</v>
      </c>
      <c r="G116" s="4">
        <f t="shared" si="5"/>
        <v>1.0568654646324549</v>
      </c>
    </row>
    <row r="117" spans="1:7" x14ac:dyDescent="0.2">
      <c r="A117" s="4">
        <f>IF('True_Odds_Calculator_2-way'!A118="","",'True_Odds_Calculator_2-way'!A118)</f>
        <v>2.06</v>
      </c>
      <c r="B117" s="4">
        <f>IF('True_Odds_Calculator_2-way'!B118="","",'True_Odds_Calculator_2-way'!B118)</f>
        <v>1.75</v>
      </c>
      <c r="C117" s="4">
        <f t="shared" si="4"/>
        <v>5.6865464632454898E-2</v>
      </c>
      <c r="D117" s="4">
        <f t="shared" si="6"/>
        <v>2.1881638846737479</v>
      </c>
      <c r="E117" s="4">
        <f t="shared" si="7"/>
        <v>1.8416347381864622</v>
      </c>
      <c r="G117" s="4">
        <f t="shared" si="5"/>
        <v>1.0568654646324549</v>
      </c>
    </row>
    <row r="118" spans="1:7" x14ac:dyDescent="0.2">
      <c r="A118" s="4">
        <f>IF('True_Odds_Calculator_2-way'!A119="","",'True_Odds_Calculator_2-way'!A119)</f>
        <v>2.0299999999999998</v>
      </c>
      <c r="B118" s="4">
        <f>IF('True_Odds_Calculator_2-way'!B119="","",'True_Odds_Calculator_2-way'!B119)</f>
        <v>1.78</v>
      </c>
      <c r="C118" s="4">
        <f t="shared" si="4"/>
        <v>5.4408590247412514E-2</v>
      </c>
      <c r="D118" s="4">
        <f t="shared" si="6"/>
        <v>2.1486590949634299</v>
      </c>
      <c r="E118" s="4">
        <f t="shared" si="7"/>
        <v>1.8705803178547395</v>
      </c>
      <c r="G118" s="4">
        <f t="shared" si="5"/>
        <v>1.0544085902474125</v>
      </c>
    </row>
    <row r="119" spans="1:7" x14ac:dyDescent="0.2">
      <c r="A119" s="4">
        <f>IF('True_Odds_Calculator_2-way'!A120="","",'True_Odds_Calculator_2-way'!A120)</f>
        <v>1.71</v>
      </c>
      <c r="B119" s="4">
        <f>IF('True_Odds_Calculator_2-way'!B120="","",'True_Odds_Calculator_2-way'!B120)</f>
        <v>2.0699999999999998</v>
      </c>
      <c r="C119" s="4">
        <f t="shared" si="4"/>
        <v>6.7887109077040542E-2</v>
      </c>
      <c r="D119" s="4">
        <f t="shared" si="6"/>
        <v>1.8153704131087007</v>
      </c>
      <c r="E119" s="4">
        <f t="shared" si="7"/>
        <v>2.2264364562694592</v>
      </c>
      <c r="G119" s="4">
        <f t="shared" si="5"/>
        <v>1.0678871090770405</v>
      </c>
    </row>
    <row r="120" spans="1:7" x14ac:dyDescent="0.2">
      <c r="A120" s="4">
        <f>IF('True_Odds_Calculator_2-way'!A121="","",'True_Odds_Calculator_2-way'!A121)</f>
        <v>1.73</v>
      </c>
      <c r="B120" s="4">
        <f>IF('True_Odds_Calculator_2-way'!B121="","",'True_Odds_Calculator_2-way'!B121)</f>
        <v>2.0499999999999998</v>
      </c>
      <c r="C120" s="4">
        <f t="shared" si="4"/>
        <v>6.5839560129705488E-2</v>
      </c>
      <c r="D120" s="4">
        <f t="shared" si="6"/>
        <v>1.8344756239493085</v>
      </c>
      <c r="E120" s="4">
        <f t="shared" si="7"/>
        <v>2.1983573531690688</v>
      </c>
      <c r="G120" s="4">
        <f t="shared" si="5"/>
        <v>1.0658395601297055</v>
      </c>
    </row>
    <row r="121" spans="1:7" x14ac:dyDescent="0.2">
      <c r="A121" s="4">
        <f>IF('True_Odds_Calculator_2-way'!A122="","",'True_Odds_Calculator_2-way'!A122)</f>
        <v>1.66</v>
      </c>
      <c r="B121" s="4">
        <f>IF('True_Odds_Calculator_2-way'!B122="","",'True_Odds_Calculator_2-way'!B122)</f>
        <v>2.17</v>
      </c>
      <c r="C121" s="4">
        <f t="shared" si="4"/>
        <v>6.3239131641774637E-2</v>
      </c>
      <c r="D121" s="4">
        <f t="shared" si="6"/>
        <v>1.7519575896114004</v>
      </c>
      <c r="E121" s="4">
        <f t="shared" si="7"/>
        <v>2.3298622340081501</v>
      </c>
      <c r="G121" s="4">
        <f t="shared" si="5"/>
        <v>1.0632391316417746</v>
      </c>
    </row>
    <row r="122" spans="1:7" x14ac:dyDescent="0.2">
      <c r="A122" s="4">
        <f>IF('True_Odds_Calculator_2-way'!A123="","",'True_Odds_Calculator_2-way'!A123)</f>
        <v>1.81</v>
      </c>
      <c r="B122" s="4">
        <f>IF('True_Odds_Calculator_2-way'!B123="","",'True_Odds_Calculator_2-way'!B123)</f>
        <v>1.99</v>
      </c>
      <c r="C122" s="4">
        <f t="shared" si="4"/>
        <v>5.4998750659374096E-2</v>
      </c>
      <c r="D122" s="4">
        <f t="shared" si="6"/>
        <v>1.9048097517121023</v>
      </c>
      <c r="E122" s="4">
        <f t="shared" si="7"/>
        <v>2.1052047108331626</v>
      </c>
      <c r="G122" s="4">
        <f t="shared" si="5"/>
        <v>1.0549987506593741</v>
      </c>
    </row>
    <row r="123" spans="1:7" x14ac:dyDescent="0.2">
      <c r="A123" s="4">
        <f>IF('True_Odds_Calculator_2-way'!A124="","",'True_Odds_Calculator_2-way'!A124)</f>
        <v>2.11</v>
      </c>
      <c r="B123" s="4">
        <f>IF('True_Odds_Calculator_2-way'!B124="","",'True_Odds_Calculator_2-way'!B124)</f>
        <v>1.8</v>
      </c>
      <c r="C123" s="4">
        <f t="shared" si="4"/>
        <v>2.9489204844655115E-2</v>
      </c>
      <c r="D123" s="4">
        <f t="shared" si="6"/>
        <v>2.1777522935779814</v>
      </c>
      <c r="E123" s="4">
        <f t="shared" si="7"/>
        <v>1.8490749756572542</v>
      </c>
      <c r="G123" s="4">
        <f t="shared" si="5"/>
        <v>1.0294892048446551</v>
      </c>
    </row>
    <row r="124" spans="1:7" x14ac:dyDescent="0.2">
      <c r="A124" s="4">
        <f>IF('True_Odds_Calculator_2-way'!A125="","",'True_Odds_Calculator_2-way'!A125)</f>
        <v>2.79</v>
      </c>
      <c r="B124" s="4">
        <f>IF('True_Odds_Calculator_2-way'!B125="","",'True_Odds_Calculator_2-way'!B125)</f>
        <v>1.49</v>
      </c>
      <c r="C124" s="4">
        <f t="shared" si="4"/>
        <v>2.9563878665415766E-2</v>
      </c>
      <c r="D124" s="4">
        <f t="shared" si="6"/>
        <v>2.9100136502047529</v>
      </c>
      <c r="E124" s="4">
        <f t="shared" si="7"/>
        <v>1.5235564677209508</v>
      </c>
      <c r="G124" s="4">
        <f t="shared" si="5"/>
        <v>1.0295638786654158</v>
      </c>
    </row>
    <row r="125" spans="1:7" x14ac:dyDescent="0.2">
      <c r="A125" s="4">
        <f>IF('True_Odds_Calculator_2-way'!A126="","",'True_Odds_Calculator_2-way'!A126)</f>
        <v>2.66</v>
      </c>
      <c r="B125" s="4">
        <f>IF('True_Odds_Calculator_2-way'!B126="","",'True_Odds_Calculator_2-way'!B126)</f>
        <v>1.53</v>
      </c>
      <c r="C125" s="4">
        <f t="shared" si="4"/>
        <v>2.9534620865890204E-2</v>
      </c>
      <c r="D125" s="4">
        <f t="shared" si="6"/>
        <v>2.7687597795768419</v>
      </c>
      <c r="E125" s="4">
        <f t="shared" si="7"/>
        <v>1.5653678987653372</v>
      </c>
      <c r="G125" s="4">
        <f t="shared" si="5"/>
        <v>1.0295346208658902</v>
      </c>
    </row>
    <row r="126" spans="1:7" x14ac:dyDescent="0.2">
      <c r="A126" s="4">
        <f>IF('True_Odds_Calculator_2-way'!A127="","",'True_Odds_Calculator_2-way'!A127)</f>
        <v>2.2999999999999998</v>
      </c>
      <c r="B126" s="4">
        <f>IF('True_Odds_Calculator_2-way'!B127="","",'True_Odds_Calculator_2-way'!B127)</f>
        <v>1.68</v>
      </c>
      <c r="C126" s="4">
        <f t="shared" si="4"/>
        <v>3.002070393374745E-2</v>
      </c>
      <c r="D126" s="4">
        <f t="shared" si="6"/>
        <v>2.3822441430332923</v>
      </c>
      <c r="E126" s="4">
        <f t="shared" si="7"/>
        <v>1.7234611953612846</v>
      </c>
      <c r="G126" s="4">
        <f t="shared" si="5"/>
        <v>1.0300207039337475</v>
      </c>
    </row>
    <row r="127" spans="1:7" x14ac:dyDescent="0.2">
      <c r="A127" s="4">
        <f>IF('True_Odds_Calculator_2-way'!A128="","",'True_Odds_Calculator_2-way'!A128)</f>
        <v>2.52</v>
      </c>
      <c r="B127" s="4">
        <f>IF('True_Odds_Calculator_2-way'!B128="","",'True_Odds_Calculator_2-way'!B128)</f>
        <v>1.57</v>
      </c>
      <c r="C127" s="4">
        <f t="shared" si="4"/>
        <v>3.3768071984632497E-2</v>
      </c>
      <c r="D127" s="4">
        <f t="shared" si="6"/>
        <v>2.6319850984566258</v>
      </c>
      <c r="E127" s="4">
        <f t="shared" si="7"/>
        <v>1.6127506929724442</v>
      </c>
      <c r="G127" s="4">
        <f t="shared" si="5"/>
        <v>1.0337680719846325</v>
      </c>
    </row>
    <row r="128" spans="1:7" x14ac:dyDescent="0.2">
      <c r="A128" s="4">
        <f>IF('True_Odds_Calculator_2-way'!A129="","",'True_Odds_Calculator_2-way'!A129)</f>
        <v>2.61</v>
      </c>
      <c r="B128" s="4">
        <f>IF('True_Odds_Calculator_2-way'!B129="","",'True_Odds_Calculator_2-way'!B129)</f>
        <v>1.52</v>
      </c>
      <c r="C128" s="4">
        <f t="shared" si="4"/>
        <v>4.1036499294212714E-2</v>
      </c>
      <c r="D128" s="4">
        <f t="shared" si="6"/>
        <v>2.7576810788266375</v>
      </c>
      <c r="E128" s="4">
        <f t="shared" si="7"/>
        <v>1.5689314245036781</v>
      </c>
      <c r="G128" s="4">
        <f t="shared" si="5"/>
        <v>1.0410364992942127</v>
      </c>
    </row>
    <row r="129" spans="1:7" x14ac:dyDescent="0.2">
      <c r="A129" s="4">
        <f>IF('True_Odds_Calculator_2-way'!A130="","",'True_Odds_Calculator_2-way'!A130)</f>
        <v>2.42</v>
      </c>
      <c r="B129" s="4">
        <f>IF('True_Odds_Calculator_2-way'!B130="","",'True_Odds_Calculator_2-way'!B130)</f>
        <v>1.59</v>
      </c>
      <c r="C129" s="4">
        <f t="shared" si="4"/>
        <v>4.21539581059307E-2</v>
      </c>
      <c r="D129" s="4">
        <f t="shared" si="6"/>
        <v>2.5500695871164427</v>
      </c>
      <c r="E129" s="4">
        <f t="shared" si="7"/>
        <v>1.6451323271623415</v>
      </c>
      <c r="G129" s="4">
        <f t="shared" si="5"/>
        <v>1.0421539581059307</v>
      </c>
    </row>
    <row r="130" spans="1:7" x14ac:dyDescent="0.2">
      <c r="A130" s="4">
        <f>IF('True_Odds_Calculator_2-way'!A131="","",'True_Odds_Calculator_2-way'!A131)</f>
        <v>2.78</v>
      </c>
      <c r="B130" s="4">
        <f>IF('True_Odds_Calculator_2-way'!B131="","",'True_Odds_Calculator_2-way'!B131)</f>
        <v>1.46</v>
      </c>
      <c r="C130" s="4">
        <f t="shared" ref="C130:C193" si="8">IF(A130="","",((1/A130)+(1/B130))-1)</f>
        <v>4.4643737065142464E-2</v>
      </c>
      <c r="D130" s="4">
        <f t="shared" si="6"/>
        <v>2.9639258069227399</v>
      </c>
      <c r="E130" s="4">
        <f t="shared" si="7"/>
        <v>1.5091842046553134</v>
      </c>
      <c r="G130" s="4">
        <f t="shared" ref="G130:G193" si="9">IF(A130="","",C130+1)</f>
        <v>1.0446437370651425</v>
      </c>
    </row>
    <row r="131" spans="1:7" x14ac:dyDescent="0.2">
      <c r="A131" s="4">
        <f>IF('True_Odds_Calculator_2-way'!A132="","",'True_Odds_Calculator_2-way'!A132)</f>
        <v>1.97</v>
      </c>
      <c r="B131" s="4">
        <f>IF('True_Odds_Calculator_2-way'!B132="","",'True_Odds_Calculator_2-way'!B132)</f>
        <v>1.92</v>
      </c>
      <c r="C131" s="4">
        <f t="shared" si="8"/>
        <v>2.844754653130277E-2</v>
      </c>
      <c r="D131" s="4">
        <f t="shared" ref="D131:D194" si="10">IF(A131="","",(2*A131)/(2-($C131*A131)))</f>
        <v>2.0267924123888115</v>
      </c>
      <c r="E131" s="4">
        <f t="shared" ref="E131:E194" si="11">IF(B131="","",(2*B131)/(2-($C131*B131)))</f>
        <v>1.9739066903246005</v>
      </c>
      <c r="G131" s="4">
        <f t="shared" si="9"/>
        <v>1.0284475465313028</v>
      </c>
    </row>
    <row r="132" spans="1:7" x14ac:dyDescent="0.2">
      <c r="A132" s="4">
        <f>IF('True_Odds_Calculator_2-way'!A133="","",'True_Odds_Calculator_2-way'!A133)</f>
        <v>2.1800000000000002</v>
      </c>
      <c r="B132" s="4">
        <f>IF('True_Odds_Calculator_2-way'!B133="","",'True_Odds_Calculator_2-way'!B133)</f>
        <v>1.74</v>
      </c>
      <c r="C132" s="4">
        <f t="shared" si="8"/>
        <v>3.3428240008436028E-2</v>
      </c>
      <c r="D132" s="4">
        <f t="shared" si="10"/>
        <v>2.2624358821424311</v>
      </c>
      <c r="E132" s="4">
        <f t="shared" si="11"/>
        <v>1.7921194368326561</v>
      </c>
      <c r="G132" s="4">
        <f t="shared" si="9"/>
        <v>1.033428240008436</v>
      </c>
    </row>
    <row r="133" spans="1:7" x14ac:dyDescent="0.2">
      <c r="A133" s="4">
        <f>IF('True_Odds_Calculator_2-way'!A134="","",'True_Odds_Calculator_2-way'!A134)</f>
        <v>1.92</v>
      </c>
      <c r="B133" s="4">
        <f>IF('True_Odds_Calculator_2-way'!B134="","",'True_Odds_Calculator_2-way'!B134)</f>
        <v>1.97</v>
      </c>
      <c r="C133" s="4">
        <f t="shared" si="8"/>
        <v>2.844754653130277E-2</v>
      </c>
      <c r="D133" s="4">
        <f t="shared" si="10"/>
        <v>1.9739066903246005</v>
      </c>
      <c r="E133" s="4">
        <f t="shared" si="11"/>
        <v>2.0267924123888115</v>
      </c>
      <c r="G133" s="4">
        <f t="shared" si="9"/>
        <v>1.0284475465313028</v>
      </c>
    </row>
    <row r="134" spans="1:7" x14ac:dyDescent="0.2">
      <c r="A134" s="4">
        <f>IF('True_Odds_Calculator_2-way'!A135="","",'True_Odds_Calculator_2-way'!A135)</f>
        <v>1.78</v>
      </c>
      <c r="B134" s="4">
        <f>IF('True_Odds_Calculator_2-way'!B135="","",'True_Odds_Calculator_2-way'!B135)</f>
        <v>2.11</v>
      </c>
      <c r="C134" s="4">
        <f t="shared" si="8"/>
        <v>3.5731402098088338E-2</v>
      </c>
      <c r="D134" s="4">
        <f t="shared" si="10"/>
        <v>1.8384649273092173</v>
      </c>
      <c r="E134" s="4">
        <f t="shared" si="11"/>
        <v>2.1926557300484557</v>
      </c>
      <c r="G134" s="4">
        <f t="shared" si="9"/>
        <v>1.0357314020980883</v>
      </c>
    </row>
    <row r="135" spans="1:7" x14ac:dyDescent="0.2">
      <c r="A135" s="4">
        <f>IF('True_Odds_Calculator_2-way'!A136="","",'True_Odds_Calculator_2-way'!A136)</f>
        <v>1.61</v>
      </c>
      <c r="B135" s="4">
        <f>IF('True_Odds_Calculator_2-way'!B136="","",'True_Odds_Calculator_2-way'!B136)</f>
        <v>2.34</v>
      </c>
      <c r="C135" s="4">
        <f t="shared" si="8"/>
        <v>4.8468439772787697E-2</v>
      </c>
      <c r="D135" s="4">
        <f t="shared" si="10"/>
        <v>1.6753679903944503</v>
      </c>
      <c r="E135" s="4">
        <f t="shared" si="11"/>
        <v>2.4806742608810168</v>
      </c>
      <c r="G135" s="4">
        <f t="shared" si="9"/>
        <v>1.0484684397727877</v>
      </c>
    </row>
    <row r="136" spans="1:7" x14ac:dyDescent="0.2">
      <c r="A136" s="4">
        <f>IF('True_Odds_Calculator_2-way'!A137="","",'True_Odds_Calculator_2-way'!A137)</f>
        <v>1.4</v>
      </c>
      <c r="B136" s="4">
        <f>IF('True_Odds_Calculator_2-way'!B137="","",'True_Odds_Calculator_2-way'!B137)</f>
        <v>2.96</v>
      </c>
      <c r="C136" s="4">
        <f t="shared" si="8"/>
        <v>5.212355212355213E-2</v>
      </c>
      <c r="D136" s="4">
        <f t="shared" si="10"/>
        <v>1.4530154277699858</v>
      </c>
      <c r="E136" s="4">
        <f t="shared" si="11"/>
        <v>3.2074303405572757</v>
      </c>
      <c r="G136" s="4">
        <f t="shared" si="9"/>
        <v>1.0521235521235521</v>
      </c>
    </row>
    <row r="137" spans="1:7" x14ac:dyDescent="0.2">
      <c r="A137" s="4">
        <f>IF('True_Odds_Calculator_2-way'!A138="","",'True_Odds_Calculator_2-way'!A138)</f>
        <v>1.56</v>
      </c>
      <c r="B137" s="4">
        <f>IF('True_Odds_Calculator_2-way'!B138="","",'True_Odds_Calculator_2-way'!B138)</f>
        <v>2.46</v>
      </c>
      <c r="C137" s="4">
        <f t="shared" si="8"/>
        <v>4.7529706066291366E-2</v>
      </c>
      <c r="D137" s="4">
        <f t="shared" si="10"/>
        <v>1.6200607902735562</v>
      </c>
      <c r="E137" s="4">
        <f t="shared" si="11"/>
        <v>2.6127450980392153</v>
      </c>
      <c r="G137" s="4">
        <f t="shared" si="9"/>
        <v>1.0475297060662914</v>
      </c>
    </row>
    <row r="138" spans="1:7" x14ac:dyDescent="0.2">
      <c r="A138" s="4">
        <f>IF('True_Odds_Calculator_2-way'!A139="","",'True_Odds_Calculator_2-way'!A139)</f>
        <v>1.81</v>
      </c>
      <c r="B138" s="4">
        <f>IF('True_Odds_Calculator_2-way'!B139="","",'True_Odds_Calculator_2-way'!B139)</f>
        <v>2.0299999999999998</v>
      </c>
      <c r="C138" s="4">
        <f t="shared" si="8"/>
        <v>4.5097025283727721E-2</v>
      </c>
      <c r="D138" s="4">
        <f t="shared" si="10"/>
        <v>1.8870143543127138</v>
      </c>
      <c r="E138" s="4">
        <f t="shared" si="11"/>
        <v>2.1273774715571898</v>
      </c>
      <c r="G138" s="4">
        <f t="shared" si="9"/>
        <v>1.0450970252837277</v>
      </c>
    </row>
    <row r="139" spans="1:7" x14ac:dyDescent="0.2">
      <c r="A139" s="4">
        <f>IF('True_Odds_Calculator_2-way'!A140="","",'True_Odds_Calculator_2-way'!A140)</f>
        <v>1.58</v>
      </c>
      <c r="B139" s="4">
        <f>IF('True_Odds_Calculator_2-way'!B140="","",'True_Odds_Calculator_2-way'!B140)</f>
        <v>2.5299999999999998</v>
      </c>
      <c r="C139" s="4">
        <f t="shared" si="8"/>
        <v>2.8168309401110703E-2</v>
      </c>
      <c r="D139" s="4">
        <f t="shared" si="10"/>
        <v>1.6159598981283099</v>
      </c>
      <c r="E139" s="4">
        <f t="shared" si="11"/>
        <v>2.6234823127912317</v>
      </c>
      <c r="G139" s="4">
        <f t="shared" si="9"/>
        <v>1.0281683094011107</v>
      </c>
    </row>
    <row r="140" spans="1:7" x14ac:dyDescent="0.2">
      <c r="A140" s="4">
        <f>IF('True_Odds_Calculator_2-way'!A141="","",'True_Odds_Calculator_2-way'!A141)</f>
        <v>1.91</v>
      </c>
      <c r="B140" s="4">
        <f>IF('True_Odds_Calculator_2-way'!B141="","",'True_Odds_Calculator_2-way'!B141)</f>
        <v>2</v>
      </c>
      <c r="C140" s="4">
        <f t="shared" si="8"/>
        <v>2.3560209424083656E-2</v>
      </c>
      <c r="D140" s="4">
        <f t="shared" si="10"/>
        <v>1.9539641943734012</v>
      </c>
      <c r="E140" s="4">
        <f t="shared" si="11"/>
        <v>2.0482573726541551</v>
      </c>
      <c r="G140" s="4">
        <f t="shared" si="9"/>
        <v>1.0235602094240837</v>
      </c>
    </row>
    <row r="141" spans="1:7" x14ac:dyDescent="0.2">
      <c r="A141" s="4">
        <f>IF('True_Odds_Calculator_2-way'!A142="","",'True_Odds_Calculator_2-way'!A142)</f>
        <v>1.84</v>
      </c>
      <c r="B141" s="4">
        <f>IF('True_Odds_Calculator_2-way'!B142="","",'True_Odds_Calculator_2-way'!B142)</f>
        <v>2.0499999999999998</v>
      </c>
      <c r="C141" s="4">
        <f t="shared" si="8"/>
        <v>3.1283138918345665E-2</v>
      </c>
      <c r="D141" s="4">
        <f t="shared" si="10"/>
        <v>1.8945253641386237</v>
      </c>
      <c r="E141" s="4">
        <f t="shared" si="11"/>
        <v>2.1179112857944973</v>
      </c>
      <c r="G141" s="4">
        <f t="shared" si="9"/>
        <v>1.0312831389183457</v>
      </c>
    </row>
    <row r="142" spans="1:7" x14ac:dyDescent="0.2">
      <c r="A142" s="4">
        <f>IF('True_Odds_Calculator_2-way'!A143="","",'True_Odds_Calculator_2-way'!A143)</f>
        <v>1.79</v>
      </c>
      <c r="B142" s="4">
        <f>IF('True_Odds_Calculator_2-way'!B143="","",'True_Odds_Calculator_2-way'!B143)</f>
        <v>2.1</v>
      </c>
      <c r="C142" s="4">
        <f t="shared" si="8"/>
        <v>3.4849694067571102E-2</v>
      </c>
      <c r="D142" s="4">
        <f t="shared" si="10"/>
        <v>1.8476284099287292</v>
      </c>
      <c r="E142" s="4">
        <f t="shared" si="11"/>
        <v>2.1797622499275153</v>
      </c>
      <c r="G142" s="4">
        <f t="shared" si="9"/>
        <v>1.0348496940675711</v>
      </c>
    </row>
    <row r="143" spans="1:7" x14ac:dyDescent="0.2">
      <c r="A143" s="4">
        <f>IF('True_Odds_Calculator_2-way'!A144="","",'True_Odds_Calculator_2-way'!A144)</f>
        <v>1.66</v>
      </c>
      <c r="B143" s="4">
        <f>IF('True_Odds_Calculator_2-way'!B144="","",'True_Odds_Calculator_2-way'!B144)</f>
        <v>2.31</v>
      </c>
      <c r="C143" s="4">
        <f t="shared" si="8"/>
        <v>3.5310071454649705E-2</v>
      </c>
      <c r="D143" s="4">
        <f t="shared" si="10"/>
        <v>1.7101190741649199</v>
      </c>
      <c r="E143" s="4">
        <f t="shared" si="11"/>
        <v>2.4082145324373547</v>
      </c>
      <c r="G143" s="4">
        <f t="shared" si="9"/>
        <v>1.0353100714546497</v>
      </c>
    </row>
    <row r="144" spans="1:7" x14ac:dyDescent="0.2">
      <c r="A144" s="4">
        <f>IF('True_Odds_Calculator_2-way'!A145="","",'True_Odds_Calculator_2-way'!A145)</f>
        <v>1.7</v>
      </c>
      <c r="B144" s="4">
        <f>IF('True_Odds_Calculator_2-way'!B145="","",'True_Odds_Calculator_2-way'!B145)</f>
        <v>2.23</v>
      </c>
      <c r="C144" s="4">
        <f t="shared" si="8"/>
        <v>3.6665787391189752E-2</v>
      </c>
      <c r="D144" s="4">
        <f t="shared" si="10"/>
        <v>1.754686415181671</v>
      </c>
      <c r="E144" s="4">
        <f t="shared" si="11"/>
        <v>2.3250536645200861</v>
      </c>
      <c r="G144" s="4">
        <f t="shared" si="9"/>
        <v>1.0366657873911898</v>
      </c>
    </row>
    <row r="145" spans="1:7" x14ac:dyDescent="0.2">
      <c r="A145" s="4">
        <f>IF('True_Odds_Calculator_2-way'!A146="","",'True_Odds_Calculator_2-way'!A146)</f>
        <v>1.88</v>
      </c>
      <c r="B145" s="4">
        <f>IF('True_Odds_Calculator_2-way'!B146="","",'True_Odds_Calculator_2-way'!B146)</f>
        <v>2.02</v>
      </c>
      <c r="C145" s="4">
        <f t="shared" si="8"/>
        <v>2.6964398567516312E-2</v>
      </c>
      <c r="D145" s="4">
        <f t="shared" si="10"/>
        <v>1.9288906948394962</v>
      </c>
      <c r="E145" s="4">
        <f t="shared" si="11"/>
        <v>2.0765529308836395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1.79</v>
      </c>
      <c r="B146" s="4">
        <f>IF('True_Odds_Calculator_2-way'!B147="","",'True_Odds_Calculator_2-way'!B147)</f>
        <v>2.13</v>
      </c>
      <c r="C146" s="4">
        <f t="shared" si="8"/>
        <v>2.8142785952212312E-2</v>
      </c>
      <c r="D146" s="4">
        <f t="shared" si="10"/>
        <v>1.8362511137332338</v>
      </c>
      <c r="E146" s="4">
        <f t="shared" si="11"/>
        <v>2.1958130561234772</v>
      </c>
      <c r="G146" s="4">
        <f t="shared" si="9"/>
        <v>1.0281427859522123</v>
      </c>
    </row>
    <row r="147" spans="1:7" x14ac:dyDescent="0.2">
      <c r="A147" s="4">
        <f>IF('True_Odds_Calculator_2-way'!A148="","",'True_Odds_Calculator_2-way'!A148)</f>
        <v>1.57</v>
      </c>
      <c r="B147" s="4">
        <f>IF('True_Odds_Calculator_2-way'!B148="","",'True_Odds_Calculator_2-way'!B148)</f>
        <v>2.54</v>
      </c>
      <c r="C147" s="4">
        <f t="shared" si="8"/>
        <v>3.0643462560810519E-2</v>
      </c>
      <c r="D147" s="4">
        <f t="shared" si="10"/>
        <v>1.6086974061075479</v>
      </c>
      <c r="E147" s="4">
        <f t="shared" si="11"/>
        <v>2.6428524090396981</v>
      </c>
      <c r="G147" s="4">
        <f t="shared" si="9"/>
        <v>1.0306434625608105</v>
      </c>
    </row>
    <row r="148" spans="1:7" x14ac:dyDescent="0.2">
      <c r="A148" s="4">
        <f>IF('True_Odds_Calculator_2-way'!A149="","",'True_Odds_Calculator_2-way'!A149)</f>
        <v>2.09</v>
      </c>
      <c r="B148" s="4">
        <f>IF('True_Odds_Calculator_2-way'!B149="","",'True_Odds_Calculator_2-way'!B149)</f>
        <v>1.8</v>
      </c>
      <c r="C148" s="4">
        <f t="shared" si="8"/>
        <v>3.4024455077086735E-2</v>
      </c>
      <c r="D148" s="4">
        <f t="shared" si="10"/>
        <v>2.1670506912442398</v>
      </c>
      <c r="E148" s="4">
        <f t="shared" si="11"/>
        <v>1.8568608094768018</v>
      </c>
      <c r="G148" s="4">
        <f t="shared" si="9"/>
        <v>1.0340244550770867</v>
      </c>
    </row>
    <row r="149" spans="1:7" x14ac:dyDescent="0.2">
      <c r="A149" s="4">
        <f>IF('True_Odds_Calculator_2-way'!A150="","",'True_Odds_Calculator_2-way'!A150)</f>
        <v>2.0299999999999998</v>
      </c>
      <c r="B149" s="4">
        <f>IF('True_Odds_Calculator_2-way'!B150="","",'True_Odds_Calculator_2-way'!B150)</f>
        <v>1.87</v>
      </c>
      <c r="C149" s="4">
        <f t="shared" si="8"/>
        <v>2.737019572719368E-2</v>
      </c>
      <c r="D149" s="4">
        <f t="shared" si="10"/>
        <v>2.0880063804625832</v>
      </c>
      <c r="E149" s="4">
        <f t="shared" si="11"/>
        <v>1.9191122570208035</v>
      </c>
      <c r="G149" s="4">
        <f t="shared" si="9"/>
        <v>1.0273701957271937</v>
      </c>
    </row>
    <row r="150" spans="1:7" x14ac:dyDescent="0.2">
      <c r="A150" s="4">
        <f>IF('True_Odds_Calculator_2-way'!A151="","",'True_Odds_Calculator_2-way'!A151)</f>
        <v>1.67</v>
      </c>
      <c r="B150" s="4">
        <f>IF('True_Odds_Calculator_2-way'!B151="","",'True_Odds_Calculator_2-way'!B151)</f>
        <v>2.3199999999999998</v>
      </c>
      <c r="C150" s="4">
        <f t="shared" si="8"/>
        <v>2.9836877968201669E-2</v>
      </c>
      <c r="D150" s="4">
        <f t="shared" si="10"/>
        <v>1.7126690831933518</v>
      </c>
      <c r="E150" s="4">
        <f t="shared" si="11"/>
        <v>2.4031757846421042</v>
      </c>
      <c r="G150" s="4">
        <f t="shared" si="9"/>
        <v>1.0298368779682017</v>
      </c>
    </row>
    <row r="151" spans="1:7" x14ac:dyDescent="0.2">
      <c r="A151" s="4">
        <f>IF('True_Odds_Calculator_2-way'!A152="","",'True_Odds_Calculator_2-way'!A152)</f>
        <v>1.89</v>
      </c>
      <c r="B151" s="4">
        <f>IF('True_Odds_Calculator_2-way'!B152="","",'True_Odds_Calculator_2-way'!B152)</f>
        <v>2.0099999999999998</v>
      </c>
      <c r="C151" s="4">
        <f t="shared" si="8"/>
        <v>2.6612966911474523E-2</v>
      </c>
      <c r="D151" s="4">
        <f t="shared" si="10"/>
        <v>1.9387583250401901</v>
      </c>
      <c r="E151" s="4">
        <f t="shared" si="11"/>
        <v>2.065236891462122</v>
      </c>
      <c r="G151" s="4">
        <f t="shared" si="9"/>
        <v>1.0266129669114745</v>
      </c>
    </row>
    <row r="152" spans="1:7" x14ac:dyDescent="0.2">
      <c r="A152" s="4">
        <f>IF('True_Odds_Calculator_2-way'!A153="","",'True_Odds_Calculator_2-way'!A153)</f>
        <v>2.08</v>
      </c>
      <c r="B152" s="4">
        <f>IF('True_Odds_Calculator_2-way'!B153="","",'True_Odds_Calculator_2-way'!B153)</f>
        <v>1.84</v>
      </c>
      <c r="C152" s="4">
        <f t="shared" si="8"/>
        <v>2.4247491638795804E-2</v>
      </c>
      <c r="D152" s="4">
        <f t="shared" si="10"/>
        <v>2.1338090990187331</v>
      </c>
      <c r="E152" s="4">
        <f t="shared" si="11"/>
        <v>1.8819826907946497</v>
      </c>
      <c r="G152" s="4">
        <f t="shared" si="9"/>
        <v>1.0242474916387958</v>
      </c>
    </row>
    <row r="153" spans="1:7" x14ac:dyDescent="0.2">
      <c r="A153" s="4">
        <f>IF('True_Odds_Calculator_2-way'!A154="","",'True_Odds_Calculator_2-way'!A154)</f>
        <v>2.33</v>
      </c>
      <c r="B153" s="4">
        <f>IF('True_Odds_Calculator_2-way'!B154="","",'True_Odds_Calculator_2-way'!B154)</f>
        <v>1.67</v>
      </c>
      <c r="C153" s="4">
        <f t="shared" si="8"/>
        <v>2.7986944565804084E-2</v>
      </c>
      <c r="D153" s="4">
        <f t="shared" si="10"/>
        <v>2.4085296029216061</v>
      </c>
      <c r="E153" s="4">
        <f t="shared" si="11"/>
        <v>1.7099602293950913</v>
      </c>
      <c r="G153" s="4">
        <f t="shared" si="9"/>
        <v>1.0279869445658041</v>
      </c>
    </row>
    <row r="154" spans="1:7" x14ac:dyDescent="0.2">
      <c r="A154" s="4">
        <f>IF('True_Odds_Calculator_2-way'!A155="","",'True_Odds_Calculator_2-way'!A155)</f>
        <v>1.96</v>
      </c>
      <c r="B154" s="4">
        <f>IF('True_Odds_Calculator_2-way'!B155="","",'True_Odds_Calculator_2-way'!B155)</f>
        <v>1.94</v>
      </c>
      <c r="C154" s="4">
        <f t="shared" si="8"/>
        <v>2.5667999158426325E-2</v>
      </c>
      <c r="D154" s="4">
        <f t="shared" si="10"/>
        <v>2.0105752961082914</v>
      </c>
      <c r="E154" s="4">
        <f t="shared" si="11"/>
        <v>1.9895353704478862</v>
      </c>
      <c r="G154" s="4">
        <f t="shared" si="9"/>
        <v>1.0256679991584263</v>
      </c>
    </row>
    <row r="155" spans="1:7" x14ac:dyDescent="0.2">
      <c r="A155" s="4">
        <f>IF('True_Odds_Calculator_2-way'!A156="","",'True_Odds_Calculator_2-way'!A156)</f>
        <v>1.65</v>
      </c>
      <c r="B155" s="4">
        <f>IF('True_Odds_Calculator_2-way'!B156="","",'True_Odds_Calculator_2-way'!B156)</f>
        <v>2.35</v>
      </c>
      <c r="C155" s="4">
        <f t="shared" si="8"/>
        <v>3.1592520954223158E-2</v>
      </c>
      <c r="D155" s="4">
        <f t="shared" si="10"/>
        <v>1.6941561987984708</v>
      </c>
      <c r="E155" s="4">
        <f t="shared" si="11"/>
        <v>2.4405979543666407</v>
      </c>
      <c r="G155" s="4">
        <f t="shared" si="9"/>
        <v>1.0315925209542232</v>
      </c>
    </row>
    <row r="156" spans="1:7" x14ac:dyDescent="0.2">
      <c r="A156" s="4">
        <f>IF('True_Odds_Calculator_2-way'!A157="","",'True_Odds_Calculator_2-way'!A157)</f>
        <v>1.6</v>
      </c>
      <c r="B156" s="4">
        <f>IF('True_Odds_Calculator_2-way'!B157="","",'True_Odds_Calculator_2-way'!B157)</f>
        <v>2.4900000000000002</v>
      </c>
      <c r="C156" s="4">
        <f t="shared" si="8"/>
        <v>2.6606425702811132E-2</v>
      </c>
      <c r="D156" s="4">
        <f t="shared" si="10"/>
        <v>1.6347968814115716</v>
      </c>
      <c r="E156" s="4">
        <f t="shared" si="11"/>
        <v>2.5753070458952809</v>
      </c>
      <c r="G156" s="4">
        <f t="shared" si="9"/>
        <v>1.0266064257028111</v>
      </c>
    </row>
    <row r="157" spans="1:7" x14ac:dyDescent="0.2">
      <c r="A157" s="4">
        <f>IF('True_Odds_Calculator_2-way'!A158="","",'True_Odds_Calculator_2-way'!A158)</f>
        <v>2.17</v>
      </c>
      <c r="B157" s="4">
        <f>IF('True_Odds_Calculator_2-way'!B158="","",'True_Odds_Calculator_2-way'!B158)</f>
        <v>1.68</v>
      </c>
      <c r="C157" s="4">
        <f t="shared" si="8"/>
        <v>5.6067588325652729E-2</v>
      </c>
      <c r="D157" s="4">
        <f t="shared" si="10"/>
        <v>2.3105590062111796</v>
      </c>
      <c r="E157" s="4">
        <f t="shared" si="11"/>
        <v>1.76303317535545</v>
      </c>
      <c r="G157" s="4">
        <f t="shared" si="9"/>
        <v>1.0560675883256527</v>
      </c>
    </row>
    <row r="158" spans="1:7" x14ac:dyDescent="0.2">
      <c r="A158" s="4">
        <f>IF('True_Odds_Calculator_2-way'!A159="","",'True_Odds_Calculator_2-way'!A159)</f>
        <v>1.8</v>
      </c>
      <c r="B158" s="4">
        <f>IF('True_Odds_Calculator_2-way'!B159="","",'True_Odds_Calculator_2-way'!B159)</f>
        <v>2.02</v>
      </c>
      <c r="C158" s="4">
        <f t="shared" si="8"/>
        <v>5.0605060506050625E-2</v>
      </c>
      <c r="D158" s="4">
        <f t="shared" si="10"/>
        <v>1.8858921161825728</v>
      </c>
      <c r="E158" s="4">
        <f t="shared" si="11"/>
        <v>2.1288056206088992</v>
      </c>
      <c r="G158" s="4">
        <f t="shared" si="9"/>
        <v>1.0506050605060506</v>
      </c>
    </row>
    <row r="159" spans="1:7" x14ac:dyDescent="0.2">
      <c r="A159" s="4">
        <f>IF('True_Odds_Calculator_2-way'!A160="","",'True_Odds_Calculator_2-way'!A160)</f>
        <v>2.37</v>
      </c>
      <c r="B159" s="4">
        <f>IF('True_Odds_Calculator_2-way'!B160="","",'True_Odds_Calculator_2-way'!B160)</f>
        <v>1.57</v>
      </c>
      <c r="C159" s="4">
        <f t="shared" si="8"/>
        <v>5.8883603429277898E-2</v>
      </c>
      <c r="D159" s="4">
        <f t="shared" si="10"/>
        <v>2.5477763702968264</v>
      </c>
      <c r="E159" s="4">
        <f t="shared" si="11"/>
        <v>1.6460881682850761</v>
      </c>
      <c r="G159" s="4">
        <f t="shared" si="9"/>
        <v>1.0588836034292779</v>
      </c>
    </row>
    <row r="160" spans="1:7" x14ac:dyDescent="0.2">
      <c r="A160" s="4">
        <f>IF('True_Odds_Calculator_2-way'!A161="","",'True_Odds_Calculator_2-way'!A161)</f>
        <v>1.87</v>
      </c>
      <c r="B160" s="4">
        <f>IF('True_Odds_Calculator_2-way'!B161="","",'True_Odds_Calculator_2-way'!B161)</f>
        <v>1.93</v>
      </c>
      <c r="C160" s="4">
        <f t="shared" si="8"/>
        <v>5.2894073314676771E-2</v>
      </c>
      <c r="D160" s="4">
        <f t="shared" si="10"/>
        <v>1.9672944318770271</v>
      </c>
      <c r="E160" s="4">
        <f t="shared" si="11"/>
        <v>2.0338113888027949</v>
      </c>
      <c r="G160" s="4">
        <f t="shared" si="9"/>
        <v>1.0528940733146768</v>
      </c>
    </row>
    <row r="161" spans="1:7" x14ac:dyDescent="0.2">
      <c r="A161" s="4">
        <f>IF('True_Odds_Calculator_2-way'!A162="","",'True_Odds_Calculator_2-way'!A162)</f>
        <v>1.54</v>
      </c>
      <c r="B161" s="4">
        <f>IF('True_Odds_Calculator_2-way'!B162="","",'True_Odds_Calculator_2-way'!B162)</f>
        <v>2.63</v>
      </c>
      <c r="C161" s="4">
        <f t="shared" si="8"/>
        <v>2.9578786232778764E-2</v>
      </c>
      <c r="D161" s="4">
        <f t="shared" si="10"/>
        <v>1.5758919886385747</v>
      </c>
      <c r="E161" s="4">
        <f t="shared" si="11"/>
        <v>2.7364367272481593</v>
      </c>
      <c r="G161" s="4">
        <f t="shared" si="9"/>
        <v>1.0295787862327788</v>
      </c>
    </row>
    <row r="162" spans="1:7" x14ac:dyDescent="0.2">
      <c r="A162" s="4">
        <f>IF('True_Odds_Calculator_2-way'!A163="","",'True_Odds_Calculator_2-way'!A163)</f>
        <v>1.77</v>
      </c>
      <c r="B162" s="4">
        <f>IF('True_Odds_Calculator_2-way'!B163="","",'True_Odds_Calculator_2-way'!B163)</f>
        <v>2.15</v>
      </c>
      <c r="C162" s="4">
        <f t="shared" si="8"/>
        <v>3.0088030482196881E-2</v>
      </c>
      <c r="D162" s="4">
        <f t="shared" si="10"/>
        <v>1.8184207382630511</v>
      </c>
      <c r="E162" s="4">
        <f t="shared" si="11"/>
        <v>2.2218654211064077</v>
      </c>
      <c r="G162" s="4">
        <f t="shared" si="9"/>
        <v>1.0300880304821969</v>
      </c>
    </row>
    <row r="163" spans="1:7" x14ac:dyDescent="0.2">
      <c r="A163" s="4">
        <f>IF('True_Odds_Calculator_2-way'!A164="","",'True_Odds_Calculator_2-way'!A164)</f>
        <v>1.71</v>
      </c>
      <c r="B163" s="4">
        <f>IF('True_Odds_Calculator_2-way'!B164="","",'True_Odds_Calculator_2-way'!B164)</f>
        <v>2.2400000000000002</v>
      </c>
      <c r="C163" s="4">
        <f t="shared" si="8"/>
        <v>3.1223893065998265E-2</v>
      </c>
      <c r="D163" s="4">
        <f t="shared" si="10"/>
        <v>1.7569030364186771</v>
      </c>
      <c r="E163" s="4">
        <f t="shared" si="11"/>
        <v>2.3211731911283482</v>
      </c>
      <c r="G163" s="4">
        <f t="shared" si="9"/>
        <v>1.0312238930659983</v>
      </c>
    </row>
    <row r="164" spans="1:7" x14ac:dyDescent="0.2">
      <c r="A164" s="4">
        <f>IF('True_Odds_Calculator_2-way'!A165="","",'True_Odds_Calculator_2-way'!A165)</f>
        <v>1.69</v>
      </c>
      <c r="B164" s="4">
        <f>IF('True_Odds_Calculator_2-way'!B165="","",'True_Odds_Calculator_2-way'!B165)</f>
        <v>2.2799999999999998</v>
      </c>
      <c r="C164" s="4">
        <f t="shared" si="8"/>
        <v>3.0312467559431067E-2</v>
      </c>
      <c r="D164" s="4">
        <f t="shared" si="10"/>
        <v>1.7344256391789699</v>
      </c>
      <c r="E164" s="4">
        <f t="shared" si="11"/>
        <v>2.3616082373130669</v>
      </c>
      <c r="G164" s="4">
        <f t="shared" si="9"/>
        <v>1.0303124675594311</v>
      </c>
    </row>
    <row r="165" spans="1:7" x14ac:dyDescent="0.2">
      <c r="A165" s="4">
        <f>IF('True_Odds_Calculator_2-way'!A166="","",'True_Odds_Calculator_2-way'!A166)</f>
        <v>1.79</v>
      </c>
      <c r="B165" s="4">
        <f>IF('True_Odds_Calculator_2-way'!B166="","",'True_Odds_Calculator_2-way'!B166)</f>
        <v>2.12</v>
      </c>
      <c r="C165" s="4">
        <f t="shared" si="8"/>
        <v>3.0357331084642114E-2</v>
      </c>
      <c r="D165" s="4">
        <f t="shared" si="10"/>
        <v>1.8399922420480992</v>
      </c>
      <c r="E165" s="4">
        <f t="shared" si="11"/>
        <v>2.1904871854075272</v>
      </c>
      <c r="G165" s="4">
        <f t="shared" si="9"/>
        <v>1.0303573310846421</v>
      </c>
    </row>
    <row r="166" spans="1:7" x14ac:dyDescent="0.2">
      <c r="A166" s="4">
        <f>IF('True_Odds_Calculator_2-way'!A167="","",'True_Odds_Calculator_2-way'!A167)</f>
        <v>2.0499999999999998</v>
      </c>
      <c r="B166" s="4">
        <f>IF('True_Odds_Calculator_2-way'!B167="","",'True_Odds_Calculator_2-way'!B167)</f>
        <v>1.85</v>
      </c>
      <c r="C166" s="4">
        <f t="shared" si="8"/>
        <v>2.8345418589321048E-2</v>
      </c>
      <c r="D166" s="4">
        <f t="shared" si="10"/>
        <v>2.1113430758524703</v>
      </c>
      <c r="E166" s="4">
        <f t="shared" si="11"/>
        <v>1.8998121477770822</v>
      </c>
      <c r="G166" s="4">
        <f t="shared" si="9"/>
        <v>1.028345418589321</v>
      </c>
    </row>
    <row r="167" spans="1:7" x14ac:dyDescent="0.2">
      <c r="A167" s="4">
        <f>IF('True_Odds_Calculator_2-way'!A168="","",'True_Odds_Calculator_2-way'!A168)</f>
        <v>2.17</v>
      </c>
      <c r="B167" s="4">
        <f>IF('True_Odds_Calculator_2-way'!B168="","",'True_Odds_Calculator_2-way'!B168)</f>
        <v>1.75</v>
      </c>
      <c r="C167" s="4">
        <f t="shared" si="8"/>
        <v>3.2258064516129004E-2</v>
      </c>
      <c r="D167" s="4">
        <f t="shared" si="10"/>
        <v>2.2487046632124348</v>
      </c>
      <c r="E167" s="4">
        <f t="shared" si="11"/>
        <v>1.8008298755186722</v>
      </c>
      <c r="G167" s="4">
        <f t="shared" si="9"/>
        <v>1.032258064516129</v>
      </c>
    </row>
    <row r="168" spans="1:7" x14ac:dyDescent="0.2">
      <c r="A168" s="4">
        <f>IF('True_Odds_Calculator_2-way'!A169="","",'True_Odds_Calculator_2-way'!A169)</f>
        <v>2.12</v>
      </c>
      <c r="B168" s="4">
        <f>IF('True_Odds_Calculator_2-way'!B169="","",'True_Odds_Calculator_2-way'!B169)</f>
        <v>1.78</v>
      </c>
      <c r="C168" s="4">
        <f t="shared" si="8"/>
        <v>3.3495866016535869E-2</v>
      </c>
      <c r="D168" s="4">
        <f t="shared" si="10"/>
        <v>2.1980428704566637</v>
      </c>
      <c r="E168" s="4">
        <f t="shared" si="11"/>
        <v>1.8346946713341112</v>
      </c>
      <c r="G168" s="4">
        <f t="shared" si="9"/>
        <v>1.0334958660165359</v>
      </c>
    </row>
    <row r="169" spans="1:7" x14ac:dyDescent="0.2">
      <c r="A169" s="4">
        <f>IF('True_Odds_Calculator_2-way'!A170="","",'True_Odds_Calculator_2-way'!A170)</f>
        <v>1.77</v>
      </c>
      <c r="B169" s="4">
        <f>IF('True_Odds_Calculator_2-way'!B170="","",'True_Odds_Calculator_2-way'!B170)</f>
        <v>2.14</v>
      </c>
      <c r="C169" s="4">
        <f t="shared" si="8"/>
        <v>3.2261471038597556E-2</v>
      </c>
      <c r="D169" s="4">
        <f t="shared" si="10"/>
        <v>1.822021261243927</v>
      </c>
      <c r="E169" s="4">
        <f t="shared" si="11"/>
        <v>2.216513546725964</v>
      </c>
      <c r="G169" s="4">
        <f t="shared" si="9"/>
        <v>1.0322614710385976</v>
      </c>
    </row>
    <row r="170" spans="1:7" x14ac:dyDescent="0.2">
      <c r="A170" s="4">
        <f>IF('True_Odds_Calculator_2-way'!A171="","",'True_Odds_Calculator_2-way'!A171)</f>
        <v>1.45</v>
      </c>
      <c r="B170" s="4">
        <f>IF('True_Odds_Calculator_2-way'!B171="","",'True_Odds_Calculator_2-way'!B171)</f>
        <v>2.87</v>
      </c>
      <c r="C170" s="4">
        <f t="shared" si="8"/>
        <v>3.8087228162922093E-2</v>
      </c>
      <c r="D170" s="4">
        <f t="shared" si="10"/>
        <v>1.4911762071127834</v>
      </c>
      <c r="E170" s="4">
        <f t="shared" si="11"/>
        <v>3.0359292358198071</v>
      </c>
      <c r="G170" s="4">
        <f t="shared" si="9"/>
        <v>1.0380872281629221</v>
      </c>
    </row>
    <row r="171" spans="1:7" x14ac:dyDescent="0.2">
      <c r="A171" s="4">
        <f>IF('True_Odds_Calculator_2-way'!A172="","",'True_Odds_Calculator_2-way'!A172)</f>
        <v>1.66</v>
      </c>
      <c r="B171" s="4">
        <f>IF('True_Odds_Calculator_2-way'!B172="","",'True_Odds_Calculator_2-way'!B172)</f>
        <v>2.33</v>
      </c>
      <c r="C171" s="4">
        <f t="shared" si="8"/>
        <v>3.1594187910440219E-2</v>
      </c>
      <c r="D171" s="4">
        <f t="shared" si="10"/>
        <v>1.7047027193794351</v>
      </c>
      <c r="E171" s="4">
        <f t="shared" si="11"/>
        <v>2.4190380886859724</v>
      </c>
      <c r="G171" s="4">
        <f t="shared" si="9"/>
        <v>1.0315941879104402</v>
      </c>
    </row>
    <row r="172" spans="1:7" x14ac:dyDescent="0.2">
      <c r="A172" s="4">
        <f>IF('True_Odds_Calculator_2-way'!A173="","",'True_Odds_Calculator_2-way'!A173)</f>
        <v>1.44</v>
      </c>
      <c r="B172" s="4">
        <f>IF('True_Odds_Calculator_2-way'!B173="","",'True_Odds_Calculator_2-way'!B173)</f>
        <v>2.91</v>
      </c>
      <c r="C172" s="4">
        <f t="shared" si="8"/>
        <v>3.8087056128293106E-2</v>
      </c>
      <c r="D172" s="4">
        <f t="shared" si="10"/>
        <v>1.4806020775916895</v>
      </c>
      <c r="E172" s="4">
        <f t="shared" si="11"/>
        <v>3.0807234230260252</v>
      </c>
      <c r="G172" s="4">
        <f t="shared" si="9"/>
        <v>1.0380870561282931</v>
      </c>
    </row>
    <row r="173" spans="1:7" x14ac:dyDescent="0.2">
      <c r="A173" s="4">
        <f>IF('True_Odds_Calculator_2-way'!A174="","",'True_Odds_Calculator_2-way'!A174)</f>
        <v>1.81</v>
      </c>
      <c r="B173" s="4">
        <f>IF('True_Odds_Calculator_2-way'!B174="","",'True_Odds_Calculator_2-way'!B174)</f>
        <v>2.0699999999999998</v>
      </c>
      <c r="C173" s="4">
        <f t="shared" si="8"/>
        <v>3.5577975284917462E-2</v>
      </c>
      <c r="D173" s="4">
        <f t="shared" si="10"/>
        <v>1.8702173858786533</v>
      </c>
      <c r="E173" s="4">
        <f t="shared" si="11"/>
        <v>2.1491381535549374</v>
      </c>
      <c r="G173" s="4">
        <f t="shared" si="9"/>
        <v>1.0355779752849175</v>
      </c>
    </row>
    <row r="174" spans="1:7" x14ac:dyDescent="0.2">
      <c r="A174" s="4">
        <f>IF('True_Odds_Calculator_2-way'!A175="","",'True_Odds_Calculator_2-way'!A175)</f>
        <v>2.1</v>
      </c>
      <c r="B174" s="4">
        <f>IF('True_Odds_Calculator_2-way'!B175="","",'True_Odds_Calculator_2-way'!B175)</f>
        <v>1.79</v>
      </c>
      <c r="C174" s="4">
        <f t="shared" si="8"/>
        <v>3.4849694067571102E-2</v>
      </c>
      <c r="D174" s="4">
        <f t="shared" si="10"/>
        <v>2.1797622499275153</v>
      </c>
      <c r="E174" s="4">
        <f t="shared" si="11"/>
        <v>1.8476284099287292</v>
      </c>
      <c r="G174" s="4">
        <f t="shared" si="9"/>
        <v>1.0348496940675711</v>
      </c>
    </row>
    <row r="175" spans="1:7" x14ac:dyDescent="0.2">
      <c r="A175" s="4">
        <f>IF('True_Odds_Calculator_2-way'!A176="","",'True_Odds_Calculator_2-way'!A176)</f>
        <v>1.69</v>
      </c>
      <c r="B175" s="4">
        <f>IF('True_Odds_Calculator_2-way'!B176="","",'True_Odds_Calculator_2-way'!B176)</f>
        <v>2.25</v>
      </c>
      <c r="C175" s="4">
        <f t="shared" si="8"/>
        <v>3.6160420775805502E-2</v>
      </c>
      <c r="D175" s="4">
        <f t="shared" si="10"/>
        <v>1.7432664756446994</v>
      </c>
      <c r="E175" s="4">
        <f t="shared" si="11"/>
        <v>2.3454124903623752</v>
      </c>
      <c r="G175" s="4">
        <f t="shared" si="9"/>
        <v>1.0361604207758055</v>
      </c>
    </row>
    <row r="176" spans="1:7" x14ac:dyDescent="0.2">
      <c r="A176" s="4">
        <f>IF('True_Odds_Calculator_2-way'!A177="","",'True_Odds_Calculator_2-way'!A177)</f>
        <v>2.63</v>
      </c>
      <c r="B176" s="4">
        <f>IF('True_Odds_Calculator_2-way'!B177="","",'True_Odds_Calculator_2-way'!B177)</f>
        <v>1.53</v>
      </c>
      <c r="C176" s="4">
        <f t="shared" si="8"/>
        <v>3.3822908123959383E-2</v>
      </c>
      <c r="D176" s="4">
        <f t="shared" si="10"/>
        <v>2.7524197133964914</v>
      </c>
      <c r="E176" s="4">
        <f t="shared" si="11"/>
        <v>1.5706395519038232</v>
      </c>
      <c r="G176" s="4">
        <f t="shared" si="9"/>
        <v>1.0338229081239594</v>
      </c>
    </row>
    <row r="177" spans="1:7" x14ac:dyDescent="0.2">
      <c r="A177" s="4">
        <f>IF('True_Odds_Calculator_2-way'!A178="","",'True_Odds_Calculator_2-way'!A178)</f>
        <v>1.93</v>
      </c>
      <c r="B177" s="4">
        <f>IF('True_Odds_Calculator_2-way'!B178="","",'True_Odds_Calculator_2-way'!B178)</f>
        <v>1.96</v>
      </c>
      <c r="C177" s="4">
        <f t="shared" si="8"/>
        <v>2.8338796658559762E-2</v>
      </c>
      <c r="D177" s="4">
        <f t="shared" si="10"/>
        <v>1.9842635333613092</v>
      </c>
      <c r="E177" s="4">
        <f t="shared" si="11"/>
        <v>2.0159880622468553</v>
      </c>
      <c r="G177" s="4">
        <f t="shared" si="9"/>
        <v>1.0283387966585598</v>
      </c>
    </row>
    <row r="178" spans="1:7" x14ac:dyDescent="0.2">
      <c r="A178" s="4">
        <f>IF('True_Odds_Calculator_2-way'!A179="","",'True_Odds_Calculator_2-way'!A179)</f>
        <v>1.83</v>
      </c>
      <c r="B178" s="4">
        <f>IF('True_Odds_Calculator_2-way'!B179="","",'True_Odds_Calculator_2-way'!B179)</f>
        <v>1.95</v>
      </c>
      <c r="C178" s="4">
        <f t="shared" si="8"/>
        <v>5.9268600252206927E-2</v>
      </c>
      <c r="D178" s="4">
        <f t="shared" si="10"/>
        <v>1.934932899552664</v>
      </c>
      <c r="E178" s="4">
        <f t="shared" si="11"/>
        <v>2.0695954762940412</v>
      </c>
      <c r="G178" s="4">
        <f t="shared" si="9"/>
        <v>1.0592686002522069</v>
      </c>
    </row>
    <row r="179" spans="1:7" x14ac:dyDescent="0.2">
      <c r="A179" s="4">
        <f>IF('True_Odds_Calculator_2-way'!A180="","",'True_Odds_Calculator_2-way'!A180)</f>
        <v>2.0099999999999998</v>
      </c>
      <c r="B179" s="4">
        <f>IF('True_Odds_Calculator_2-way'!B180="","",'True_Odds_Calculator_2-way'!B180)</f>
        <v>1.9</v>
      </c>
      <c r="C179" s="4">
        <f t="shared" si="8"/>
        <v>2.3828227284629522E-2</v>
      </c>
      <c r="D179" s="4">
        <f t="shared" si="10"/>
        <v>2.05931517929361</v>
      </c>
      <c r="E179" s="4">
        <f t="shared" si="11"/>
        <v>1.9440061084245355</v>
      </c>
      <c r="G179" s="4">
        <f t="shared" si="9"/>
        <v>1.0238282272846295</v>
      </c>
    </row>
    <row r="180" spans="1:7" x14ac:dyDescent="0.2">
      <c r="A180" s="4">
        <f>IF('True_Odds_Calculator_2-way'!A181="","",'True_Odds_Calculator_2-way'!A181)</f>
        <v>1.64</v>
      </c>
      <c r="B180" s="4">
        <f>IF('True_Odds_Calculator_2-way'!B181="","",'True_Odds_Calculator_2-way'!B181)</f>
        <v>2.38</v>
      </c>
      <c r="C180" s="4">
        <f t="shared" si="8"/>
        <v>2.9924164787866303E-2</v>
      </c>
      <c r="D180" s="4">
        <f t="shared" si="10"/>
        <v>1.6812543073742245</v>
      </c>
      <c r="E180" s="4">
        <f t="shared" si="11"/>
        <v>2.4678806272129488</v>
      </c>
      <c r="G180" s="4">
        <f t="shared" si="9"/>
        <v>1.0299241647878663</v>
      </c>
    </row>
    <row r="181" spans="1:7" x14ac:dyDescent="0.2">
      <c r="A181" s="4">
        <f>IF('True_Odds_Calculator_2-way'!A182="","",'True_Odds_Calculator_2-way'!A182)</f>
        <v>1.87</v>
      </c>
      <c r="B181" s="4">
        <f>IF('True_Odds_Calculator_2-way'!B182="","",'True_Odds_Calculator_2-way'!B182)</f>
        <v>2.04</v>
      </c>
      <c r="C181" s="4">
        <f t="shared" si="8"/>
        <v>2.4955436720142554E-2</v>
      </c>
      <c r="D181" s="4">
        <f t="shared" si="10"/>
        <v>1.9146757679180888</v>
      </c>
      <c r="E181" s="4">
        <f t="shared" si="11"/>
        <v>2.0932835820895521</v>
      </c>
      <c r="G181" s="4">
        <f t="shared" si="9"/>
        <v>1.0249554367201426</v>
      </c>
    </row>
    <row r="182" spans="1:7" x14ac:dyDescent="0.2">
      <c r="A182" s="4">
        <f>IF('True_Odds_Calculator_2-way'!A183="","",'True_Odds_Calculator_2-way'!A183)</f>
        <v>2.25</v>
      </c>
      <c r="B182" s="4">
        <f>IF('True_Odds_Calculator_2-way'!B183="","",'True_Odds_Calculator_2-way'!B183)</f>
        <v>1.71</v>
      </c>
      <c r="C182" s="4">
        <f t="shared" si="8"/>
        <v>2.9239766081871288E-2</v>
      </c>
      <c r="D182" s="4">
        <f t="shared" si="10"/>
        <v>2.3265306122448979</v>
      </c>
      <c r="E182" s="4">
        <f t="shared" si="11"/>
        <v>1.7538461538461536</v>
      </c>
      <c r="G182" s="4">
        <f t="shared" si="9"/>
        <v>1.0292397660818713</v>
      </c>
    </row>
    <row r="183" spans="1:7" x14ac:dyDescent="0.2">
      <c r="A183" s="4">
        <f>IF('True_Odds_Calculator_2-way'!A184="","",'True_Odds_Calculator_2-way'!A184)</f>
        <v>2.31</v>
      </c>
      <c r="B183" s="4">
        <f>IF('True_Odds_Calculator_2-way'!B184="","",'True_Odds_Calculator_2-way'!B184)</f>
        <v>1.64</v>
      </c>
      <c r="C183" s="4">
        <f t="shared" si="8"/>
        <v>4.2656530461408604E-2</v>
      </c>
      <c r="D183" s="4">
        <f t="shared" si="10"/>
        <v>2.4297075423294001</v>
      </c>
      <c r="E183" s="4">
        <f t="shared" si="11"/>
        <v>1.6994437466355645</v>
      </c>
      <c r="G183" s="4">
        <f t="shared" si="9"/>
        <v>1.0426565304614086</v>
      </c>
    </row>
    <row r="184" spans="1:7" x14ac:dyDescent="0.2">
      <c r="A184" s="4">
        <f>IF('True_Odds_Calculator_2-way'!A185="","",'True_Odds_Calculator_2-way'!A185)</f>
        <v>2.0499999999999998</v>
      </c>
      <c r="B184" s="4">
        <f>IF('True_Odds_Calculator_2-way'!B185="","",'True_Odds_Calculator_2-way'!B185)</f>
        <v>1.82</v>
      </c>
      <c r="C184" s="4">
        <f t="shared" si="8"/>
        <v>3.7255427499329974E-2</v>
      </c>
      <c r="D184" s="4">
        <f t="shared" si="10"/>
        <v>2.1313910311339619</v>
      </c>
      <c r="E184" s="4">
        <f t="shared" si="11"/>
        <v>1.8838677101741985</v>
      </c>
      <c r="G184" s="4">
        <f t="shared" si="9"/>
        <v>1.03725542749933</v>
      </c>
    </row>
    <row r="185" spans="1:7" x14ac:dyDescent="0.2">
      <c r="A185" s="4">
        <f>IF('True_Odds_Calculator_2-way'!A186="","",'True_Odds_Calculator_2-way'!A186)</f>
        <v>2.66</v>
      </c>
      <c r="B185" s="4">
        <f>IF('True_Odds_Calculator_2-way'!B186="","",'True_Odds_Calculator_2-way'!B186)</f>
        <v>1.5</v>
      </c>
      <c r="C185" s="4">
        <f t="shared" si="8"/>
        <v>4.2606516290726759E-2</v>
      </c>
      <c r="D185" s="4">
        <f t="shared" si="10"/>
        <v>2.8197879858657244</v>
      </c>
      <c r="E185" s="4">
        <f t="shared" si="11"/>
        <v>1.5495145631067961</v>
      </c>
      <c r="G185" s="4">
        <f t="shared" si="9"/>
        <v>1.0426065162907268</v>
      </c>
    </row>
    <row r="186" spans="1:7" x14ac:dyDescent="0.2">
      <c r="A186" s="4">
        <f>IF('True_Odds_Calculator_2-way'!A187="","",'True_Odds_Calculator_2-way'!A187)</f>
        <v>2.71</v>
      </c>
      <c r="B186" s="4">
        <f>IF('True_Odds_Calculator_2-way'!B187="","",'True_Odds_Calculator_2-way'!B187)</f>
        <v>1.48</v>
      </c>
      <c r="C186" s="4">
        <f t="shared" si="8"/>
        <v>4.4679365712576136E-2</v>
      </c>
      <c r="D186" s="4">
        <f t="shared" si="10"/>
        <v>2.8846375143843503</v>
      </c>
      <c r="E186" s="4">
        <f t="shared" si="11"/>
        <v>1.5306060143489544</v>
      </c>
      <c r="G186" s="4">
        <f t="shared" si="9"/>
        <v>1.0446793657125761</v>
      </c>
    </row>
    <row r="187" spans="1:7" x14ac:dyDescent="0.2">
      <c r="A187" s="4">
        <f>IF('True_Odds_Calculator_2-way'!A188="","",'True_Odds_Calculator_2-way'!A188)</f>
        <v>2.4</v>
      </c>
      <c r="B187" s="4">
        <f>IF('True_Odds_Calculator_2-way'!B188="","",'True_Odds_Calculator_2-way'!B188)</f>
        <v>1.6</v>
      </c>
      <c r="C187" s="4">
        <f t="shared" si="8"/>
        <v>4.1666666666666741E-2</v>
      </c>
      <c r="D187" s="4">
        <f t="shared" si="10"/>
        <v>2.5263157894736841</v>
      </c>
      <c r="E187" s="4">
        <f t="shared" si="11"/>
        <v>1.6551724137931036</v>
      </c>
      <c r="G187" s="4">
        <f t="shared" si="9"/>
        <v>1.0416666666666667</v>
      </c>
    </row>
    <row r="188" spans="1:7" x14ac:dyDescent="0.2">
      <c r="A188" s="4">
        <f>IF('True_Odds_Calculator_2-way'!A189="","",'True_Odds_Calculator_2-way'!A189)</f>
        <v>1.68</v>
      </c>
      <c r="B188" s="4">
        <f>IF('True_Odds_Calculator_2-way'!B189="","",'True_Odds_Calculator_2-way'!B189)</f>
        <v>2.2799999999999998</v>
      </c>
      <c r="C188" s="4">
        <f t="shared" si="8"/>
        <v>3.383458646616555E-2</v>
      </c>
      <c r="D188" s="4">
        <f t="shared" si="10"/>
        <v>1.7291440953412784</v>
      </c>
      <c r="E188" s="4">
        <f t="shared" si="11"/>
        <v>2.3714710252600297</v>
      </c>
      <c r="G188" s="4">
        <f t="shared" si="9"/>
        <v>1.0338345864661656</v>
      </c>
    </row>
    <row r="189" spans="1:7" x14ac:dyDescent="0.2">
      <c r="A189" s="4">
        <f>IF('True_Odds_Calculator_2-way'!A190="","",'True_Odds_Calculator_2-way'!A190)</f>
        <v>2.0699999999999998</v>
      </c>
      <c r="B189" s="4">
        <f>IF('True_Odds_Calculator_2-way'!B190="","",'True_Odds_Calculator_2-way'!B190)</f>
        <v>1.83</v>
      </c>
      <c r="C189" s="4">
        <f t="shared" si="8"/>
        <v>2.9539874871307603E-2</v>
      </c>
      <c r="D189" s="4">
        <f t="shared" si="10"/>
        <v>2.1352836729517204</v>
      </c>
      <c r="E189" s="4">
        <f t="shared" si="11"/>
        <v>1.8808371192373576</v>
      </c>
      <c r="G189" s="4">
        <f t="shared" si="9"/>
        <v>1.0295398748713076</v>
      </c>
    </row>
    <row r="190" spans="1:7" x14ac:dyDescent="0.2">
      <c r="A190" s="4">
        <f>IF('True_Odds_Calculator_2-way'!A191="","",'True_Odds_Calculator_2-way'!A191)</f>
        <v>1.91</v>
      </c>
      <c r="B190" s="4">
        <f>IF('True_Odds_Calculator_2-way'!B191="","",'True_Odds_Calculator_2-way'!B191)</f>
        <v>1.98</v>
      </c>
      <c r="C190" s="4">
        <f t="shared" si="8"/>
        <v>2.861071447458885E-2</v>
      </c>
      <c r="D190" s="4">
        <f t="shared" si="10"/>
        <v>1.9636533568721115</v>
      </c>
      <c r="E190" s="4">
        <f t="shared" si="11"/>
        <v>2.0377175494369308</v>
      </c>
      <c r="G190" s="4">
        <f t="shared" si="9"/>
        <v>1.0286107144745888</v>
      </c>
    </row>
    <row r="191" spans="1:7" x14ac:dyDescent="0.2">
      <c r="A191" s="4">
        <f>IF('True_Odds_Calculator_2-way'!A192="","",'True_Odds_Calculator_2-way'!A192)</f>
        <v>1.83</v>
      </c>
      <c r="B191" s="4">
        <f>IF('True_Odds_Calculator_2-way'!B192="","",'True_Odds_Calculator_2-way'!B192)</f>
        <v>2.06</v>
      </c>
      <c r="C191" s="4">
        <f t="shared" si="8"/>
        <v>3.1884980635577431E-2</v>
      </c>
      <c r="D191" s="4">
        <f t="shared" si="10"/>
        <v>1.8849942497124856</v>
      </c>
      <c r="E191" s="4">
        <f t="shared" si="11"/>
        <v>2.1299508446804905</v>
      </c>
      <c r="G191" s="4">
        <f t="shared" si="9"/>
        <v>1.0318849806355774</v>
      </c>
    </row>
    <row r="192" spans="1:7" x14ac:dyDescent="0.2">
      <c r="A192" s="4">
        <f>IF('True_Odds_Calculator_2-way'!A193="","",'True_Odds_Calculator_2-way'!A193)</f>
        <v>2</v>
      </c>
      <c r="B192" s="4">
        <f>IF('True_Odds_Calculator_2-way'!B193="","",'True_Odds_Calculator_2-way'!B193)</f>
        <v>1.84</v>
      </c>
      <c r="C192" s="4">
        <f t="shared" si="8"/>
        <v>4.3478260869565188E-2</v>
      </c>
      <c r="D192" s="4">
        <f t="shared" si="10"/>
        <v>2.0909090909090908</v>
      </c>
      <c r="E192" s="4">
        <f t="shared" si="11"/>
        <v>1.9166666666666665</v>
      </c>
      <c r="G192" s="4">
        <f t="shared" si="9"/>
        <v>1.0434782608695652</v>
      </c>
    </row>
    <row r="193" spans="1:7" x14ac:dyDescent="0.2">
      <c r="A193" s="4">
        <f>IF('True_Odds_Calculator_2-way'!A194="","",'True_Odds_Calculator_2-way'!A194)</f>
        <v>2.0499999999999998</v>
      </c>
      <c r="B193" s="4">
        <f>IF('True_Odds_Calculator_2-way'!B194="","",'True_Odds_Calculator_2-way'!B194)</f>
        <v>1.83</v>
      </c>
      <c r="C193" s="4">
        <f t="shared" si="8"/>
        <v>3.4252965480474407E-2</v>
      </c>
      <c r="D193" s="4">
        <f t="shared" si="10"/>
        <v>2.1245929491717397</v>
      </c>
      <c r="E193" s="4">
        <f t="shared" si="11"/>
        <v>1.8892106257081707</v>
      </c>
      <c r="G193" s="4">
        <f t="shared" si="9"/>
        <v>1.0342529654804744</v>
      </c>
    </row>
    <row r="194" spans="1:7" x14ac:dyDescent="0.2">
      <c r="A194" s="4">
        <f>IF('True_Odds_Calculator_2-way'!A195="","",'True_Odds_Calculator_2-way'!A195)</f>
        <v>2.44</v>
      </c>
      <c r="B194" s="4">
        <f>IF('True_Odds_Calculator_2-way'!B195="","",'True_Odds_Calculator_2-way'!B195)</f>
        <v>1.59</v>
      </c>
      <c r="C194" s="4">
        <f t="shared" ref="C194:C257" si="12">IF(A194="","",((1/A194)+(1/B194))-1)</f>
        <v>3.8766883183833478E-2</v>
      </c>
      <c r="D194" s="4">
        <f t="shared" si="10"/>
        <v>2.561130182202271</v>
      </c>
      <c r="E194" s="4">
        <f t="shared" si="11"/>
        <v>1.640561569688769</v>
      </c>
      <c r="G194" s="4">
        <f t="shared" ref="G194:G257" si="13">IF(A194="","",C194+1)</f>
        <v>1.0387668831838335</v>
      </c>
    </row>
    <row r="195" spans="1:7" x14ac:dyDescent="0.2">
      <c r="A195" s="4">
        <f>IF('True_Odds_Calculator_2-way'!A196="","",'True_Odds_Calculator_2-way'!A196)</f>
        <v>2.8</v>
      </c>
      <c r="B195" s="4">
        <f>IF('True_Odds_Calculator_2-way'!B196="","",'True_Odds_Calculator_2-way'!B196)</f>
        <v>1.49</v>
      </c>
      <c r="C195" s="4">
        <f t="shared" si="12"/>
        <v>2.8283796740172562E-2</v>
      </c>
      <c r="D195" s="4">
        <f t="shared" ref="D195:D258" si="14">IF(A195="","",(2*A195)/(2-($C195*A195)))</f>
        <v>2.9154437456324245</v>
      </c>
      <c r="E195" s="4">
        <f t="shared" ref="E195:E258" si="15">IF(B195="","",(2*B195)/(2-($C195*B195)))</f>
        <v>1.5220722364100692</v>
      </c>
      <c r="G195" s="4">
        <f t="shared" si="13"/>
        <v>1.0282837967401726</v>
      </c>
    </row>
    <row r="196" spans="1:7" x14ac:dyDescent="0.2">
      <c r="A196" s="4">
        <f>IF('True_Odds_Calculator_2-way'!A197="","",'True_Odds_Calculator_2-way'!A197)</f>
        <v>2.58</v>
      </c>
      <c r="B196" s="4">
        <f>IF('True_Odds_Calculator_2-way'!B197="","",'True_Odds_Calculator_2-way'!B197)</f>
        <v>1.53</v>
      </c>
      <c r="C196" s="4">
        <f t="shared" si="12"/>
        <v>4.1191670466636188E-2</v>
      </c>
      <c r="D196" s="4">
        <f t="shared" si="14"/>
        <v>2.7247877407330705</v>
      </c>
      <c r="E196" s="4">
        <f t="shared" si="15"/>
        <v>1.5797814863729138</v>
      </c>
      <c r="G196" s="4">
        <f t="shared" si="13"/>
        <v>1.0411916704666362</v>
      </c>
    </row>
    <row r="197" spans="1:7" x14ac:dyDescent="0.2">
      <c r="A197" s="4">
        <f>IF('True_Odds_Calculator_2-way'!A198="","",'True_Odds_Calculator_2-way'!A198)</f>
        <v>1.79</v>
      </c>
      <c r="B197" s="4">
        <f>IF('True_Odds_Calculator_2-way'!B198="","",'True_Odds_Calculator_2-way'!B198)</f>
        <v>2.09</v>
      </c>
      <c r="C197" s="4">
        <f t="shared" si="12"/>
        <v>3.7128117398625982E-2</v>
      </c>
      <c r="D197" s="4">
        <f t="shared" si="14"/>
        <v>1.8515255747197545</v>
      </c>
      <c r="E197" s="4">
        <f t="shared" si="15"/>
        <v>2.1743628490889537</v>
      </c>
      <c r="G197" s="4">
        <f t="shared" si="13"/>
        <v>1.037128117398626</v>
      </c>
    </row>
    <row r="198" spans="1:7" x14ac:dyDescent="0.2">
      <c r="A198" s="4">
        <f>IF('True_Odds_Calculator_2-way'!A199="","",'True_Odds_Calculator_2-way'!A199)</f>
        <v>2.11</v>
      </c>
      <c r="B198" s="4">
        <f>IF('True_Odds_Calculator_2-way'!B199="","",'True_Odds_Calculator_2-way'!B199)</f>
        <v>1.77</v>
      </c>
      <c r="C198" s="4">
        <f t="shared" si="12"/>
        <v>3.8905400701529036E-2</v>
      </c>
      <c r="D198" s="4">
        <f t="shared" si="14"/>
        <v>2.2003122514507911</v>
      </c>
      <c r="E198" s="4">
        <f t="shared" si="15"/>
        <v>1.8331165484575556</v>
      </c>
      <c r="G198" s="4">
        <f t="shared" si="13"/>
        <v>1.038905400701529</v>
      </c>
    </row>
    <row r="199" spans="1:7" x14ac:dyDescent="0.2">
      <c r="A199" s="4">
        <f>IF('True_Odds_Calculator_2-way'!A200="","",'True_Odds_Calculator_2-way'!A200)</f>
        <v>1.84</v>
      </c>
      <c r="B199" s="4">
        <f>IF('True_Odds_Calculator_2-way'!B200="","",'True_Odds_Calculator_2-way'!B200)</f>
        <v>2.04</v>
      </c>
      <c r="C199" s="4">
        <f t="shared" si="12"/>
        <v>3.3674339300937772E-2</v>
      </c>
      <c r="D199" s="4">
        <f t="shared" si="14"/>
        <v>1.8988263860785108</v>
      </c>
      <c r="E199" s="4">
        <f t="shared" si="15"/>
        <v>2.1125619090499774</v>
      </c>
      <c r="G199" s="4">
        <f t="shared" si="13"/>
        <v>1.0336743393009378</v>
      </c>
    </row>
    <row r="200" spans="1:7" x14ac:dyDescent="0.2">
      <c r="A200" s="4">
        <f>IF('True_Odds_Calculator_2-way'!A201="","",'True_Odds_Calculator_2-way'!A201)</f>
        <v>2.34</v>
      </c>
      <c r="B200" s="4">
        <f>IF('True_Odds_Calculator_2-way'!B201="","",'True_Odds_Calculator_2-way'!B201)</f>
        <v>1.64</v>
      </c>
      <c r="C200" s="4">
        <f t="shared" si="12"/>
        <v>3.7106524911402872E-2</v>
      </c>
      <c r="D200" s="4">
        <f t="shared" si="14"/>
        <v>2.4462009178990307</v>
      </c>
      <c r="E200" s="4">
        <f t="shared" si="15"/>
        <v>1.6914668547249645</v>
      </c>
      <c r="G200" s="4">
        <f t="shared" si="13"/>
        <v>1.0371065249114029</v>
      </c>
    </row>
    <row r="201" spans="1:7" x14ac:dyDescent="0.2">
      <c r="A201" s="4">
        <f>IF('True_Odds_Calculator_2-way'!A202="","",'True_Odds_Calculator_2-way'!A202)</f>
        <v>1.77</v>
      </c>
      <c r="B201" s="4">
        <f>IF('True_Odds_Calculator_2-way'!B202="","",'True_Odds_Calculator_2-way'!B202)</f>
        <v>2.08</v>
      </c>
      <c r="C201" s="4">
        <f t="shared" si="12"/>
        <v>4.5740982181660117E-2</v>
      </c>
      <c r="D201" s="4">
        <f t="shared" si="14"/>
        <v>1.8446738150115241</v>
      </c>
      <c r="E201" s="4">
        <f t="shared" si="15"/>
        <v>2.1838889547989084</v>
      </c>
      <c r="G201" s="4">
        <f t="shared" si="13"/>
        <v>1.0457409821816601</v>
      </c>
    </row>
    <row r="202" spans="1:7" x14ac:dyDescent="0.2">
      <c r="A202" s="4">
        <f>IF('True_Odds_Calculator_2-way'!A203="","",'True_Odds_Calculator_2-way'!A203)</f>
        <v>2.02</v>
      </c>
      <c r="B202" s="4">
        <f>IF('True_Odds_Calculator_2-way'!B203="","",'True_Odds_Calculator_2-way'!B203)</f>
        <v>1.83</v>
      </c>
      <c r="C202" s="4">
        <f t="shared" si="12"/>
        <v>4.1497592382188975E-2</v>
      </c>
      <c r="D202" s="4">
        <f t="shared" si="14"/>
        <v>2.1083670792220381</v>
      </c>
      <c r="E202" s="4">
        <f t="shared" si="15"/>
        <v>1.9022281685792208</v>
      </c>
      <c r="G202" s="4">
        <f t="shared" si="13"/>
        <v>1.041497592382189</v>
      </c>
    </row>
    <row r="203" spans="1:7" x14ac:dyDescent="0.2">
      <c r="A203" s="4">
        <f>IF('True_Odds_Calculator_2-way'!A204="","",'True_Odds_Calculator_2-way'!A204)</f>
        <v>1.95</v>
      </c>
      <c r="B203" s="4">
        <f>IF('True_Odds_Calculator_2-way'!B204="","",'True_Odds_Calculator_2-way'!B204)</f>
        <v>1.88</v>
      </c>
      <c r="C203" s="4">
        <f t="shared" si="12"/>
        <v>4.4735406437534042E-2</v>
      </c>
      <c r="D203" s="4">
        <f t="shared" si="14"/>
        <v>2.0389321468298109</v>
      </c>
      <c r="E203" s="4">
        <f t="shared" si="15"/>
        <v>1.9625267665952888</v>
      </c>
      <c r="G203" s="4">
        <f t="shared" si="13"/>
        <v>1.044735406437534</v>
      </c>
    </row>
    <row r="204" spans="1:7" x14ac:dyDescent="0.2">
      <c r="A204" s="4">
        <f>IF('True_Odds_Calculator_2-way'!A205="","",'True_Odds_Calculator_2-way'!A205)</f>
        <v>1.79</v>
      </c>
      <c r="B204" s="4">
        <f>IF('True_Odds_Calculator_2-way'!B205="","",'True_Odds_Calculator_2-way'!B205)</f>
        <v>2.0499999999999998</v>
      </c>
      <c r="C204" s="4">
        <f t="shared" si="12"/>
        <v>4.6464095925875526E-2</v>
      </c>
      <c r="D204" s="4">
        <f t="shared" si="14"/>
        <v>1.8676676421936633</v>
      </c>
      <c r="E204" s="4">
        <f t="shared" si="15"/>
        <v>2.1525150315295498</v>
      </c>
      <c r="G204" s="4">
        <f t="shared" si="13"/>
        <v>1.0464640959258755</v>
      </c>
    </row>
    <row r="205" spans="1:7" x14ac:dyDescent="0.2">
      <c r="A205" s="4">
        <f>IF('True_Odds_Calculator_2-way'!A206="","",'True_Odds_Calculator_2-way'!A206)</f>
        <v>1.88</v>
      </c>
      <c r="B205" s="4">
        <f>IF('True_Odds_Calculator_2-way'!B206="","",'True_Odds_Calculator_2-way'!B206)</f>
        <v>1.96</v>
      </c>
      <c r="C205" s="4">
        <f t="shared" si="12"/>
        <v>4.2118975249674229E-2</v>
      </c>
      <c r="D205" s="4">
        <f t="shared" si="14"/>
        <v>1.9575010624734379</v>
      </c>
      <c r="E205" s="4">
        <f t="shared" si="15"/>
        <v>2.044385264092321</v>
      </c>
      <c r="G205" s="4">
        <f t="shared" si="13"/>
        <v>1.0421189752496742</v>
      </c>
    </row>
    <row r="206" spans="1:7" x14ac:dyDescent="0.2">
      <c r="A206" s="4">
        <f>IF('True_Odds_Calculator_2-way'!A207="","",'True_Odds_Calculator_2-way'!A207)</f>
        <v>1.77</v>
      </c>
      <c r="B206" s="4">
        <f>IF('True_Odds_Calculator_2-way'!B207="","",'True_Odds_Calculator_2-way'!B207)</f>
        <v>2.0699999999999998</v>
      </c>
      <c r="C206" s="4">
        <f t="shared" si="12"/>
        <v>4.8063538852042953E-2</v>
      </c>
      <c r="D206" s="4">
        <f t="shared" si="14"/>
        <v>1.848633921138273</v>
      </c>
      <c r="E206" s="4">
        <f t="shared" si="15"/>
        <v>2.1783643984660661</v>
      </c>
      <c r="G206" s="4">
        <f t="shared" si="13"/>
        <v>1.048063538852043</v>
      </c>
    </row>
    <row r="207" spans="1:7" x14ac:dyDescent="0.2">
      <c r="A207" s="4">
        <f>IF('True_Odds_Calculator_2-way'!A208="","",'True_Odds_Calculator_2-way'!A208)</f>
        <v>1.76</v>
      </c>
      <c r="B207" s="4">
        <f>IF('True_Odds_Calculator_2-way'!B208="","",'True_Odds_Calculator_2-way'!B208)</f>
        <v>2.09</v>
      </c>
      <c r="C207" s="4">
        <f t="shared" si="12"/>
        <v>4.6650717703349276E-2</v>
      </c>
      <c r="D207" s="4">
        <f t="shared" si="14"/>
        <v>1.8353457738748626</v>
      </c>
      <c r="E207" s="4">
        <f t="shared" si="15"/>
        <v>2.1971090670170828</v>
      </c>
      <c r="G207" s="4">
        <f t="shared" si="13"/>
        <v>1.0466507177033493</v>
      </c>
    </row>
    <row r="208" spans="1:7" x14ac:dyDescent="0.2">
      <c r="A208" s="4">
        <f>IF('True_Odds_Calculator_2-way'!A209="","",'True_Odds_Calculator_2-way'!A209)</f>
        <v>1.75</v>
      </c>
      <c r="B208" s="4">
        <f>IF('True_Odds_Calculator_2-way'!B209="","",'True_Odds_Calculator_2-way'!B209)</f>
        <v>2.1</v>
      </c>
      <c r="C208" s="4">
        <f t="shared" si="12"/>
        <v>4.761904761904745E-2</v>
      </c>
      <c r="D208" s="4">
        <f t="shared" si="14"/>
        <v>1.8260869565217388</v>
      </c>
      <c r="E208" s="4">
        <f t="shared" si="15"/>
        <v>2.2105263157894735</v>
      </c>
      <c r="G208" s="4">
        <f t="shared" si="13"/>
        <v>1.0476190476190474</v>
      </c>
    </row>
    <row r="209" spans="1:7" x14ac:dyDescent="0.2">
      <c r="A209" s="4">
        <f>IF('True_Odds_Calculator_2-way'!A210="","",'True_Odds_Calculator_2-way'!A210)</f>
        <v>1.9</v>
      </c>
      <c r="B209" s="4">
        <f>IF('True_Odds_Calculator_2-way'!B210="","",'True_Odds_Calculator_2-way'!B210)</f>
        <v>1.93</v>
      </c>
      <c r="C209" s="4">
        <f t="shared" si="12"/>
        <v>4.445050449959087E-2</v>
      </c>
      <c r="D209" s="4">
        <f t="shared" si="14"/>
        <v>1.9837706248309437</v>
      </c>
      <c r="E209" s="4">
        <f t="shared" si="15"/>
        <v>2.0164971130052241</v>
      </c>
      <c r="G209" s="4">
        <f t="shared" si="13"/>
        <v>1.0444505044995909</v>
      </c>
    </row>
    <row r="210" spans="1:7" x14ac:dyDescent="0.2">
      <c r="A210" s="4">
        <f>IF('True_Odds_Calculator_2-way'!A211="","",'True_Odds_Calculator_2-way'!A211)</f>
        <v>1.85</v>
      </c>
      <c r="B210" s="4">
        <f>IF('True_Odds_Calculator_2-way'!B211="","",'True_Odds_Calculator_2-way'!B211)</f>
        <v>1.98</v>
      </c>
      <c r="C210" s="4">
        <f t="shared" si="12"/>
        <v>4.5591045591045543E-2</v>
      </c>
      <c r="D210" s="4">
        <f t="shared" si="14"/>
        <v>1.931452675982072</v>
      </c>
      <c r="E210" s="4">
        <f t="shared" si="15"/>
        <v>2.0735918482875744</v>
      </c>
      <c r="G210" s="4">
        <f t="shared" si="13"/>
        <v>1.0455910455910455</v>
      </c>
    </row>
    <row r="211" spans="1:7" x14ac:dyDescent="0.2">
      <c r="A211" s="4">
        <f>IF('True_Odds_Calculator_2-way'!A212="","",'True_Odds_Calculator_2-way'!A212)</f>
        <v>1.69</v>
      </c>
      <c r="B211" s="4">
        <f>IF('True_Odds_Calculator_2-way'!B212="","",'True_Odds_Calculator_2-way'!B212)</f>
        <v>2.2799999999999998</v>
      </c>
      <c r="C211" s="4">
        <f t="shared" si="12"/>
        <v>3.0312467559431067E-2</v>
      </c>
      <c r="D211" s="4">
        <f t="shared" si="14"/>
        <v>1.7344256391789699</v>
      </c>
      <c r="E211" s="4">
        <f t="shared" si="15"/>
        <v>2.3616082373130669</v>
      </c>
      <c r="G211" s="4">
        <f t="shared" si="13"/>
        <v>1.0303124675594311</v>
      </c>
    </row>
    <row r="212" spans="1:7" x14ac:dyDescent="0.2">
      <c r="A212" s="4">
        <f>IF('True_Odds_Calculator_2-way'!A213="","",'True_Odds_Calculator_2-way'!A213)</f>
        <v>2.06</v>
      </c>
      <c r="B212" s="4">
        <f>IF('True_Odds_Calculator_2-way'!B213="","",'True_Odds_Calculator_2-way'!B213)</f>
        <v>1.85</v>
      </c>
      <c r="C212" s="4">
        <f t="shared" si="12"/>
        <v>2.5977433744424072E-2</v>
      </c>
      <c r="D212" s="4">
        <f t="shared" si="14"/>
        <v>2.1166342682588173</v>
      </c>
      <c r="E212" s="4">
        <f t="shared" si="15"/>
        <v>1.8955483710519774</v>
      </c>
      <c r="G212" s="4">
        <f t="shared" si="13"/>
        <v>1.0259774337444241</v>
      </c>
    </row>
    <row r="213" spans="1:7" x14ac:dyDescent="0.2">
      <c r="A213" s="4">
        <f>IF('True_Odds_Calculator_2-way'!A214="","",'True_Odds_Calculator_2-way'!A214)</f>
        <v>1.76</v>
      </c>
      <c r="B213" s="4">
        <f>IF('True_Odds_Calculator_2-way'!B214="","",'True_Odds_Calculator_2-way'!B214)</f>
        <v>2.17</v>
      </c>
      <c r="C213" s="4">
        <f t="shared" si="12"/>
        <v>2.9011311269375728E-2</v>
      </c>
      <c r="D213" s="4">
        <f t="shared" si="14"/>
        <v>1.8061099025820484</v>
      </c>
      <c r="E213" s="4">
        <f t="shared" si="15"/>
        <v>2.2405256365129644</v>
      </c>
      <c r="G213" s="4">
        <f t="shared" si="13"/>
        <v>1.0290113112693757</v>
      </c>
    </row>
    <row r="214" spans="1:7" x14ac:dyDescent="0.2">
      <c r="A214" s="4">
        <f>IF('True_Odds_Calculator_2-way'!A215="","",'True_Odds_Calculator_2-way'!A215)</f>
        <v>1.94</v>
      </c>
      <c r="B214" s="4">
        <f>IF('True_Odds_Calculator_2-way'!B215="","",'True_Odds_Calculator_2-way'!B215)</f>
        <v>1.89</v>
      </c>
      <c r="C214" s="4">
        <f t="shared" si="12"/>
        <v>4.4564446626302434E-2</v>
      </c>
      <c r="D214" s="4">
        <f t="shared" si="14"/>
        <v>2.0276502792678208</v>
      </c>
      <c r="E214" s="4">
        <f t="shared" si="15"/>
        <v>1.9730936877791532</v>
      </c>
      <c r="G214" s="4">
        <f t="shared" si="13"/>
        <v>1.0445644466263024</v>
      </c>
    </row>
    <row r="215" spans="1:7" x14ac:dyDescent="0.2">
      <c r="A215" s="4">
        <f>IF('True_Odds_Calculator_2-way'!A216="","",'True_Odds_Calculator_2-way'!A216)</f>
        <v>2.17</v>
      </c>
      <c r="B215" s="4">
        <f>IF('True_Odds_Calculator_2-way'!B216="","",'True_Odds_Calculator_2-way'!B216)</f>
        <v>1.71</v>
      </c>
      <c r="C215" s="4">
        <f t="shared" si="12"/>
        <v>4.5624814724984475E-2</v>
      </c>
      <c r="D215" s="4">
        <f t="shared" si="14"/>
        <v>2.2830159657919831</v>
      </c>
      <c r="E215" s="4">
        <f t="shared" si="15"/>
        <v>1.7794135277051812</v>
      </c>
      <c r="G215" s="4">
        <f t="shared" si="13"/>
        <v>1.0456248147249845</v>
      </c>
    </row>
    <row r="216" spans="1:7" x14ac:dyDescent="0.2">
      <c r="A216" s="4">
        <f>IF('True_Odds_Calculator_2-way'!A217="","",'True_Odds_Calculator_2-way'!A217)</f>
        <v>1.91</v>
      </c>
      <c r="B216" s="4">
        <f>IF('True_Odds_Calculator_2-way'!B217="","",'True_Odds_Calculator_2-way'!B217)</f>
        <v>1.93</v>
      </c>
      <c r="C216" s="4">
        <f t="shared" si="12"/>
        <v>4.1694924449990456E-2</v>
      </c>
      <c r="D216" s="4">
        <f t="shared" si="14"/>
        <v>1.9892075654965866</v>
      </c>
      <c r="E216" s="4">
        <f t="shared" si="15"/>
        <v>2.0109101819272834</v>
      </c>
      <c r="G216" s="4">
        <f t="shared" si="13"/>
        <v>1.0416949244499905</v>
      </c>
    </row>
    <row r="217" spans="1:7" x14ac:dyDescent="0.2">
      <c r="A217" s="4">
        <f>IF('True_Odds_Calculator_2-way'!A218="","",'True_Odds_Calculator_2-way'!A218)</f>
        <v>1.98</v>
      </c>
      <c r="B217" s="4">
        <f>IF('True_Odds_Calculator_2-way'!B218="","",'True_Odds_Calculator_2-way'!B218)</f>
        <v>1.86</v>
      </c>
      <c r="C217" s="4">
        <f t="shared" si="12"/>
        <v>4.2684913652655698E-2</v>
      </c>
      <c r="D217" s="4">
        <f t="shared" si="14"/>
        <v>2.0673627484001349</v>
      </c>
      <c r="E217" s="4">
        <f t="shared" si="15"/>
        <v>1.9368886083938153</v>
      </c>
      <c r="G217" s="4">
        <f t="shared" si="13"/>
        <v>1.0426849136526557</v>
      </c>
    </row>
    <row r="218" spans="1:7" x14ac:dyDescent="0.2">
      <c r="A218" s="4">
        <f>IF('True_Odds_Calculator_2-way'!A219="","",'True_Odds_Calculator_2-way'!A219)</f>
        <v>2.2599999999999998</v>
      </c>
      <c r="B218" s="4">
        <f>IF('True_Odds_Calculator_2-way'!B219="","",'True_Odds_Calculator_2-way'!B219)</f>
        <v>1.65</v>
      </c>
      <c r="C218" s="4">
        <f t="shared" si="12"/>
        <v>4.85384821668009E-2</v>
      </c>
      <c r="D218" s="4">
        <f t="shared" si="14"/>
        <v>2.3911510099390831</v>
      </c>
      <c r="E218" s="4">
        <f t="shared" si="15"/>
        <v>1.7188292233233464</v>
      </c>
      <c r="G218" s="4">
        <f t="shared" si="13"/>
        <v>1.0485384821668009</v>
      </c>
    </row>
    <row r="219" spans="1:7" x14ac:dyDescent="0.2">
      <c r="A219" s="4">
        <f>IF('True_Odds_Calculator_2-way'!A220="","",'True_Odds_Calculator_2-way'!A220)</f>
        <v>2.77</v>
      </c>
      <c r="B219" s="4">
        <f>IF('True_Odds_Calculator_2-way'!B220="","",'True_Odds_Calculator_2-way'!B220)</f>
        <v>1.5</v>
      </c>
      <c r="C219" s="4">
        <f t="shared" si="12"/>
        <v>2.7677496991576511E-2</v>
      </c>
      <c r="D219" s="4">
        <f t="shared" si="14"/>
        <v>2.880415944540728</v>
      </c>
      <c r="E219" s="4">
        <f t="shared" si="15"/>
        <v>1.5317972350230415</v>
      </c>
      <c r="G219" s="4">
        <f t="shared" si="13"/>
        <v>1.0276774969915765</v>
      </c>
    </row>
    <row r="220" spans="1:7" x14ac:dyDescent="0.2">
      <c r="A220" s="4">
        <f>IF('True_Odds_Calculator_2-way'!A221="","",'True_Odds_Calculator_2-way'!A221)</f>
        <v>2.54</v>
      </c>
      <c r="B220" s="4">
        <f>IF('True_Odds_Calculator_2-way'!B221="","",'True_Odds_Calculator_2-way'!B221)</f>
        <v>1.57</v>
      </c>
      <c r="C220" s="4">
        <f t="shared" si="12"/>
        <v>3.0643462560810519E-2</v>
      </c>
      <c r="D220" s="4">
        <f t="shared" si="14"/>
        <v>2.6428524090396981</v>
      </c>
      <c r="E220" s="4">
        <f t="shared" si="15"/>
        <v>1.6086974061075479</v>
      </c>
      <c r="G220" s="4">
        <f t="shared" si="13"/>
        <v>1.0306434625608105</v>
      </c>
    </row>
    <row r="221" spans="1:7" x14ac:dyDescent="0.2">
      <c r="A221" s="4">
        <f>IF('True_Odds_Calculator_2-way'!A222="","",'True_Odds_Calculator_2-way'!A222)</f>
        <v>1.73</v>
      </c>
      <c r="B221" s="4">
        <f>IF('True_Odds_Calculator_2-way'!B222="","",'True_Odds_Calculator_2-way'!B222)</f>
        <v>2.2200000000000002</v>
      </c>
      <c r="C221" s="4">
        <f t="shared" si="12"/>
        <v>2.8485132531375301E-2</v>
      </c>
      <c r="D221" s="4">
        <f t="shared" si="14"/>
        <v>1.7737034129219971</v>
      </c>
      <c r="E221" s="4">
        <f t="shared" si="15"/>
        <v>2.2924849280725841</v>
      </c>
      <c r="G221" s="4">
        <f t="shared" si="13"/>
        <v>1.0284851325313753</v>
      </c>
    </row>
    <row r="222" spans="1:7" x14ac:dyDescent="0.2">
      <c r="A222" s="4">
        <f>IF('True_Odds_Calculator_2-way'!A223="","",'True_Odds_Calculator_2-way'!A223)</f>
        <v>1.93</v>
      </c>
      <c r="B222" s="4">
        <f>IF('True_Odds_Calculator_2-way'!B223="","",'True_Odds_Calculator_2-way'!B223)</f>
        <v>1.97</v>
      </c>
      <c r="C222" s="4">
        <f t="shared" si="12"/>
        <v>2.5748928223876311E-2</v>
      </c>
      <c r="D222" s="4">
        <f t="shared" si="14"/>
        <v>1.9791780536685666</v>
      </c>
      <c r="E222" s="4">
        <f t="shared" si="15"/>
        <v>2.0212647191728026</v>
      </c>
      <c r="G222" s="4">
        <f t="shared" si="13"/>
        <v>1.0257489282238763</v>
      </c>
    </row>
    <row r="223" spans="1:7" x14ac:dyDescent="0.2">
      <c r="A223" s="4">
        <f>IF('True_Odds_Calculator_2-way'!A224="","",'True_Odds_Calculator_2-way'!A224)</f>
        <v>1.53</v>
      </c>
      <c r="B223" s="4">
        <f>IF('True_Odds_Calculator_2-way'!B224="","",'True_Odds_Calculator_2-way'!B224)</f>
        <v>2.66</v>
      </c>
      <c r="C223" s="4">
        <f t="shared" si="12"/>
        <v>2.9534620865890204E-2</v>
      </c>
      <c r="D223" s="4">
        <f t="shared" si="14"/>
        <v>1.5653678987653372</v>
      </c>
      <c r="E223" s="4">
        <f t="shared" si="15"/>
        <v>2.7687597795768419</v>
      </c>
      <c r="G223" s="4">
        <f t="shared" si="13"/>
        <v>1.0295346208658902</v>
      </c>
    </row>
    <row r="224" spans="1:7" x14ac:dyDescent="0.2">
      <c r="A224" s="4">
        <f>IF('True_Odds_Calculator_2-way'!A225="","",'True_Odds_Calculator_2-way'!A225)</f>
        <v>1.56</v>
      </c>
      <c r="B224" s="4">
        <f>IF('True_Odds_Calculator_2-way'!B225="","",'True_Odds_Calculator_2-way'!B225)</f>
        <v>2.58</v>
      </c>
      <c r="C224" s="4">
        <f t="shared" si="12"/>
        <v>2.8622540250447193E-2</v>
      </c>
      <c r="D224" s="4">
        <f t="shared" si="14"/>
        <v>1.5956232159847763</v>
      </c>
      <c r="E224" s="4">
        <f t="shared" si="15"/>
        <v>2.678913738019169</v>
      </c>
      <c r="G224" s="4">
        <f t="shared" si="13"/>
        <v>1.0286225402504472</v>
      </c>
    </row>
    <row r="225" spans="1:7" x14ac:dyDescent="0.2">
      <c r="A225" s="4">
        <f>IF('True_Odds_Calculator_2-way'!A226="","",'True_Odds_Calculator_2-way'!A226)</f>
        <v>1.92</v>
      </c>
      <c r="B225" s="4">
        <f>IF('True_Odds_Calculator_2-way'!B226="","",'True_Odds_Calculator_2-way'!B226)</f>
        <v>1.98</v>
      </c>
      <c r="C225" s="4">
        <f t="shared" si="12"/>
        <v>2.5883838383838453E-2</v>
      </c>
      <c r="D225" s="4">
        <f t="shared" si="14"/>
        <v>1.968924798011187</v>
      </c>
      <c r="E225" s="4">
        <f t="shared" si="15"/>
        <v>2.0320718409236691</v>
      </c>
      <c r="G225" s="4">
        <f t="shared" si="13"/>
        <v>1.0258838383838385</v>
      </c>
    </row>
    <row r="226" spans="1:7" x14ac:dyDescent="0.2">
      <c r="A226" s="4">
        <f>IF('True_Odds_Calculator_2-way'!A227="","",'True_Odds_Calculator_2-way'!A227)</f>
        <v>1.62</v>
      </c>
      <c r="B226" s="4">
        <f>IF('True_Odds_Calculator_2-way'!B227="","",'True_Odds_Calculator_2-way'!B227)</f>
        <v>2.4300000000000002</v>
      </c>
      <c r="C226" s="4">
        <f t="shared" si="12"/>
        <v>2.8806584362139898E-2</v>
      </c>
      <c r="D226" s="4">
        <f t="shared" si="14"/>
        <v>1.658703071672355</v>
      </c>
      <c r="E226" s="4">
        <f t="shared" si="15"/>
        <v>2.5181347150259068</v>
      </c>
      <c r="G226" s="4">
        <f t="shared" si="13"/>
        <v>1.0288065843621399</v>
      </c>
    </row>
    <row r="227" spans="1:7" x14ac:dyDescent="0.2">
      <c r="A227" s="4">
        <f>IF('True_Odds_Calculator_2-way'!A228="","",'True_Odds_Calculator_2-way'!A228)</f>
        <v>1.5</v>
      </c>
      <c r="B227" s="4">
        <f>IF('True_Odds_Calculator_2-way'!B228="","",'True_Odds_Calculator_2-way'!B228)</f>
        <v>2.74</v>
      </c>
      <c r="C227" s="4">
        <f t="shared" si="12"/>
        <v>3.1630170316301776E-2</v>
      </c>
      <c r="D227" s="4">
        <f t="shared" si="14"/>
        <v>1.5364485981308411</v>
      </c>
      <c r="E227" s="4">
        <f t="shared" si="15"/>
        <v>2.8641114982578402</v>
      </c>
      <c r="G227" s="4">
        <f t="shared" si="13"/>
        <v>1.0316301703163018</v>
      </c>
    </row>
    <row r="228" spans="1:7" x14ac:dyDescent="0.2">
      <c r="A228" s="4">
        <f>IF('True_Odds_Calculator_2-way'!A229="","",'True_Odds_Calculator_2-way'!A229)</f>
        <v>1.72</v>
      </c>
      <c r="B228" s="4">
        <f>IF('True_Odds_Calculator_2-way'!B229="","",'True_Odds_Calculator_2-way'!B229)</f>
        <v>2.2400000000000002</v>
      </c>
      <c r="C228" s="4">
        <f t="shared" si="12"/>
        <v>2.7823920265780622E-2</v>
      </c>
      <c r="D228" s="4">
        <f t="shared" si="14"/>
        <v>1.762166117819246</v>
      </c>
      <c r="E228" s="4">
        <f t="shared" si="15"/>
        <v>2.3120499279884781</v>
      </c>
      <c r="G228" s="4">
        <f t="shared" si="13"/>
        <v>1.0278239202657806</v>
      </c>
    </row>
    <row r="229" spans="1:7" x14ac:dyDescent="0.2">
      <c r="A229" s="4">
        <f>IF('True_Odds_Calculator_2-way'!A230="","",'True_Odds_Calculator_2-way'!A230)</f>
        <v>2.02</v>
      </c>
      <c r="B229" s="4">
        <f>IF('True_Odds_Calculator_2-way'!B230="","",'True_Odds_Calculator_2-way'!B230)</f>
        <v>1.87</v>
      </c>
      <c r="C229" s="4">
        <f t="shared" si="12"/>
        <v>2.9808863239265015E-2</v>
      </c>
      <c r="D229" s="4">
        <f t="shared" si="14"/>
        <v>2.082703865027292</v>
      </c>
      <c r="E229" s="4">
        <f t="shared" si="15"/>
        <v>1.9236135865967305</v>
      </c>
      <c r="G229" s="4">
        <f t="shared" si="13"/>
        <v>1.029808863239265</v>
      </c>
    </row>
    <row r="230" spans="1:7" x14ac:dyDescent="0.2">
      <c r="A230" s="4">
        <f>IF('True_Odds_Calculator_2-way'!A231="","",'True_Odds_Calculator_2-way'!A231)</f>
        <v>2.31</v>
      </c>
      <c r="B230" s="4">
        <f>IF('True_Odds_Calculator_2-way'!B231="","",'True_Odds_Calculator_2-way'!B231)</f>
        <v>1.66</v>
      </c>
      <c r="C230" s="4">
        <f t="shared" si="12"/>
        <v>3.5310071454649705E-2</v>
      </c>
      <c r="D230" s="4">
        <f t="shared" si="14"/>
        <v>2.4082145324373547</v>
      </c>
      <c r="E230" s="4">
        <f t="shared" si="15"/>
        <v>1.7101190741649199</v>
      </c>
      <c r="G230" s="4">
        <f t="shared" si="13"/>
        <v>1.0353100714546497</v>
      </c>
    </row>
    <row r="231" spans="1:7" x14ac:dyDescent="0.2">
      <c r="A231" s="4">
        <f>IF('True_Odds_Calculator_2-way'!A232="","",'True_Odds_Calculator_2-way'!A232)</f>
        <v>2.11</v>
      </c>
      <c r="B231" s="4">
        <f>IF('True_Odds_Calculator_2-way'!B232="","",'True_Odds_Calculator_2-way'!B232)</f>
        <v>1.79</v>
      </c>
      <c r="C231" s="4">
        <f t="shared" si="12"/>
        <v>3.2592867166194583E-2</v>
      </c>
      <c r="D231" s="4">
        <f t="shared" si="14"/>
        <v>2.1851369724319478</v>
      </c>
      <c r="E231" s="4">
        <f t="shared" si="15"/>
        <v>1.8437843247333352</v>
      </c>
      <c r="G231" s="4">
        <f t="shared" si="13"/>
        <v>1.0325928671661946</v>
      </c>
    </row>
    <row r="232" spans="1:7" x14ac:dyDescent="0.2">
      <c r="A232" s="4">
        <f>IF('True_Odds_Calculator_2-way'!A233="","",'True_Odds_Calculator_2-way'!A233)</f>
        <v>1.83</v>
      </c>
      <c r="B232" s="4">
        <f>IF('True_Odds_Calculator_2-way'!B233="","",'True_Odds_Calculator_2-way'!B233)</f>
        <v>2.06</v>
      </c>
      <c r="C232" s="4">
        <f t="shared" si="12"/>
        <v>3.1884980635577431E-2</v>
      </c>
      <c r="D232" s="4">
        <f t="shared" si="14"/>
        <v>1.8849942497124856</v>
      </c>
      <c r="E232" s="4">
        <f t="shared" si="15"/>
        <v>2.1299508446804905</v>
      </c>
      <c r="G232" s="4">
        <f t="shared" si="13"/>
        <v>1.0318849806355774</v>
      </c>
    </row>
    <row r="233" spans="1:7" x14ac:dyDescent="0.2">
      <c r="A233" s="4">
        <f>IF('True_Odds_Calculator_2-way'!A234="","",'True_Odds_Calculator_2-way'!A234)</f>
        <v>2.4900000000000002</v>
      </c>
      <c r="B233" s="4">
        <f>IF('True_Odds_Calculator_2-way'!B234="","",'True_Odds_Calculator_2-way'!B234)</f>
        <v>1.58</v>
      </c>
      <c r="C233" s="4">
        <f t="shared" si="12"/>
        <v>3.4517818107874465E-2</v>
      </c>
      <c r="D233" s="4">
        <f t="shared" si="14"/>
        <v>2.6018120494676276</v>
      </c>
      <c r="E233" s="4">
        <f t="shared" si="15"/>
        <v>1.6242929689112753</v>
      </c>
      <c r="G233" s="4">
        <f t="shared" si="13"/>
        <v>1.0345178181078745</v>
      </c>
    </row>
    <row r="234" spans="1:7" x14ac:dyDescent="0.2">
      <c r="A234" s="4">
        <f>IF('True_Odds_Calculator_2-way'!A235="","",'True_Odds_Calculator_2-way'!A235)</f>
        <v>2.36</v>
      </c>
      <c r="B234" s="4">
        <f>IF('True_Odds_Calculator_2-way'!B235="","",'True_Odds_Calculator_2-way'!B235)</f>
        <v>1.64</v>
      </c>
      <c r="C234" s="4">
        <f t="shared" si="12"/>
        <v>3.3484911120297722E-2</v>
      </c>
      <c r="D234" s="4">
        <f t="shared" si="14"/>
        <v>2.4570848146267141</v>
      </c>
      <c r="E234" s="4">
        <f t="shared" si="15"/>
        <v>1.6863018473335656</v>
      </c>
      <c r="G234" s="4">
        <f t="shared" si="13"/>
        <v>1.0334849111202977</v>
      </c>
    </row>
    <row r="235" spans="1:7" x14ac:dyDescent="0.2">
      <c r="A235" s="4">
        <f>IF('True_Odds_Calculator_2-way'!A236="","",'True_Odds_Calculator_2-way'!A236)</f>
        <v>1.74</v>
      </c>
      <c r="B235" s="4">
        <f>IF('True_Odds_Calculator_2-way'!B236="","",'True_Odds_Calculator_2-way'!B236)</f>
        <v>2.1800000000000002</v>
      </c>
      <c r="C235" s="4">
        <f t="shared" si="12"/>
        <v>3.3428240008436028E-2</v>
      </c>
      <c r="D235" s="4">
        <f t="shared" si="14"/>
        <v>1.7921194368326561</v>
      </c>
      <c r="E235" s="4">
        <f t="shared" si="15"/>
        <v>2.2624358821424311</v>
      </c>
      <c r="G235" s="4">
        <f t="shared" si="13"/>
        <v>1.033428240008436</v>
      </c>
    </row>
    <row r="236" spans="1:7" x14ac:dyDescent="0.2">
      <c r="A236" s="4">
        <f>IF('True_Odds_Calculator_2-way'!A237="","",'True_Odds_Calculator_2-way'!A237)</f>
        <v>2.36</v>
      </c>
      <c r="B236" s="4">
        <f>IF('True_Odds_Calculator_2-way'!B237="","",'True_Odds_Calculator_2-way'!B237)</f>
        <v>1.64</v>
      </c>
      <c r="C236" s="4">
        <f t="shared" si="12"/>
        <v>3.3484911120297722E-2</v>
      </c>
      <c r="D236" s="4">
        <f t="shared" si="14"/>
        <v>2.4570848146267141</v>
      </c>
      <c r="E236" s="4">
        <f t="shared" si="15"/>
        <v>1.6863018473335656</v>
      </c>
      <c r="G236" s="4">
        <f t="shared" si="13"/>
        <v>1.0334849111202977</v>
      </c>
    </row>
    <row r="237" spans="1:7" x14ac:dyDescent="0.2">
      <c r="A237" s="4">
        <f>IF('True_Odds_Calculator_2-way'!A238="","",'True_Odds_Calculator_2-way'!A238)</f>
        <v>2.41</v>
      </c>
      <c r="B237" s="4">
        <f>IF('True_Odds_Calculator_2-way'!B238="","",'True_Odds_Calculator_2-way'!B238)</f>
        <v>1.63</v>
      </c>
      <c r="C237" s="4">
        <f t="shared" si="12"/>
        <v>2.8434691851436877E-2</v>
      </c>
      <c r="D237" s="4">
        <f t="shared" si="14"/>
        <v>2.4955055109106499</v>
      </c>
      <c r="E237" s="4">
        <f t="shared" si="15"/>
        <v>1.6686702206741284</v>
      </c>
      <c r="G237" s="4">
        <f t="shared" si="13"/>
        <v>1.0284346918514369</v>
      </c>
    </row>
    <row r="238" spans="1:7" x14ac:dyDescent="0.2">
      <c r="A238" s="4">
        <f>IF('True_Odds_Calculator_2-way'!A239="","",'True_Odds_Calculator_2-way'!A239)</f>
        <v>1.74</v>
      </c>
      <c r="B238" s="4">
        <f>IF('True_Odds_Calculator_2-way'!B239="","",'True_Odds_Calculator_2-way'!B239)</f>
        <v>2.2000000000000002</v>
      </c>
      <c r="C238" s="4">
        <f t="shared" si="12"/>
        <v>2.925809822361547E-2</v>
      </c>
      <c r="D238" s="4">
        <f t="shared" si="14"/>
        <v>1.78544776119403</v>
      </c>
      <c r="E238" s="4">
        <f t="shared" si="15"/>
        <v>2.2731591448931119</v>
      </c>
      <c r="G238" s="4">
        <f t="shared" si="13"/>
        <v>1.0292580982236155</v>
      </c>
    </row>
    <row r="239" spans="1:7" x14ac:dyDescent="0.2">
      <c r="A239" s="4">
        <f>IF('True_Odds_Calculator_2-way'!A240="","",'True_Odds_Calculator_2-way'!A240)</f>
        <v>1.93</v>
      </c>
      <c r="B239" s="4">
        <f>IF('True_Odds_Calculator_2-way'!B240="","",'True_Odds_Calculator_2-way'!B240)</f>
        <v>1.97</v>
      </c>
      <c r="C239" s="4">
        <f t="shared" si="12"/>
        <v>2.5748928223876311E-2</v>
      </c>
      <c r="D239" s="4">
        <f t="shared" si="14"/>
        <v>1.9791780536685666</v>
      </c>
      <c r="E239" s="4">
        <f t="shared" si="15"/>
        <v>2.0212647191728026</v>
      </c>
      <c r="G239" s="4">
        <f t="shared" si="13"/>
        <v>1.0257489282238763</v>
      </c>
    </row>
    <row r="240" spans="1:7" x14ac:dyDescent="0.2">
      <c r="A240" s="4">
        <f>IF('True_Odds_Calculator_2-way'!A241="","",'True_Odds_Calculator_2-way'!A241)</f>
        <v>1.6</v>
      </c>
      <c r="B240" s="4">
        <f>IF('True_Odds_Calculator_2-way'!B241="","",'True_Odds_Calculator_2-way'!B241)</f>
        <v>2.4900000000000002</v>
      </c>
      <c r="C240" s="4">
        <f t="shared" si="12"/>
        <v>2.6606425702811132E-2</v>
      </c>
      <c r="D240" s="4">
        <f t="shared" si="14"/>
        <v>1.6347968814115716</v>
      </c>
      <c r="E240" s="4">
        <f t="shared" si="15"/>
        <v>2.5753070458952809</v>
      </c>
      <c r="G240" s="4">
        <f t="shared" si="13"/>
        <v>1.0266064257028111</v>
      </c>
    </row>
    <row r="241" spans="1:7" x14ac:dyDescent="0.2">
      <c r="A241" s="4">
        <f>IF('True_Odds_Calculator_2-way'!A242="","",'True_Odds_Calculator_2-way'!A242)</f>
        <v>1.5</v>
      </c>
      <c r="B241" s="4">
        <f>IF('True_Odds_Calculator_2-way'!B242="","",'True_Odds_Calculator_2-way'!B242)</f>
        <v>2.71</v>
      </c>
      <c r="C241" s="4">
        <f t="shared" si="12"/>
        <v>3.5670356703566997E-2</v>
      </c>
      <c r="D241" s="4">
        <f t="shared" si="14"/>
        <v>1.5412322274881518</v>
      </c>
      <c r="E241" s="4">
        <f t="shared" si="15"/>
        <v>2.847635726795096</v>
      </c>
      <c r="G241" s="4">
        <f t="shared" si="13"/>
        <v>1.035670356703567</v>
      </c>
    </row>
    <row r="242" spans="1:7" x14ac:dyDescent="0.2">
      <c r="A242" s="4">
        <f>IF('True_Odds_Calculator_2-way'!A243="","",'True_Odds_Calculator_2-way'!A243)</f>
        <v>2.08</v>
      </c>
      <c r="B242" s="4">
        <f>IF('True_Odds_Calculator_2-way'!B243="","",'True_Odds_Calculator_2-way'!B243)</f>
        <v>1.81</v>
      </c>
      <c r="C242" s="4">
        <f t="shared" si="12"/>
        <v>3.3255418614534626E-2</v>
      </c>
      <c r="D242" s="4">
        <f t="shared" si="14"/>
        <v>2.1545152798443401</v>
      </c>
      <c r="E242" s="4">
        <f t="shared" si="15"/>
        <v>1.8661643699811639</v>
      </c>
      <c r="G242" s="4">
        <f t="shared" si="13"/>
        <v>1.0332554186145346</v>
      </c>
    </row>
    <row r="243" spans="1:7" x14ac:dyDescent="0.2">
      <c r="A243" s="4">
        <f>IF('True_Odds_Calculator_2-way'!A244="","",'True_Odds_Calculator_2-way'!A244)</f>
        <v>2.09</v>
      </c>
      <c r="B243" s="4">
        <f>IF('True_Odds_Calculator_2-way'!B244="","",'True_Odds_Calculator_2-way'!B244)</f>
        <v>1.82</v>
      </c>
      <c r="C243" s="4">
        <f t="shared" si="12"/>
        <v>2.7919448972080652E-2</v>
      </c>
      <c r="D243" s="4">
        <f t="shared" si="14"/>
        <v>2.152810006225593</v>
      </c>
      <c r="E243" s="4">
        <f t="shared" si="15"/>
        <v>1.8674456281604401</v>
      </c>
      <c r="G243" s="4">
        <f t="shared" si="13"/>
        <v>1.0279194489720807</v>
      </c>
    </row>
    <row r="244" spans="1:7" x14ac:dyDescent="0.2">
      <c r="A244" s="4">
        <f>IF('True_Odds_Calculator_2-way'!A245="","",'True_Odds_Calculator_2-way'!A245)</f>
        <v>1.78</v>
      </c>
      <c r="B244" s="4">
        <f>IF('True_Odds_Calculator_2-way'!B245="","",'True_Odds_Calculator_2-way'!B245)</f>
        <v>2.12</v>
      </c>
      <c r="C244" s="4">
        <f t="shared" si="12"/>
        <v>3.3495866016535869E-2</v>
      </c>
      <c r="D244" s="4">
        <f t="shared" si="14"/>
        <v>1.8346946713341112</v>
      </c>
      <c r="E244" s="4">
        <f t="shared" si="15"/>
        <v>2.1980428704566637</v>
      </c>
      <c r="G244" s="4">
        <f t="shared" si="13"/>
        <v>1.0334958660165359</v>
      </c>
    </row>
    <row r="245" spans="1:7" x14ac:dyDescent="0.2">
      <c r="A245" s="4">
        <f>IF('True_Odds_Calculator_2-way'!A246="","",'True_Odds_Calculator_2-way'!A246)</f>
        <v>1.88</v>
      </c>
      <c r="B245" s="4">
        <f>IF('True_Odds_Calculator_2-way'!B246="","",'True_Odds_Calculator_2-way'!B246)</f>
        <v>2.0099999999999998</v>
      </c>
      <c r="C245" s="4">
        <f t="shared" si="12"/>
        <v>2.9427331427966497E-2</v>
      </c>
      <c r="D245" s="4">
        <f t="shared" si="14"/>
        <v>1.9334834220221038</v>
      </c>
      <c r="E245" s="4">
        <f t="shared" si="15"/>
        <v>2.0712563034422273</v>
      </c>
      <c r="G245" s="4">
        <f t="shared" si="13"/>
        <v>1.0294273314279665</v>
      </c>
    </row>
    <row r="246" spans="1:7" x14ac:dyDescent="0.2">
      <c r="A246" s="4">
        <f>IF('True_Odds_Calculator_2-way'!A247="","",'True_Odds_Calculator_2-way'!A247)</f>
        <v>2.16</v>
      </c>
      <c r="B246" s="4">
        <f>IF('True_Odds_Calculator_2-way'!B247="","",'True_Odds_Calculator_2-way'!B247)</f>
        <v>1.76</v>
      </c>
      <c r="C246" s="4">
        <f t="shared" si="12"/>
        <v>3.1144781144781142E-2</v>
      </c>
      <c r="D246" s="4">
        <f t="shared" si="14"/>
        <v>2.235183443085607</v>
      </c>
      <c r="E246" s="4">
        <f t="shared" si="15"/>
        <v>1.8095963442498098</v>
      </c>
      <c r="G246" s="4">
        <f t="shared" si="13"/>
        <v>1.0311447811447811</v>
      </c>
    </row>
    <row r="247" spans="1:7" x14ac:dyDescent="0.2">
      <c r="A247" s="4">
        <f>IF('True_Odds_Calculator_2-way'!A248="","",'True_Odds_Calculator_2-way'!A248)</f>
        <v>2.0099999999999998</v>
      </c>
      <c r="B247" s="4">
        <f>IF('True_Odds_Calculator_2-way'!B248="","",'True_Odds_Calculator_2-way'!B248)</f>
        <v>1.88</v>
      </c>
      <c r="C247" s="4">
        <f t="shared" si="12"/>
        <v>2.9427331427966497E-2</v>
      </c>
      <c r="D247" s="4">
        <f t="shared" si="14"/>
        <v>2.0712563034422273</v>
      </c>
      <c r="E247" s="4">
        <f t="shared" si="15"/>
        <v>1.9334834220221038</v>
      </c>
      <c r="G247" s="4">
        <f t="shared" si="13"/>
        <v>1.0294273314279665</v>
      </c>
    </row>
    <row r="248" spans="1:7" x14ac:dyDescent="0.2">
      <c r="A248" s="4">
        <f>IF('True_Odds_Calculator_2-way'!A249="","",'True_Odds_Calculator_2-way'!A249)</f>
        <v>1.79</v>
      </c>
      <c r="B248" s="4">
        <f>IF('True_Odds_Calculator_2-way'!B249="","",'True_Odds_Calculator_2-way'!B249)</f>
        <v>2.11</v>
      </c>
      <c r="C248" s="4">
        <f t="shared" si="12"/>
        <v>3.2592867166194583E-2</v>
      </c>
      <c r="D248" s="4">
        <f t="shared" si="14"/>
        <v>1.8437843247333352</v>
      </c>
      <c r="E248" s="4">
        <f t="shared" si="15"/>
        <v>2.1851369724319478</v>
      </c>
      <c r="G248" s="4">
        <f t="shared" si="13"/>
        <v>1.0325928671661946</v>
      </c>
    </row>
    <row r="249" spans="1:7" x14ac:dyDescent="0.2">
      <c r="A249" s="4">
        <f>IF('True_Odds_Calculator_2-way'!A250="","",'True_Odds_Calculator_2-way'!A250)</f>
        <v>2.25</v>
      </c>
      <c r="B249" s="4">
        <f>IF('True_Odds_Calculator_2-way'!B250="","",'True_Odds_Calculator_2-way'!B250)</f>
        <v>1.69</v>
      </c>
      <c r="C249" s="4">
        <f t="shared" si="12"/>
        <v>3.6160420775805502E-2</v>
      </c>
      <c r="D249" s="4">
        <f t="shared" si="14"/>
        <v>2.3454124903623752</v>
      </c>
      <c r="E249" s="4">
        <f t="shared" si="15"/>
        <v>1.7432664756446994</v>
      </c>
      <c r="G249" s="4">
        <f t="shared" si="13"/>
        <v>1.0361604207758055</v>
      </c>
    </row>
    <row r="250" spans="1:7" x14ac:dyDescent="0.2">
      <c r="A250" s="4">
        <f>IF('True_Odds_Calculator_2-way'!A251="","",'True_Odds_Calculator_2-way'!A251)</f>
        <v>2.11</v>
      </c>
      <c r="B250" s="4">
        <f>IF('True_Odds_Calculator_2-way'!B251="","",'True_Odds_Calculator_2-way'!B251)</f>
        <v>1.81</v>
      </c>
      <c r="C250" s="4">
        <f t="shared" si="12"/>
        <v>2.6419837134403323E-2</v>
      </c>
      <c r="D250" s="4">
        <f t="shared" si="14"/>
        <v>2.1704981387286519</v>
      </c>
      <c r="E250" s="4">
        <f t="shared" si="15"/>
        <v>1.8543371124760262</v>
      </c>
      <c r="G250" s="4">
        <f t="shared" si="13"/>
        <v>1.0264198371344033</v>
      </c>
    </row>
    <row r="251" spans="1:7" x14ac:dyDescent="0.2">
      <c r="A251" s="4">
        <f>IF('True_Odds_Calculator_2-way'!A252="","",'True_Odds_Calculator_2-way'!A252)</f>
        <v>2.82</v>
      </c>
      <c r="B251" s="4">
        <f>IF('True_Odds_Calculator_2-way'!B252="","",'True_Odds_Calculator_2-way'!B252)</f>
        <v>1.48</v>
      </c>
      <c r="C251" s="4">
        <f t="shared" si="12"/>
        <v>3.028560475368991E-2</v>
      </c>
      <c r="D251" s="4">
        <f t="shared" si="14"/>
        <v>2.945793337097685</v>
      </c>
      <c r="E251" s="4">
        <f t="shared" si="15"/>
        <v>1.5139291932675567</v>
      </c>
      <c r="G251" s="4">
        <f t="shared" si="13"/>
        <v>1.0302856047536899</v>
      </c>
    </row>
    <row r="252" spans="1:7" x14ac:dyDescent="0.2">
      <c r="A252" s="4">
        <f>IF('True_Odds_Calculator_2-way'!A253="","",'True_Odds_Calculator_2-way'!A253)</f>
        <v>2.17</v>
      </c>
      <c r="B252" s="4">
        <f>IF('True_Odds_Calculator_2-way'!B253="","",'True_Odds_Calculator_2-way'!B253)</f>
        <v>1.76</v>
      </c>
      <c r="C252" s="4">
        <f t="shared" si="12"/>
        <v>2.9011311269375728E-2</v>
      </c>
      <c r="D252" s="4">
        <f t="shared" si="14"/>
        <v>2.2405256365129644</v>
      </c>
      <c r="E252" s="4">
        <f t="shared" si="15"/>
        <v>1.8061099025820484</v>
      </c>
      <c r="G252" s="4">
        <f t="shared" si="13"/>
        <v>1.0290113112693757</v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3.06</v>
      </c>
      <c r="B2" s="4">
        <f>IF('True_Odds_Calculator_3-way'!B3="","",'True_Odds_Calculator_3-way'!B3)</f>
        <v>3.86</v>
      </c>
      <c r="C2" s="4">
        <f>IF('True_Odds_Calculator_3-way'!C3="","",'True_Odds_Calculator_3-way'!C3)</f>
        <v>2.23</v>
      </c>
      <c r="D2" s="4">
        <f>IF(A2="","",((1/A2)+(1/B2)+(1/C2))-1)</f>
        <v>3.4295236407410945E-2</v>
      </c>
      <c r="E2" s="4">
        <f>IF(A2="","",(3*A2)/(3-($D2*A2)))</f>
        <v>3.1709224870493928</v>
      </c>
      <c r="F2" s="4">
        <f>IF(B2="","",(3*B2)/(3-($D2*B2)))</f>
        <v>4.0381914044861249</v>
      </c>
      <c r="G2" s="4">
        <f>IF(C2="","",(3*C2)/(3-($D2*C2)))</f>
        <v>2.2883360765317011</v>
      </c>
      <c r="I2" s="4">
        <f>IF(A2="","",D2+1)</f>
        <v>1.0342952364074109</v>
      </c>
    </row>
    <row r="3" spans="1:9" x14ac:dyDescent="0.2">
      <c r="A3" s="4">
        <f>IF('True_Odds_Calculator_3-way'!A4="","",'True_Odds_Calculator_3-way'!A4)</f>
        <v>1.66</v>
      </c>
      <c r="B3" s="4">
        <f>IF('True_Odds_Calculator_3-way'!B4="","",'True_Odds_Calculator_3-way'!B4)</f>
        <v>3.88</v>
      </c>
      <c r="C3" s="4">
        <f>IF('True_Odds_Calculator_3-way'!C4="","",'True_Odds_Calculator_3-way'!C4)</f>
        <v>6.06</v>
      </c>
      <c r="D3" s="4">
        <f t="shared" ref="D3:D66" si="0">IF(A3="","",((1/A3)+(1/B3)+(1/C3))-1)</f>
        <v>2.5158098967268616E-2</v>
      </c>
      <c r="E3" s="4">
        <f t="shared" ref="E3:E66" si="1">IF(A3="","",(3*A3)/(3-($D3*A3)))</f>
        <v>1.6834347837888444</v>
      </c>
      <c r="F3" s="4">
        <f t="shared" ref="F3:F66" si="2">IF(B3="","",(3*B3)/(3-($D3*B3)))</f>
        <v>4.0104926394794411</v>
      </c>
      <c r="G3" s="4">
        <f t="shared" ref="G3:G66" si="3">IF(C3="","",(3*C3)/(3-($D3*C3)))</f>
        <v>6.3844538584880821</v>
      </c>
      <c r="I3" s="4">
        <f t="shared" ref="I3:I66" si="4">IF(A3="","",D3+1)</f>
        <v>1.0251580989672686</v>
      </c>
    </row>
    <row r="4" spans="1:9" x14ac:dyDescent="0.2">
      <c r="A4" s="4">
        <f>IF('True_Odds_Calculator_3-way'!A5="","",'True_Odds_Calculator_3-way'!A5)</f>
        <v>2.46</v>
      </c>
      <c r="B4" s="4">
        <f>IF('True_Odds_Calculator_3-way'!B5="","",'True_Odds_Calculator_3-way'!B5)</f>
        <v>3.51</v>
      </c>
      <c r="C4" s="4">
        <f>IF('True_Odds_Calculator_3-way'!C5="","",'True_Odds_Calculator_3-way'!C5)</f>
        <v>2.97</v>
      </c>
      <c r="D4" s="4">
        <f t="shared" si="0"/>
        <v>2.810468664127197E-2</v>
      </c>
      <c r="E4" s="4">
        <f t="shared" si="1"/>
        <v>2.5180301270937053</v>
      </c>
      <c r="F4" s="4">
        <f t="shared" si="2"/>
        <v>3.6293417704106194</v>
      </c>
      <c r="G4" s="4">
        <f t="shared" si="3"/>
        <v>3.0550012544145746</v>
      </c>
      <c r="I4" s="4">
        <f t="shared" si="4"/>
        <v>1.028104686641272</v>
      </c>
    </row>
    <row r="5" spans="1:9" x14ac:dyDescent="0.2">
      <c r="A5" s="4">
        <f>IF('True_Odds_Calculator_3-way'!A6="","",'True_Odds_Calculator_3-way'!A6)</f>
        <v>2.35</v>
      </c>
      <c r="B5" s="4">
        <f>IF('True_Odds_Calculator_3-way'!B6="","",'True_Odds_Calculator_3-way'!B6)</f>
        <v>3.8</v>
      </c>
      <c r="C5" s="4">
        <f>IF('True_Odds_Calculator_3-way'!C6="","",'True_Odds_Calculator_3-way'!C6)</f>
        <v>2.94</v>
      </c>
      <c r="D5" s="4">
        <f t="shared" si="0"/>
        <v>2.8825864052227868E-2</v>
      </c>
      <c r="E5" s="4">
        <f t="shared" si="1"/>
        <v>2.4042894820386338</v>
      </c>
      <c r="F5" s="4">
        <f t="shared" si="2"/>
        <v>3.9440065697889852</v>
      </c>
      <c r="G5" s="4">
        <f t="shared" si="3"/>
        <v>3.025467479987094</v>
      </c>
      <c r="I5" s="4">
        <f t="shared" si="4"/>
        <v>1.0288258640522279</v>
      </c>
    </row>
    <row r="6" spans="1:9" x14ac:dyDescent="0.2">
      <c r="A6" s="4">
        <f>IF('True_Odds_Calculator_3-way'!A7="","",'True_Odds_Calculator_3-way'!A7)</f>
        <v>1.92</v>
      </c>
      <c r="B6" s="4">
        <f>IF('True_Odds_Calculator_3-way'!B7="","",'True_Odds_Calculator_3-way'!B7)</f>
        <v>3.77</v>
      </c>
      <c r="C6" s="4">
        <f>IF('True_Odds_Calculator_3-way'!C7="","",'True_Odds_Calculator_3-way'!C7)</f>
        <v>4.22</v>
      </c>
      <c r="D6" s="4">
        <f t="shared" si="0"/>
        <v>2.3052147367803588E-2</v>
      </c>
      <c r="E6" s="4">
        <f t="shared" si="1"/>
        <v>1.9487506477536771</v>
      </c>
      <c r="F6" s="4">
        <f t="shared" si="2"/>
        <v>3.8824707724188845</v>
      </c>
      <c r="G6" s="4">
        <f t="shared" si="3"/>
        <v>4.3614266170825937</v>
      </c>
      <c r="I6" s="4">
        <f t="shared" si="4"/>
        <v>1.0230521473678036</v>
      </c>
    </row>
    <row r="7" spans="1:9" x14ac:dyDescent="0.2">
      <c r="A7" s="4">
        <f>IF('True_Odds_Calculator_3-way'!A8="","",'True_Odds_Calculator_3-way'!A8)</f>
        <v>2.96</v>
      </c>
      <c r="B7" s="4">
        <f>IF('True_Odds_Calculator_3-way'!B8="","",'True_Odds_Calculator_3-way'!B8)</f>
        <v>3.36</v>
      </c>
      <c r="C7" s="4">
        <f>IF('True_Odds_Calculator_3-way'!C8="","",'True_Odds_Calculator_3-way'!C8)</f>
        <v>2.59</v>
      </c>
      <c r="D7" s="4">
        <f t="shared" si="0"/>
        <v>2.1557271557271385E-2</v>
      </c>
      <c r="E7" s="4">
        <f t="shared" si="1"/>
        <v>3.0243269542653253</v>
      </c>
      <c r="F7" s="4">
        <f t="shared" si="2"/>
        <v>3.4431314623338247</v>
      </c>
      <c r="G7" s="4">
        <f t="shared" si="3"/>
        <v>2.6391168978205486</v>
      </c>
      <c r="I7" s="4">
        <f t="shared" si="4"/>
        <v>1.0215572715572714</v>
      </c>
    </row>
    <row r="8" spans="1:9" x14ac:dyDescent="0.2">
      <c r="A8" s="4">
        <f>IF('True_Odds_Calculator_3-way'!A9="","",'True_Odds_Calculator_3-way'!A9)</f>
        <v>1.74</v>
      </c>
      <c r="B8" s="4">
        <f>IF('True_Odds_Calculator_3-way'!B9="","",'True_Odds_Calculator_3-way'!B9)</f>
        <v>3.83</v>
      </c>
      <c r="C8" s="4">
        <f>IF('True_Odds_Calculator_3-way'!C9="","",'True_Odds_Calculator_3-way'!C9)</f>
        <v>5.31</v>
      </c>
      <c r="D8" s="4">
        <f t="shared" si="0"/>
        <v>2.4133166559762609E-2</v>
      </c>
      <c r="E8" s="4">
        <f t="shared" si="1"/>
        <v>1.7647009365452937</v>
      </c>
      <c r="F8" s="4">
        <f t="shared" si="2"/>
        <v>3.9517535640924675</v>
      </c>
      <c r="G8" s="4">
        <f t="shared" si="3"/>
        <v>5.5469415164179692</v>
      </c>
      <c r="I8" s="4">
        <f t="shared" si="4"/>
        <v>1.0241331665597626</v>
      </c>
    </row>
    <row r="9" spans="1:9" x14ac:dyDescent="0.2">
      <c r="A9" s="4">
        <f>IF('True_Odds_Calculator_3-way'!A10="","",'True_Odds_Calculator_3-way'!A10)</f>
        <v>1.86</v>
      </c>
      <c r="B9" s="4">
        <f>IF('True_Odds_Calculator_3-way'!B10="","",'True_Odds_Calculator_3-way'!B10)</f>
        <v>3.96</v>
      </c>
      <c r="C9" s="4">
        <f>IF('True_Odds_Calculator_3-way'!C10="","",'True_Odds_Calculator_3-way'!C10)</f>
        <v>4.2699999999999996</v>
      </c>
      <c r="D9" s="4">
        <f t="shared" si="0"/>
        <v>2.4351698598129135E-2</v>
      </c>
      <c r="E9" s="4">
        <f t="shared" si="1"/>
        <v>1.8885128676135039</v>
      </c>
      <c r="F9" s="4">
        <f t="shared" si="2"/>
        <v>4.0915187701056244</v>
      </c>
      <c r="G9" s="4">
        <f t="shared" si="3"/>
        <v>4.4233146712151825</v>
      </c>
      <c r="I9" s="4">
        <f t="shared" si="4"/>
        <v>1.0243516985981291</v>
      </c>
    </row>
    <row r="10" spans="1:9" x14ac:dyDescent="0.2">
      <c r="A10" s="4">
        <f>IF('True_Odds_Calculator_3-way'!A11="","",'True_Odds_Calculator_3-way'!A11)</f>
        <v>3.06</v>
      </c>
      <c r="B10" s="4">
        <f>IF('True_Odds_Calculator_3-way'!B11="","",'True_Odds_Calculator_3-way'!B11)</f>
        <v>3.21</v>
      </c>
      <c r="C10" s="4">
        <f>IF('True_Odds_Calculator_3-way'!C11="","",'True_Odds_Calculator_3-way'!C11)</f>
        <v>2.57</v>
      </c>
      <c r="D10" s="4">
        <f t="shared" si="0"/>
        <v>2.7428923737452537E-2</v>
      </c>
      <c r="E10" s="4">
        <f t="shared" si="1"/>
        <v>3.1480752831999022</v>
      </c>
      <c r="F10" s="4">
        <f t="shared" si="2"/>
        <v>3.3070586949920306</v>
      </c>
      <c r="G10" s="4">
        <f t="shared" si="3"/>
        <v>2.6318415512259747</v>
      </c>
      <c r="I10" s="4">
        <f t="shared" si="4"/>
        <v>1.0274289237374525</v>
      </c>
    </row>
    <row r="11" spans="1:9" x14ac:dyDescent="0.2">
      <c r="A11" s="4">
        <f>IF('True_Odds_Calculator_3-way'!A12="","",'True_Odds_Calculator_3-way'!A12)</f>
        <v>1.98</v>
      </c>
      <c r="B11" s="4">
        <f>IF('True_Odds_Calculator_3-way'!B12="","",'True_Odds_Calculator_3-way'!B12)</f>
        <v>3.82</v>
      </c>
      <c r="C11" s="4">
        <f>IF('True_Odds_Calculator_3-way'!C12="","",'True_Odds_Calculator_3-way'!C12)</f>
        <v>3.82</v>
      </c>
      <c r="D11" s="4">
        <f t="shared" si="0"/>
        <v>2.861071447458885E-2</v>
      </c>
      <c r="E11" s="4">
        <f t="shared" si="1"/>
        <v>2.0181080792628694</v>
      </c>
      <c r="F11" s="4">
        <f t="shared" si="2"/>
        <v>3.9644279823887061</v>
      </c>
      <c r="G11" s="4">
        <f t="shared" si="3"/>
        <v>3.9644279823887061</v>
      </c>
      <c r="I11" s="4">
        <f t="shared" si="4"/>
        <v>1.0286107144745888</v>
      </c>
    </row>
    <row r="12" spans="1:9" x14ac:dyDescent="0.2">
      <c r="A12" s="4">
        <f>IF('True_Odds_Calculator_3-way'!A13="","",'True_Odds_Calculator_3-way'!A13)</f>
        <v>1.57</v>
      </c>
      <c r="B12" s="4">
        <f>IF('True_Odds_Calculator_3-way'!B13="","",'True_Odds_Calculator_3-way'!B13)</f>
        <v>4.0599999999999996</v>
      </c>
      <c r="C12" s="4">
        <f>IF('True_Odds_Calculator_3-way'!C13="","",'True_Odds_Calculator_3-way'!C13)</f>
        <v>6.82</v>
      </c>
      <c r="D12" s="4">
        <f t="shared" si="0"/>
        <v>2.9875659860852277E-2</v>
      </c>
      <c r="E12" s="4">
        <f t="shared" si="1"/>
        <v>1.5949367218643815</v>
      </c>
      <c r="F12" s="4">
        <f t="shared" si="2"/>
        <v>4.2310694418183772</v>
      </c>
      <c r="G12" s="4">
        <f t="shared" si="3"/>
        <v>7.3169475675393052</v>
      </c>
      <c r="I12" s="4">
        <f t="shared" si="4"/>
        <v>1.0298756598608523</v>
      </c>
    </row>
    <row r="13" spans="1:9" x14ac:dyDescent="0.2">
      <c r="A13" s="4">
        <f>IF('True_Odds_Calculator_3-way'!A14="","",'True_Odds_Calculator_3-way'!A14)</f>
        <v>1.81</v>
      </c>
      <c r="B13" s="4">
        <f>IF('True_Odds_Calculator_3-way'!B14="","",'True_Odds_Calculator_3-way'!B14)</f>
        <v>3.57</v>
      </c>
      <c r="C13" s="4">
        <f>IF('True_Odds_Calculator_3-way'!C14="","",'True_Odds_Calculator_3-way'!C14)</f>
        <v>5.25</v>
      </c>
      <c r="D13" s="4">
        <f t="shared" si="0"/>
        <v>2.307442313942154E-2</v>
      </c>
      <c r="E13" s="4">
        <f t="shared" si="1"/>
        <v>1.8355537880294293</v>
      </c>
      <c r="F13" s="4">
        <f t="shared" si="2"/>
        <v>3.6707947508947334</v>
      </c>
      <c r="G13" s="4">
        <f t="shared" si="3"/>
        <v>5.4709169418338837</v>
      </c>
      <c r="I13" s="4">
        <f t="shared" si="4"/>
        <v>1.0230744231394215</v>
      </c>
    </row>
    <row r="14" spans="1:9" x14ac:dyDescent="0.2">
      <c r="A14" s="4">
        <f>IF('True_Odds_Calculator_3-way'!A15="","",'True_Odds_Calculator_3-way'!A15)</f>
        <v>1.67</v>
      </c>
      <c r="B14" s="4">
        <f>IF('True_Odds_Calculator_3-way'!B15="","",'True_Odds_Calculator_3-way'!B15)</f>
        <v>3.61</v>
      </c>
      <c r="C14" s="4">
        <f>IF('True_Odds_Calculator_3-way'!C15="","",'True_Odds_Calculator_3-way'!C15)</f>
        <v>6.52</v>
      </c>
      <c r="D14" s="4">
        <f t="shared" si="0"/>
        <v>2.9184938587722753E-2</v>
      </c>
      <c r="E14" s="4">
        <f t="shared" si="1"/>
        <v>1.6975793537134924</v>
      </c>
      <c r="F14" s="4">
        <f t="shared" si="2"/>
        <v>3.7413948285590499</v>
      </c>
      <c r="G14" s="4">
        <f t="shared" si="3"/>
        <v>6.961562139366114</v>
      </c>
      <c r="I14" s="4">
        <f t="shared" si="4"/>
        <v>1.0291849385877228</v>
      </c>
    </row>
    <row r="15" spans="1:9" x14ac:dyDescent="0.2">
      <c r="A15" s="4">
        <f>IF('True_Odds_Calculator_3-way'!A16="","",'True_Odds_Calculator_3-way'!A16)</f>
        <v>2.69</v>
      </c>
      <c r="B15" s="4">
        <f>IF('True_Odds_Calculator_3-way'!B16="","",'True_Odds_Calculator_3-way'!B16)</f>
        <v>3.48</v>
      </c>
      <c r="C15" s="4">
        <f>IF('True_Odds_Calculator_3-way'!C16="","",'True_Odds_Calculator_3-way'!C16)</f>
        <v>2.71</v>
      </c>
      <c r="D15" s="4">
        <f t="shared" si="0"/>
        <v>2.8107223771891565E-2</v>
      </c>
      <c r="E15" s="4">
        <f t="shared" si="1"/>
        <v>2.7595483751757475</v>
      </c>
      <c r="F15" s="4">
        <f t="shared" si="2"/>
        <v>3.5972873212642522</v>
      </c>
      <c r="G15" s="4">
        <f t="shared" si="3"/>
        <v>2.7805999674394579</v>
      </c>
      <c r="I15" s="4">
        <f t="shared" si="4"/>
        <v>1.0281072237718916</v>
      </c>
    </row>
    <row r="16" spans="1:9" x14ac:dyDescent="0.2">
      <c r="A16" s="4">
        <f>IF('True_Odds_Calculator_3-way'!A17="","",'True_Odds_Calculator_3-way'!A17)</f>
        <v>2.5499999999999998</v>
      </c>
      <c r="B16" s="4">
        <f>IF('True_Odds_Calculator_3-way'!B17="","",'True_Odds_Calculator_3-way'!B17)</f>
        <v>3.54</v>
      </c>
      <c r="C16" s="4">
        <f>IF('True_Odds_Calculator_3-way'!C17="","",'True_Odds_Calculator_3-way'!C17)</f>
        <v>2.71</v>
      </c>
      <c r="D16" s="4">
        <f t="shared" si="0"/>
        <v>4.3646428488213207E-2</v>
      </c>
      <c r="E16" s="4">
        <f t="shared" si="1"/>
        <v>2.648248604328665</v>
      </c>
      <c r="F16" s="4">
        <f t="shared" si="2"/>
        <v>3.732219711682959</v>
      </c>
      <c r="G16" s="4">
        <f t="shared" si="3"/>
        <v>2.8212335473394923</v>
      </c>
      <c r="I16" s="4">
        <f t="shared" si="4"/>
        <v>1.0436464284882132</v>
      </c>
    </row>
    <row r="17" spans="1:9" x14ac:dyDescent="0.2">
      <c r="A17" s="4">
        <f>IF('True_Odds_Calculator_3-way'!A18="","",'True_Odds_Calculator_3-way'!A18)</f>
        <v>2.09</v>
      </c>
      <c r="B17" s="4">
        <f>IF('True_Odds_Calculator_3-way'!B18="","",'True_Odds_Calculator_3-way'!B18)</f>
        <v>3.82</v>
      </c>
      <c r="C17" s="4">
        <f>IF('True_Odds_Calculator_3-way'!C18="","",'True_Odds_Calculator_3-way'!C18)</f>
        <v>3.27</v>
      </c>
      <c r="D17" s="4">
        <f t="shared" si="0"/>
        <v>4.6059401787089893E-2</v>
      </c>
      <c r="E17" s="4">
        <f t="shared" si="1"/>
        <v>2.1592873192745223</v>
      </c>
      <c r="F17" s="4">
        <f t="shared" si="2"/>
        <v>4.0579973727004788</v>
      </c>
      <c r="G17" s="4">
        <f t="shared" si="3"/>
        <v>3.4428472799111489</v>
      </c>
      <c r="I17" s="4">
        <f t="shared" si="4"/>
        <v>1.0460594017870899</v>
      </c>
    </row>
    <row r="18" spans="1:9" x14ac:dyDescent="0.2">
      <c r="A18" s="4">
        <f>IF('True_Odds_Calculator_3-way'!A19="","",'True_Odds_Calculator_3-way'!A19)</f>
        <v>1.61</v>
      </c>
      <c r="B18" s="4">
        <f>IF('True_Odds_Calculator_3-way'!B19="","",'True_Odds_Calculator_3-way'!B19)</f>
        <v>4.57</v>
      </c>
      <c r="C18" s="4">
        <f>IF('True_Odds_Calculator_3-way'!C19="","",'True_Odds_Calculator_3-way'!C19)</f>
        <v>4.7300000000000004</v>
      </c>
      <c r="D18" s="4">
        <f t="shared" si="0"/>
        <v>5.1352883652600712E-2</v>
      </c>
      <c r="E18" s="4">
        <f t="shared" si="1"/>
        <v>1.6556280850129512</v>
      </c>
      <c r="F18" s="4">
        <f t="shared" si="2"/>
        <v>4.9578396997614442</v>
      </c>
      <c r="G18" s="4">
        <f t="shared" si="3"/>
        <v>5.1467105190836548</v>
      </c>
      <c r="I18" s="4">
        <f t="shared" si="4"/>
        <v>1.0513528836526007</v>
      </c>
    </row>
    <row r="19" spans="1:9" x14ac:dyDescent="0.2">
      <c r="A19" s="4">
        <f>IF('True_Odds_Calculator_3-way'!A20="","",'True_Odds_Calculator_3-way'!A20)</f>
        <v>3.97</v>
      </c>
      <c r="B19" s="4">
        <f>IF('True_Odds_Calculator_3-way'!B20="","",'True_Odds_Calculator_3-way'!B20)</f>
        <v>3.96</v>
      </c>
      <c r="C19" s="4">
        <f>IF('True_Odds_Calculator_3-way'!C20="","",'True_Odds_Calculator_3-way'!C20)</f>
        <v>1.84</v>
      </c>
      <c r="D19" s="4">
        <f t="shared" si="0"/>
        <v>4.7892682160560751E-2</v>
      </c>
      <c r="E19" s="4">
        <f t="shared" si="1"/>
        <v>4.2386362126674237</v>
      </c>
      <c r="F19" s="4">
        <f t="shared" si="2"/>
        <v>4.227239036586667</v>
      </c>
      <c r="G19" s="4">
        <f t="shared" si="3"/>
        <v>1.8956841648323151</v>
      </c>
      <c r="I19" s="4">
        <f t="shared" si="4"/>
        <v>1.0478926821605608</v>
      </c>
    </row>
    <row r="20" spans="1:9" x14ac:dyDescent="0.2">
      <c r="A20" s="4">
        <f>IF('True_Odds_Calculator_3-way'!A21="","",'True_Odds_Calculator_3-way'!A21)</f>
        <v>1.19</v>
      </c>
      <c r="B20" s="4">
        <f>IF('True_Odds_Calculator_3-way'!B21="","",'True_Odds_Calculator_3-way'!B21)</f>
        <v>8.15</v>
      </c>
      <c r="C20" s="4">
        <f>IF('True_Odds_Calculator_3-way'!C21="","",'True_Odds_Calculator_3-way'!C21)</f>
        <v>14.52</v>
      </c>
      <c r="D20" s="4">
        <f t="shared" si="0"/>
        <v>3.1906044372826958E-2</v>
      </c>
      <c r="E20" s="4">
        <f t="shared" si="1"/>
        <v>1.2052537691616236</v>
      </c>
      <c r="F20" s="4">
        <f t="shared" si="2"/>
        <v>8.9234692455028508</v>
      </c>
      <c r="G20" s="4">
        <f t="shared" si="3"/>
        <v>17.171752209741971</v>
      </c>
      <c r="I20" s="4">
        <f t="shared" si="4"/>
        <v>1.031906044372827</v>
      </c>
    </row>
    <row r="21" spans="1:9" x14ac:dyDescent="0.2">
      <c r="A21" s="4">
        <f>IF('True_Odds_Calculator_3-way'!A22="","",'True_Odds_Calculator_3-way'!A22)</f>
        <v>6.82</v>
      </c>
      <c r="B21" s="4">
        <f>IF('True_Odds_Calculator_3-way'!B22="","",'True_Odds_Calculator_3-way'!B22)</f>
        <v>4.5999999999999996</v>
      </c>
      <c r="C21" s="4">
        <f>IF('True_Odds_Calculator_3-way'!C22="","",'True_Odds_Calculator_3-way'!C22)</f>
        <v>1.51</v>
      </c>
      <c r="D21" s="4">
        <f t="shared" si="0"/>
        <v>2.627052595936985E-2</v>
      </c>
      <c r="E21" s="4">
        <f t="shared" si="1"/>
        <v>7.2531714566856795</v>
      </c>
      <c r="F21" s="4">
        <f t="shared" si="2"/>
        <v>4.7930720010576682</v>
      </c>
      <c r="G21" s="4">
        <f t="shared" si="3"/>
        <v>1.5302340265347225</v>
      </c>
      <c r="I21" s="4">
        <f t="shared" si="4"/>
        <v>1.0262705259593699</v>
      </c>
    </row>
    <row r="22" spans="1:9" x14ac:dyDescent="0.2">
      <c r="A22" s="4">
        <f>IF('True_Odds_Calculator_3-way'!A23="","",'True_Odds_Calculator_3-way'!A23)</f>
        <v>1.1399999999999999</v>
      </c>
      <c r="B22" s="4">
        <f>IF('True_Odds_Calculator_3-way'!B23="","",'True_Odds_Calculator_3-way'!B23)</f>
        <v>9.49</v>
      </c>
      <c r="C22" s="4">
        <f>IF('True_Odds_Calculator_3-way'!C23="","",'True_Odds_Calculator_3-way'!C23)</f>
        <v>23.16</v>
      </c>
      <c r="D22" s="4">
        <f t="shared" si="0"/>
        <v>2.5744953351783728E-2</v>
      </c>
      <c r="E22" s="4">
        <f t="shared" si="1"/>
        <v>1.1512628996660659</v>
      </c>
      <c r="F22" s="4">
        <f t="shared" si="2"/>
        <v>10.331386787635529</v>
      </c>
      <c r="G22" s="4">
        <f t="shared" si="3"/>
        <v>28.904873706680579</v>
      </c>
      <c r="I22" s="4">
        <f t="shared" si="4"/>
        <v>1.0257449533517837</v>
      </c>
    </row>
    <row r="23" spans="1:9" x14ac:dyDescent="0.2">
      <c r="A23" s="4">
        <f>IF('True_Odds_Calculator_3-way'!A24="","",'True_Odds_Calculator_3-way'!A24)</f>
        <v>2.19</v>
      </c>
      <c r="B23" s="4">
        <f>IF('True_Odds_Calculator_3-way'!B24="","",'True_Odds_Calculator_3-way'!B24)</f>
        <v>3.37</v>
      </c>
      <c r="C23" s="4">
        <f>IF('True_Odds_Calculator_3-way'!C24="","",'True_Odds_Calculator_3-way'!C24)</f>
        <v>3.7</v>
      </c>
      <c r="D23" s="4">
        <f t="shared" si="0"/>
        <v>2.3627179880990612E-2</v>
      </c>
      <c r="E23" s="4">
        <f t="shared" si="1"/>
        <v>2.2284357054236446</v>
      </c>
      <c r="F23" s="4">
        <f t="shared" si="2"/>
        <v>3.4618825117341623</v>
      </c>
      <c r="G23" s="4">
        <f t="shared" si="3"/>
        <v>3.8110548569923952</v>
      </c>
      <c r="I23" s="4">
        <f t="shared" si="4"/>
        <v>1.0236271798809906</v>
      </c>
    </row>
    <row r="24" spans="1:9" x14ac:dyDescent="0.2">
      <c r="A24" s="4">
        <f>IF('True_Odds_Calculator_3-way'!A25="","",'True_Odds_Calculator_3-way'!A25)</f>
        <v>3.95</v>
      </c>
      <c r="B24" s="4">
        <f>IF('True_Odds_Calculator_3-way'!B25="","",'True_Odds_Calculator_3-way'!B25)</f>
        <v>3.71</v>
      </c>
      <c r="C24" s="4">
        <f>IF('True_Odds_Calculator_3-way'!C25="","",'True_Odds_Calculator_3-way'!C25)</f>
        <v>2</v>
      </c>
      <c r="D24" s="4">
        <f t="shared" si="0"/>
        <v>2.2706335937766386E-2</v>
      </c>
      <c r="E24" s="4">
        <f t="shared" si="1"/>
        <v>4.0717312278589448</v>
      </c>
      <c r="F24" s="4">
        <f t="shared" si="2"/>
        <v>3.8171872625843828</v>
      </c>
      <c r="G24" s="4">
        <f t="shared" si="3"/>
        <v>2.030740449905307</v>
      </c>
      <c r="I24" s="4">
        <f t="shared" si="4"/>
        <v>1.0227063359377664</v>
      </c>
    </row>
    <row r="25" spans="1:9" x14ac:dyDescent="0.2">
      <c r="A25" s="4">
        <f>IF('True_Odds_Calculator_3-way'!A26="","",'True_Odds_Calculator_3-way'!A26)</f>
        <v>2.1</v>
      </c>
      <c r="B25" s="4">
        <f>IF('True_Odds_Calculator_3-way'!B26="","",'True_Odds_Calculator_3-way'!B26)</f>
        <v>3.62</v>
      </c>
      <c r="C25" s="4">
        <f>IF('True_Odds_Calculator_3-way'!C26="","",'True_Odds_Calculator_3-way'!C26)</f>
        <v>3.62</v>
      </c>
      <c r="D25" s="4">
        <f t="shared" si="0"/>
        <v>2.8676664035780064E-2</v>
      </c>
      <c r="E25" s="4">
        <f t="shared" si="1"/>
        <v>2.14301822965608</v>
      </c>
      <c r="F25" s="4">
        <f t="shared" si="2"/>
        <v>3.7497533706017756</v>
      </c>
      <c r="G25" s="4">
        <f t="shared" si="3"/>
        <v>3.7497533706017756</v>
      </c>
      <c r="I25" s="4">
        <f t="shared" si="4"/>
        <v>1.0286766640357801</v>
      </c>
    </row>
    <row r="26" spans="1:9" x14ac:dyDescent="0.2">
      <c r="A26" s="4">
        <f>IF('True_Odds_Calculator_3-way'!A27="","",'True_Odds_Calculator_3-way'!A27)</f>
        <v>2.35</v>
      </c>
      <c r="B26" s="4">
        <f>IF('True_Odds_Calculator_3-way'!B27="","",'True_Odds_Calculator_3-way'!B27)</f>
        <v>3.71</v>
      </c>
      <c r="C26" s="4">
        <f>IF('True_Odds_Calculator_3-way'!C27="","",'True_Odds_Calculator_3-way'!C27)</f>
        <v>3</v>
      </c>
      <c r="D26" s="4">
        <f t="shared" si="0"/>
        <v>2.8407027202691504E-2</v>
      </c>
      <c r="E26" s="4">
        <f t="shared" si="1"/>
        <v>2.4034827089778541</v>
      </c>
      <c r="F26" s="4">
        <f t="shared" si="2"/>
        <v>3.8450776694271567</v>
      </c>
      <c r="G26" s="4">
        <f t="shared" si="3"/>
        <v>3.0877127397934085</v>
      </c>
      <c r="I26" s="4">
        <f t="shared" si="4"/>
        <v>1.0284070272026915</v>
      </c>
    </row>
    <row r="27" spans="1:9" x14ac:dyDescent="0.2">
      <c r="A27" s="4">
        <f>IF('True_Odds_Calculator_3-way'!A28="","",'True_Odds_Calculator_3-way'!A28)</f>
        <v>2.38</v>
      </c>
      <c r="B27" s="4">
        <f>IF('True_Odds_Calculator_3-way'!B28="","",'True_Odds_Calculator_3-way'!B28)</f>
        <v>3.32</v>
      </c>
      <c r="C27" s="4">
        <f>IF('True_Odds_Calculator_3-way'!C28="","",'True_Odds_Calculator_3-way'!C28)</f>
        <v>3.27</v>
      </c>
      <c r="D27" s="4">
        <f t="shared" si="0"/>
        <v>2.7183284057516133E-2</v>
      </c>
      <c r="E27" s="4">
        <f t="shared" si="1"/>
        <v>2.432456919470376</v>
      </c>
      <c r="F27" s="4">
        <f t="shared" si="2"/>
        <v>3.4229727213859293</v>
      </c>
      <c r="G27" s="4">
        <f t="shared" si="3"/>
        <v>3.3698478491317791</v>
      </c>
      <c r="I27" s="4">
        <f t="shared" si="4"/>
        <v>1.0271832840575161</v>
      </c>
    </row>
    <row r="28" spans="1:9" x14ac:dyDescent="0.2">
      <c r="A28" s="4">
        <f>IF('True_Odds_Calculator_3-way'!A29="","",'True_Odds_Calculator_3-way'!A29)</f>
        <v>1.56</v>
      </c>
      <c r="B28" s="4">
        <f>IF('True_Odds_Calculator_3-way'!B29="","",'True_Odds_Calculator_3-way'!B29)</f>
        <v>4.1900000000000004</v>
      </c>
      <c r="C28" s="4">
        <f>IF('True_Odds_Calculator_3-way'!C29="","",'True_Odds_Calculator_3-way'!C29)</f>
        <v>6.49</v>
      </c>
      <c r="D28" s="4">
        <f t="shared" si="0"/>
        <v>3.3772330443176957E-2</v>
      </c>
      <c r="E28" s="4">
        <f t="shared" si="1"/>
        <v>1.587885834659361</v>
      </c>
      <c r="F28" s="4">
        <f t="shared" si="2"/>
        <v>4.3974205591769264</v>
      </c>
      <c r="G28" s="4">
        <f t="shared" si="3"/>
        <v>7.0015380268275518</v>
      </c>
      <c r="I28" s="4">
        <f t="shared" si="4"/>
        <v>1.033772330443177</v>
      </c>
    </row>
    <row r="29" spans="1:9" x14ac:dyDescent="0.2">
      <c r="A29" s="4">
        <f>IF('True_Odds_Calculator_3-way'!A30="","",'True_Odds_Calculator_3-way'!A30)</f>
        <v>1.19</v>
      </c>
      <c r="B29" s="4">
        <f>IF('True_Odds_Calculator_3-way'!B30="","",'True_Odds_Calculator_3-way'!B30)</f>
        <v>7.28</v>
      </c>
      <c r="C29" s="4">
        <f>IF('True_Odds_Calculator_3-way'!C30="","",'True_Odds_Calculator_3-way'!C30)</f>
        <v>19.32</v>
      </c>
      <c r="D29" s="4">
        <f t="shared" si="0"/>
        <v>2.9458606184948888E-2</v>
      </c>
      <c r="E29" s="4">
        <f t="shared" si="1"/>
        <v>1.2040698537913297</v>
      </c>
      <c r="F29" s="4">
        <f t="shared" si="2"/>
        <v>7.8404867419141597</v>
      </c>
      <c r="G29" s="4">
        <f t="shared" si="3"/>
        <v>23.843416105133837</v>
      </c>
      <c r="I29" s="4">
        <f t="shared" si="4"/>
        <v>1.0294586061849489</v>
      </c>
    </row>
    <row r="30" spans="1:9" x14ac:dyDescent="0.2">
      <c r="A30" s="4">
        <f>IF('True_Odds_Calculator_3-way'!A31="","",'True_Odds_Calculator_3-way'!A31)</f>
        <v>1.99</v>
      </c>
      <c r="B30" s="4">
        <f>IF('True_Odds_Calculator_3-way'!B31="","",'True_Odds_Calculator_3-way'!B31)</f>
        <v>3.7</v>
      </c>
      <c r="C30" s="4">
        <f>IF('True_Odds_Calculator_3-way'!C31="","",'True_Odds_Calculator_3-way'!C31)</f>
        <v>3.98</v>
      </c>
      <c r="D30" s="4">
        <f t="shared" si="0"/>
        <v>2.4039114491375635E-2</v>
      </c>
      <c r="E30" s="4">
        <f t="shared" si="1"/>
        <v>2.0222466355396866</v>
      </c>
      <c r="F30" s="4">
        <f t="shared" si="2"/>
        <v>3.8130502330398754</v>
      </c>
      <c r="G30" s="4">
        <f t="shared" si="3"/>
        <v>4.1111111111111098</v>
      </c>
      <c r="I30" s="4">
        <f t="shared" si="4"/>
        <v>1.0240391144913756</v>
      </c>
    </row>
    <row r="31" spans="1:9" x14ac:dyDescent="0.2">
      <c r="A31" s="4">
        <f>IF('True_Odds_Calculator_3-way'!A32="","",'True_Odds_Calculator_3-way'!A32)</f>
        <v>1.68</v>
      </c>
      <c r="B31" s="4">
        <f>IF('True_Odds_Calculator_3-way'!B32="","",'True_Odds_Calculator_3-way'!B32)</f>
        <v>3.88</v>
      </c>
      <c r="C31" s="4">
        <f>IF('True_Odds_Calculator_3-way'!C32="","",'True_Odds_Calculator_3-way'!C32)</f>
        <v>5.79</v>
      </c>
      <c r="D31" s="4">
        <f t="shared" si="0"/>
        <v>2.5681625676284181E-2</v>
      </c>
      <c r="E31" s="4">
        <f t="shared" si="1"/>
        <v>1.7045138241555278</v>
      </c>
      <c r="F31" s="4">
        <f t="shared" si="2"/>
        <v>4.0133014153808473</v>
      </c>
      <c r="G31" s="4">
        <f t="shared" si="3"/>
        <v>6.09195081700486</v>
      </c>
      <c r="I31" s="4">
        <f t="shared" si="4"/>
        <v>1.0256816256762842</v>
      </c>
    </row>
    <row r="32" spans="1:9" x14ac:dyDescent="0.2">
      <c r="A32" s="4">
        <f>IF('True_Odds_Calculator_3-way'!A33="","",'True_Odds_Calculator_3-way'!A33)</f>
        <v>2.67</v>
      </c>
      <c r="B32" s="4">
        <f>IF('True_Odds_Calculator_3-way'!B33="","",'True_Odds_Calculator_3-way'!B33)</f>
        <v>3.46</v>
      </c>
      <c r="C32" s="4">
        <f>IF('True_Odds_Calculator_3-way'!C33="","",'True_Odds_Calculator_3-way'!C33)</f>
        <v>2.79</v>
      </c>
      <c r="D32" s="4">
        <f t="shared" si="0"/>
        <v>2.1972115314555341E-2</v>
      </c>
      <c r="E32" s="4">
        <f t="shared" si="1"/>
        <v>2.7232537239189378</v>
      </c>
      <c r="F32" s="4">
        <f t="shared" si="2"/>
        <v>3.549960154402036</v>
      </c>
      <c r="G32" s="4">
        <f t="shared" si="3"/>
        <v>2.8482003167935739</v>
      </c>
      <c r="I32" s="4">
        <f t="shared" si="4"/>
        <v>1.0219721153145553</v>
      </c>
    </row>
    <row r="33" spans="1:9" x14ac:dyDescent="0.2">
      <c r="A33" s="4">
        <f>IF('True_Odds_Calculator_3-way'!A34="","",'True_Odds_Calculator_3-way'!A34)</f>
        <v>2.02</v>
      </c>
      <c r="B33" s="4">
        <f>IF('True_Odds_Calculator_3-way'!B34="","",'True_Odds_Calculator_3-way'!B34)</f>
        <v>3.63</v>
      </c>
      <c r="C33" s="4">
        <f>IF('True_Odds_Calculator_3-way'!C34="","",'True_Odds_Calculator_3-way'!C34)</f>
        <v>3.98</v>
      </c>
      <c r="D33" s="4">
        <f t="shared" si="0"/>
        <v>2.1787880021442163E-2</v>
      </c>
      <c r="E33" s="4">
        <f t="shared" si="1"/>
        <v>2.050075646833581</v>
      </c>
      <c r="F33" s="4">
        <f t="shared" si="2"/>
        <v>3.7282901618655377</v>
      </c>
      <c r="G33" s="4">
        <f t="shared" si="3"/>
        <v>4.0984672371639519</v>
      </c>
      <c r="I33" s="4">
        <f t="shared" si="4"/>
        <v>1.0217878800214422</v>
      </c>
    </row>
    <row r="34" spans="1:9" x14ac:dyDescent="0.2">
      <c r="A34" s="4">
        <f>IF('True_Odds_Calculator_3-way'!A35="","",'True_Odds_Calculator_3-way'!A35)</f>
        <v>7.66</v>
      </c>
      <c r="B34" s="4">
        <f>IF('True_Odds_Calculator_3-way'!B35="","",'True_Odds_Calculator_3-way'!B35)</f>
        <v>4.79</v>
      </c>
      <c r="C34" s="4">
        <f>IF('True_Odds_Calculator_3-way'!C35="","",'True_Odds_Calculator_3-way'!C35)</f>
        <v>1.46</v>
      </c>
      <c r="D34" s="4">
        <f t="shared" si="0"/>
        <v>2.4248076944759722E-2</v>
      </c>
      <c r="E34" s="4">
        <f t="shared" si="1"/>
        <v>8.1655576243046415</v>
      </c>
      <c r="F34" s="4">
        <f t="shared" si="2"/>
        <v>4.9829191782026481</v>
      </c>
      <c r="G34" s="4">
        <f t="shared" si="3"/>
        <v>1.4774348104427144</v>
      </c>
      <c r="I34" s="4">
        <f t="shared" si="4"/>
        <v>1.0242480769447597</v>
      </c>
    </row>
    <row r="35" spans="1:9" x14ac:dyDescent="0.2">
      <c r="A35" s="4">
        <f>IF('True_Odds_Calculator_3-way'!A36="","",'True_Odds_Calculator_3-way'!A36)</f>
        <v>2.76</v>
      </c>
      <c r="B35" s="4">
        <f>IF('True_Odds_Calculator_3-way'!B36="","",'True_Odds_Calculator_3-way'!B36)</f>
        <v>3.17</v>
      </c>
      <c r="C35" s="4">
        <f>IF('True_Odds_Calculator_3-way'!C36="","",'True_Odds_Calculator_3-way'!C36)</f>
        <v>2.86</v>
      </c>
      <c r="D35" s="4">
        <f t="shared" si="0"/>
        <v>2.7426603479271172E-2</v>
      </c>
      <c r="E35" s="4">
        <f t="shared" si="1"/>
        <v>2.8314443493272106</v>
      </c>
      <c r="F35" s="4">
        <f t="shared" si="2"/>
        <v>3.2646109645640662</v>
      </c>
      <c r="G35" s="4">
        <f t="shared" si="3"/>
        <v>2.936787282280346</v>
      </c>
      <c r="I35" s="4">
        <f t="shared" si="4"/>
        <v>1.0274266034792712</v>
      </c>
    </row>
    <row r="36" spans="1:9" x14ac:dyDescent="0.2">
      <c r="A36" s="4">
        <f>IF('True_Odds_Calculator_3-way'!A37="","",'True_Odds_Calculator_3-way'!A37)</f>
        <v>2.54</v>
      </c>
      <c r="B36" s="4">
        <f>IF('True_Odds_Calculator_3-way'!B37="","",'True_Odds_Calculator_3-way'!B37)</f>
        <v>3.09</v>
      </c>
      <c r="C36" s="4">
        <f>IF('True_Odds_Calculator_3-way'!C37="","",'True_Odds_Calculator_3-way'!C37)</f>
        <v>3.22</v>
      </c>
      <c r="D36" s="4">
        <f t="shared" si="0"/>
        <v>2.788438908201063E-2</v>
      </c>
      <c r="E36" s="4">
        <f t="shared" si="1"/>
        <v>2.6014162716147422</v>
      </c>
      <c r="F36" s="4">
        <f t="shared" si="2"/>
        <v>3.1813719311243194</v>
      </c>
      <c r="G36" s="4">
        <f t="shared" si="3"/>
        <v>3.3193455023954197</v>
      </c>
      <c r="I36" s="4">
        <f t="shared" si="4"/>
        <v>1.0278843890820106</v>
      </c>
    </row>
    <row r="37" spans="1:9" x14ac:dyDescent="0.2">
      <c r="A37" s="4">
        <f>IF('True_Odds_Calculator_3-way'!A38="","",'True_Odds_Calculator_3-way'!A38)</f>
        <v>1.89</v>
      </c>
      <c r="B37" s="4">
        <f>IF('True_Odds_Calculator_3-way'!B38="","",'True_Odds_Calculator_3-way'!B38)</f>
        <v>3.7</v>
      </c>
      <c r="C37" s="4">
        <f>IF('True_Odds_Calculator_3-way'!C38="","",'True_Odds_Calculator_3-way'!C38)</f>
        <v>4.33</v>
      </c>
      <c r="D37" s="4">
        <f t="shared" si="0"/>
        <v>3.0317681587889611E-2</v>
      </c>
      <c r="E37" s="4">
        <f t="shared" si="1"/>
        <v>1.926802190434233</v>
      </c>
      <c r="F37" s="4">
        <f t="shared" si="2"/>
        <v>3.8437237788202907</v>
      </c>
      <c r="G37" s="4">
        <f t="shared" si="3"/>
        <v>4.5281449220601786</v>
      </c>
      <c r="I37" s="4">
        <f t="shared" si="4"/>
        <v>1.0303176815878896</v>
      </c>
    </row>
    <row r="38" spans="1:9" x14ac:dyDescent="0.2">
      <c r="A38" s="4">
        <f>IF('True_Odds_Calculator_3-way'!A39="","",'True_Odds_Calculator_3-way'!A39)</f>
        <v>2.98</v>
      </c>
      <c r="B38" s="4">
        <f>IF('True_Odds_Calculator_3-way'!B39="","",'True_Odds_Calculator_3-way'!B39)</f>
        <v>3.25</v>
      </c>
      <c r="C38" s="4">
        <f>IF('True_Odds_Calculator_3-way'!C39="","",'True_Odds_Calculator_3-way'!C39)</f>
        <v>2.6</v>
      </c>
      <c r="D38" s="4">
        <f t="shared" si="0"/>
        <v>2.7878162106349968E-2</v>
      </c>
      <c r="E38" s="4">
        <f t="shared" si="1"/>
        <v>3.0648734177215187</v>
      </c>
      <c r="F38" s="4">
        <f t="shared" si="2"/>
        <v>3.35121107266436</v>
      </c>
      <c r="G38" s="4">
        <f t="shared" si="3"/>
        <v>2.6643741403026135</v>
      </c>
      <c r="I38" s="4">
        <f t="shared" si="4"/>
        <v>1.02787816210635</v>
      </c>
    </row>
    <row r="39" spans="1:9" x14ac:dyDescent="0.2">
      <c r="A39" s="4">
        <f>IF('True_Odds_Calculator_3-way'!A40="","",'True_Odds_Calculator_3-way'!A40)</f>
        <v>1.63</v>
      </c>
      <c r="B39" s="4">
        <f>IF('True_Odds_Calculator_3-way'!B40="","",'True_Odds_Calculator_3-way'!B40)</f>
        <v>3.99</v>
      </c>
      <c r="C39" s="4">
        <f>IF('True_Odds_Calculator_3-way'!C40="","",'True_Odds_Calculator_3-way'!C40)</f>
        <v>6.04</v>
      </c>
      <c r="D39" s="4">
        <f t="shared" si="0"/>
        <v>2.9686412838662246E-2</v>
      </c>
      <c r="E39" s="4">
        <f t="shared" si="1"/>
        <v>1.656722297193266</v>
      </c>
      <c r="F39" s="4">
        <f t="shared" si="2"/>
        <v>4.1540125842420341</v>
      </c>
      <c r="G39" s="4">
        <f t="shared" si="3"/>
        <v>6.4239508337663311</v>
      </c>
      <c r="I39" s="4">
        <f t="shared" si="4"/>
        <v>1.0296864128386622</v>
      </c>
    </row>
    <row r="40" spans="1:9" x14ac:dyDescent="0.2">
      <c r="A40" s="4">
        <f>IF('True_Odds_Calculator_3-way'!A41="","",'True_Odds_Calculator_3-way'!A41)</f>
        <v>1.95</v>
      </c>
      <c r="B40" s="4">
        <f>IF('True_Odds_Calculator_3-way'!B41="","",'True_Odds_Calculator_3-way'!B41)</f>
        <v>3.36</v>
      </c>
      <c r="C40" s="4">
        <f>IF('True_Odds_Calculator_3-way'!C41="","",'True_Odds_Calculator_3-way'!C41)</f>
        <v>4.58</v>
      </c>
      <c r="D40" s="4">
        <f t="shared" si="0"/>
        <v>2.8780171793272302E-2</v>
      </c>
      <c r="E40" s="4">
        <f t="shared" si="1"/>
        <v>1.9871742913676782</v>
      </c>
      <c r="F40" s="4">
        <f t="shared" si="2"/>
        <v>3.471912920334324</v>
      </c>
      <c r="G40" s="4">
        <f t="shared" si="3"/>
        <v>4.79048294093983</v>
      </c>
      <c r="I40" s="4">
        <f t="shared" si="4"/>
        <v>1.0287801717932723</v>
      </c>
    </row>
    <row r="41" spans="1:9" x14ac:dyDescent="0.2">
      <c r="A41" s="4">
        <f>IF('True_Odds_Calculator_3-way'!A42="","",'True_Odds_Calculator_3-way'!A42)</f>
        <v>1.84</v>
      </c>
      <c r="B41" s="4">
        <f>IF('True_Odds_Calculator_3-way'!B42="","",'True_Odds_Calculator_3-way'!B42)</f>
        <v>3.66</v>
      </c>
      <c r="C41" s="4">
        <f>IF('True_Odds_Calculator_3-way'!C42="","",'True_Odds_Calculator_3-way'!C42)</f>
        <v>4.68</v>
      </c>
      <c r="D41" s="4">
        <f t="shared" si="0"/>
        <v>3.0377518260625846E-2</v>
      </c>
      <c r="E41" s="4">
        <f t="shared" si="1"/>
        <v>1.8749328957437816</v>
      </c>
      <c r="F41" s="4">
        <f t="shared" si="2"/>
        <v>3.8008621255214625</v>
      </c>
      <c r="G41" s="4">
        <f t="shared" si="3"/>
        <v>4.9128129411353916</v>
      </c>
      <c r="I41" s="4">
        <f t="shared" si="4"/>
        <v>1.0303775182606258</v>
      </c>
    </row>
    <row r="42" spans="1:9" x14ac:dyDescent="0.2">
      <c r="A42" s="4">
        <f>IF('True_Odds_Calculator_3-way'!A43="","",'True_Odds_Calculator_3-way'!A43)</f>
        <v>2.66</v>
      </c>
      <c r="B42" s="4">
        <f>IF('True_Odds_Calculator_3-way'!B43="","",'True_Odds_Calculator_3-way'!B43)</f>
        <v>3.05</v>
      </c>
      <c r="C42" s="4">
        <f>IF('True_Odds_Calculator_3-way'!C43="","",'True_Odds_Calculator_3-way'!C43)</f>
        <v>3.1</v>
      </c>
      <c r="D42" s="4">
        <f t="shared" si="0"/>
        <v>2.6389347244366812E-2</v>
      </c>
      <c r="E42" s="4">
        <f t="shared" si="1"/>
        <v>2.7237313772277836</v>
      </c>
      <c r="F42" s="4">
        <f t="shared" si="2"/>
        <v>3.1340848955109797</v>
      </c>
      <c r="G42" s="4">
        <f t="shared" si="3"/>
        <v>3.1869036506401187</v>
      </c>
      <c r="I42" s="4">
        <f t="shared" si="4"/>
        <v>1.0263893472443668</v>
      </c>
    </row>
    <row r="43" spans="1:9" x14ac:dyDescent="0.2">
      <c r="A43" s="4">
        <f>IF('True_Odds_Calculator_3-way'!A44="","",'True_Odds_Calculator_3-way'!A44)</f>
        <v>3.77</v>
      </c>
      <c r="B43" s="4">
        <f>IF('True_Odds_Calculator_3-way'!B44="","",'True_Odds_Calculator_3-way'!B44)</f>
        <v>3.75</v>
      </c>
      <c r="C43" s="4">
        <f>IF('True_Odds_Calculator_3-way'!C44="","",'True_Odds_Calculator_3-way'!C44)</f>
        <v>2.0099999999999998</v>
      </c>
      <c r="D43" s="4">
        <f t="shared" si="0"/>
        <v>2.9431093867532621E-2</v>
      </c>
      <c r="E43" s="4">
        <f t="shared" si="1"/>
        <v>3.9147887542233675</v>
      </c>
      <c r="F43" s="4">
        <f t="shared" si="2"/>
        <v>3.8932274273266279</v>
      </c>
      <c r="G43" s="4">
        <f t="shared" si="3"/>
        <v>2.0504321284966691</v>
      </c>
      <c r="I43" s="4">
        <f t="shared" si="4"/>
        <v>1.0294310938675326</v>
      </c>
    </row>
    <row r="44" spans="1:9" x14ac:dyDescent="0.2">
      <c r="A44" s="4">
        <f>IF('True_Odds_Calculator_3-way'!A45="","",'True_Odds_Calculator_3-way'!A45)</f>
        <v>1.5</v>
      </c>
      <c r="B44" s="4">
        <f>IF('True_Odds_Calculator_3-way'!B45="","",'True_Odds_Calculator_3-way'!B45)</f>
        <v>4.2300000000000004</v>
      </c>
      <c r="C44" s="4">
        <f>IF('True_Odds_Calculator_3-way'!C45="","",'True_Odds_Calculator_3-way'!C45)</f>
        <v>7.91</v>
      </c>
      <c r="D44" s="4">
        <f t="shared" si="0"/>
        <v>2.9495536368065123E-2</v>
      </c>
      <c r="E44" s="4">
        <f t="shared" si="1"/>
        <v>1.5224527806806134</v>
      </c>
      <c r="F44" s="4">
        <f t="shared" si="2"/>
        <v>4.4135540009937086</v>
      </c>
      <c r="G44" s="4">
        <f t="shared" si="3"/>
        <v>8.5770351445343547</v>
      </c>
      <c r="I44" s="4">
        <f t="shared" si="4"/>
        <v>1.0294955363680651</v>
      </c>
    </row>
    <row r="45" spans="1:9" x14ac:dyDescent="0.2">
      <c r="A45" s="4">
        <f>IF('True_Odds_Calculator_3-way'!A46="","",'True_Odds_Calculator_3-way'!A46)</f>
        <v>2.85</v>
      </c>
      <c r="B45" s="4">
        <f>IF('True_Odds_Calculator_3-way'!B46="","",'True_Odds_Calculator_3-way'!B46)</f>
        <v>3.32</v>
      </c>
      <c r="C45" s="4">
        <f>IF('True_Odds_Calculator_3-way'!C46="","",'True_Odds_Calculator_3-way'!C46)</f>
        <v>2.5499999999999998</v>
      </c>
      <c r="D45" s="4">
        <f t="shared" si="0"/>
        <v>4.4238875004662503E-2</v>
      </c>
      <c r="E45" s="4">
        <f t="shared" si="1"/>
        <v>2.9750314418879928</v>
      </c>
      <c r="F45" s="4">
        <f t="shared" si="2"/>
        <v>3.4909067233820905</v>
      </c>
      <c r="G45" s="4">
        <f t="shared" si="3"/>
        <v>2.6496343150820314</v>
      </c>
      <c r="I45" s="4">
        <f t="shared" si="4"/>
        <v>1.0442388750046625</v>
      </c>
    </row>
    <row r="46" spans="1:9" x14ac:dyDescent="0.2">
      <c r="A46" s="4">
        <f>IF('True_Odds_Calculator_3-way'!A47="","",'True_Odds_Calculator_3-way'!A47)</f>
        <v>3.48</v>
      </c>
      <c r="B46" s="4">
        <f>IF('True_Odds_Calculator_3-way'!B47="","",'True_Odds_Calculator_3-way'!B47)</f>
        <v>3.58</v>
      </c>
      <c r="C46" s="4">
        <f>IF('True_Odds_Calculator_3-way'!C47="","",'True_Odds_Calculator_3-way'!C47)</f>
        <v>2.09</v>
      </c>
      <c r="D46" s="4">
        <f t="shared" si="0"/>
        <v>4.5154830299159121E-2</v>
      </c>
      <c r="E46" s="4">
        <f t="shared" si="1"/>
        <v>3.6723565802899523</v>
      </c>
      <c r="F46" s="4">
        <f t="shared" si="2"/>
        <v>3.7838942492139069</v>
      </c>
      <c r="G46" s="4">
        <f t="shared" si="3"/>
        <v>2.1578823725969802</v>
      </c>
      <c r="I46" s="4">
        <f t="shared" si="4"/>
        <v>1.0451548302991591</v>
      </c>
    </row>
    <row r="47" spans="1:9" x14ac:dyDescent="0.2">
      <c r="A47" s="4">
        <f>IF('True_Odds_Calculator_3-way'!A48="","",'True_Odds_Calculator_3-way'!A48)</f>
        <v>1.8</v>
      </c>
      <c r="B47" s="4">
        <f>IF('True_Odds_Calculator_3-way'!B48="","",'True_Odds_Calculator_3-way'!B48)</f>
        <v>3.62</v>
      </c>
      <c r="C47" s="4">
        <f>IF('True_Odds_Calculator_3-way'!C48="","",'True_Odds_Calculator_3-way'!C48)</f>
        <v>4.6500000000000004</v>
      </c>
      <c r="D47" s="4">
        <f t="shared" si="0"/>
        <v>4.6852412919067721E-2</v>
      </c>
      <c r="E47" s="4">
        <f t="shared" si="1"/>
        <v>1.8520642061638897</v>
      </c>
      <c r="F47" s="4">
        <f t="shared" si="2"/>
        <v>3.8369212845709653</v>
      </c>
      <c r="G47" s="4">
        <f t="shared" si="3"/>
        <v>5.0141325213477206</v>
      </c>
      <c r="I47" s="4">
        <f t="shared" si="4"/>
        <v>1.0468524129190677</v>
      </c>
    </row>
    <row r="48" spans="1:9" x14ac:dyDescent="0.2">
      <c r="A48" s="4">
        <f>IF('True_Odds_Calculator_3-way'!A49="","",'True_Odds_Calculator_3-way'!A49)</f>
        <v>2.92</v>
      </c>
      <c r="B48" s="4">
        <f>IF('True_Odds_Calculator_3-way'!B49="","",'True_Odds_Calculator_3-way'!B49)</f>
        <v>3.29</v>
      </c>
      <c r="C48" s="4">
        <f>IF('True_Odds_Calculator_3-way'!C49="","",'True_Odds_Calculator_3-way'!C49)</f>
        <v>2.52</v>
      </c>
      <c r="D48" s="4">
        <f t="shared" si="0"/>
        <v>4.3242518031209265E-2</v>
      </c>
      <c r="E48" s="4">
        <f t="shared" si="1"/>
        <v>3.0483011169192578</v>
      </c>
      <c r="F48" s="4">
        <f t="shared" si="2"/>
        <v>3.4537876891447805</v>
      </c>
      <c r="G48" s="4">
        <f t="shared" si="3"/>
        <v>2.6149860068231856</v>
      </c>
      <c r="I48" s="4">
        <f t="shared" si="4"/>
        <v>1.0432425180312093</v>
      </c>
    </row>
    <row r="49" spans="1:9" x14ac:dyDescent="0.2">
      <c r="A49" s="4">
        <f>IF('True_Odds_Calculator_3-way'!A50="","",'True_Odds_Calculator_3-way'!A50)</f>
        <v>3.06</v>
      </c>
      <c r="B49" s="4">
        <f>IF('True_Odds_Calculator_3-way'!B50="","",'True_Odds_Calculator_3-way'!B50)</f>
        <v>2.99</v>
      </c>
      <c r="C49" s="4">
        <f>IF('True_Odds_Calculator_3-way'!C50="","",'True_Odds_Calculator_3-way'!C50)</f>
        <v>2.61</v>
      </c>
      <c r="D49" s="4">
        <f t="shared" si="0"/>
        <v>4.4387308608139442E-2</v>
      </c>
      <c r="E49" s="4">
        <f t="shared" si="1"/>
        <v>3.2051116034219094</v>
      </c>
      <c r="F49" s="4">
        <f t="shared" si="2"/>
        <v>3.1283983106602435</v>
      </c>
      <c r="G49" s="4">
        <f t="shared" si="3"/>
        <v>2.7148388179368128</v>
      </c>
      <c r="I49" s="4">
        <f t="shared" si="4"/>
        <v>1.0443873086081394</v>
      </c>
    </row>
    <row r="50" spans="1:9" x14ac:dyDescent="0.2">
      <c r="A50" s="4">
        <f>IF('True_Odds_Calculator_3-way'!A51="","",'True_Odds_Calculator_3-way'!A51)</f>
        <v>1.64</v>
      </c>
      <c r="B50" s="4">
        <f>IF('True_Odds_Calculator_3-way'!B51="","",'True_Odds_Calculator_3-way'!B51)</f>
        <v>4.04</v>
      </c>
      <c r="C50" s="4">
        <f>IF('True_Odds_Calculator_3-way'!C51="","",'True_Odds_Calculator_3-way'!C51)</f>
        <v>5.18</v>
      </c>
      <c r="D50" s="4">
        <f t="shared" si="0"/>
        <v>5.0331043086416116E-2</v>
      </c>
      <c r="E50" s="4">
        <f t="shared" si="1"/>
        <v>1.6864001249512564</v>
      </c>
      <c r="F50" s="4">
        <f t="shared" si="2"/>
        <v>4.3337369552451097</v>
      </c>
      <c r="G50" s="4">
        <f t="shared" si="3"/>
        <v>5.6730128057069402</v>
      </c>
      <c r="I50" s="4">
        <f t="shared" si="4"/>
        <v>1.0503310430864161</v>
      </c>
    </row>
    <row r="51" spans="1:9" x14ac:dyDescent="0.2">
      <c r="A51" s="4">
        <f>IF('True_Odds_Calculator_3-way'!A52="","",'True_Odds_Calculator_3-way'!A52)</f>
        <v>2.82</v>
      </c>
      <c r="B51" s="4">
        <f>IF('True_Odds_Calculator_3-way'!B52="","",'True_Odds_Calculator_3-way'!B52)</f>
        <v>3.3</v>
      </c>
      <c r="C51" s="4">
        <f>IF('True_Odds_Calculator_3-way'!C52="","",'True_Odds_Calculator_3-way'!C52)</f>
        <v>2.59</v>
      </c>
      <c r="D51" s="4">
        <f t="shared" si="0"/>
        <v>4.3740618208703452E-2</v>
      </c>
      <c r="E51" s="4">
        <f t="shared" si="1"/>
        <v>2.9409193736135824</v>
      </c>
      <c r="F51" s="4">
        <f t="shared" si="2"/>
        <v>3.4668041735348183</v>
      </c>
      <c r="G51" s="4">
        <f t="shared" si="3"/>
        <v>2.6916438291913187</v>
      </c>
      <c r="I51" s="4">
        <f t="shared" si="4"/>
        <v>1.0437406182087035</v>
      </c>
    </row>
    <row r="52" spans="1:9" x14ac:dyDescent="0.2">
      <c r="A52" s="4">
        <f>IF('True_Odds_Calculator_3-way'!A53="","",'True_Odds_Calculator_3-way'!A53)</f>
        <v>3.59</v>
      </c>
      <c r="B52" s="4">
        <f>IF('True_Odds_Calculator_3-way'!B53="","",'True_Odds_Calculator_3-way'!B53)</f>
        <v>3.71</v>
      </c>
      <c r="C52" s="4">
        <f>IF('True_Odds_Calculator_3-way'!C53="","",'True_Odds_Calculator_3-way'!C53)</f>
        <v>2.0099999999999998</v>
      </c>
      <c r="D52" s="4">
        <f t="shared" si="0"/>
        <v>4.5605748820112701E-2</v>
      </c>
      <c r="E52" s="4">
        <f t="shared" si="1"/>
        <v>3.7972335638838599</v>
      </c>
      <c r="F52" s="4">
        <f t="shared" si="2"/>
        <v>3.9317470308231015</v>
      </c>
      <c r="G52" s="4">
        <f t="shared" si="3"/>
        <v>2.0733530689151571</v>
      </c>
      <c r="I52" s="4">
        <f t="shared" si="4"/>
        <v>1.0456057488201127</v>
      </c>
    </row>
    <row r="53" spans="1:9" x14ac:dyDescent="0.2">
      <c r="A53" s="4">
        <f>IF('True_Odds_Calculator_3-way'!A54="","",'True_Odds_Calculator_3-way'!A54)</f>
        <v>2</v>
      </c>
      <c r="B53" s="4">
        <f>IF('True_Odds_Calculator_3-way'!B54="","",'True_Odds_Calculator_3-way'!B54)</f>
        <v>3.55</v>
      </c>
      <c r="C53" s="4">
        <f>IF('True_Odds_Calculator_3-way'!C54="","",'True_Odds_Calculator_3-way'!C54)</f>
        <v>3.96</v>
      </c>
      <c r="D53" s="4">
        <f t="shared" si="0"/>
        <v>3.4215393370323088E-2</v>
      </c>
      <c r="E53" s="4">
        <f t="shared" si="1"/>
        <v>2.0466854314277398</v>
      </c>
      <c r="F53" s="4">
        <f t="shared" si="2"/>
        <v>3.6997982279147297</v>
      </c>
      <c r="G53" s="4">
        <f t="shared" si="3"/>
        <v>4.1473104533385792</v>
      </c>
      <c r="I53" s="4">
        <f t="shared" si="4"/>
        <v>1.0342153933703231</v>
      </c>
    </row>
    <row r="54" spans="1:9" x14ac:dyDescent="0.2">
      <c r="A54" s="4">
        <f>IF('True_Odds_Calculator_3-way'!A55="","",'True_Odds_Calculator_3-way'!A55)</f>
        <v>2.1</v>
      </c>
      <c r="B54" s="4">
        <f>IF('True_Odds_Calculator_3-way'!B55="","",'True_Odds_Calculator_3-way'!B55)</f>
        <v>3.53</v>
      </c>
      <c r="C54" s="4">
        <f>IF('True_Odds_Calculator_3-way'!C55="","",'True_Odds_Calculator_3-way'!C55)</f>
        <v>3.5</v>
      </c>
      <c r="D54" s="4">
        <f t="shared" si="0"/>
        <v>4.519088088493195E-2</v>
      </c>
      <c r="E54" s="4">
        <f t="shared" si="1"/>
        <v>2.1686006825938571</v>
      </c>
      <c r="F54" s="4">
        <f t="shared" si="2"/>
        <v>3.7282481139983239</v>
      </c>
      <c r="G54" s="4">
        <f t="shared" si="3"/>
        <v>3.6947998006313343</v>
      </c>
      <c r="I54" s="4">
        <f t="shared" si="4"/>
        <v>1.0451908808849319</v>
      </c>
    </row>
    <row r="55" spans="1:9" x14ac:dyDescent="0.2">
      <c r="A55" s="4">
        <f>IF('True_Odds_Calculator_3-way'!A56="","",'True_Odds_Calculator_3-way'!A56)</f>
        <v>1.63</v>
      </c>
      <c r="B55" s="4">
        <f>IF('True_Odds_Calculator_3-way'!B56="","",'True_Odds_Calculator_3-way'!B56)</f>
        <v>3.98</v>
      </c>
      <c r="C55" s="4">
        <f>IF('True_Odds_Calculator_3-way'!C56="","",'True_Odds_Calculator_3-way'!C56)</f>
        <v>5.78</v>
      </c>
      <c r="D55" s="4">
        <f t="shared" si="0"/>
        <v>3.7763594545209944E-2</v>
      </c>
      <c r="E55" s="4">
        <f t="shared" si="1"/>
        <v>1.6641452988595438</v>
      </c>
      <c r="F55" s="4">
        <f t="shared" si="2"/>
        <v>4.189913413844339</v>
      </c>
      <c r="G55" s="4">
        <f t="shared" si="3"/>
        <v>6.233538946653062</v>
      </c>
      <c r="I55" s="4">
        <f t="shared" si="4"/>
        <v>1.0377635945452099</v>
      </c>
    </row>
    <row r="56" spans="1:9" x14ac:dyDescent="0.2">
      <c r="A56" s="4">
        <f>IF('True_Odds_Calculator_3-way'!A57="","",'True_Odds_Calculator_3-way'!A57)</f>
        <v>1.47</v>
      </c>
      <c r="B56" s="4">
        <f>IF('True_Odds_Calculator_3-way'!B57="","",'True_Odds_Calculator_3-way'!B57)</f>
        <v>4.29</v>
      </c>
      <c r="C56" s="4">
        <f>IF('True_Odds_Calculator_3-way'!C57="","",'True_Odds_Calculator_3-way'!C57)</f>
        <v>7.35</v>
      </c>
      <c r="D56" s="4">
        <f t="shared" si="0"/>
        <v>4.9426763712477895E-2</v>
      </c>
      <c r="E56" s="4">
        <f t="shared" si="1"/>
        <v>1.5064857504598552</v>
      </c>
      <c r="F56" s="4">
        <f t="shared" si="2"/>
        <v>4.6162799209428291</v>
      </c>
      <c r="G56" s="4">
        <f t="shared" si="3"/>
        <v>8.3626839941652253</v>
      </c>
      <c r="I56" s="4">
        <f t="shared" si="4"/>
        <v>1.0494267637124779</v>
      </c>
    </row>
    <row r="57" spans="1:9" x14ac:dyDescent="0.2">
      <c r="A57" s="4">
        <f>IF('True_Odds_Calculator_3-way'!A58="","",'True_Odds_Calculator_3-way'!A58)</f>
        <v>2.5499999999999998</v>
      </c>
      <c r="B57" s="4">
        <f>IF('True_Odds_Calculator_3-way'!B58="","",'True_Odds_Calculator_3-way'!B58)</f>
        <v>3.33</v>
      </c>
      <c r="C57" s="4">
        <f>IF('True_Odds_Calculator_3-way'!C58="","",'True_Odds_Calculator_3-way'!C58)</f>
        <v>2.94</v>
      </c>
      <c r="D57" s="4">
        <f t="shared" si="0"/>
        <v>3.2593217467167035E-2</v>
      </c>
      <c r="E57" s="4">
        <f t="shared" si="1"/>
        <v>2.6226587540458679</v>
      </c>
      <c r="F57" s="4">
        <f t="shared" si="2"/>
        <v>3.4549964917233731</v>
      </c>
      <c r="G57" s="4">
        <f t="shared" si="3"/>
        <v>3.0370060837417747</v>
      </c>
      <c r="I57" s="4">
        <f t="shared" si="4"/>
        <v>1.032593217467167</v>
      </c>
    </row>
    <row r="58" spans="1:9" x14ac:dyDescent="0.2">
      <c r="A58" s="4">
        <f>IF('True_Odds_Calculator_3-way'!A59="","",'True_Odds_Calculator_3-way'!A59)</f>
        <v>2.0299999999999998</v>
      </c>
      <c r="B58" s="4">
        <f>IF('True_Odds_Calculator_3-way'!B59="","",'True_Odds_Calculator_3-way'!B59)</f>
        <v>3.5</v>
      </c>
      <c r="C58" s="4">
        <f>IF('True_Odds_Calculator_3-way'!C59="","",'True_Odds_Calculator_3-way'!C59)</f>
        <v>3.92</v>
      </c>
      <c r="D58" s="4">
        <f t="shared" si="0"/>
        <v>3.3427163969036E-2</v>
      </c>
      <c r="E58" s="4">
        <f t="shared" si="1"/>
        <v>2.0769792935444582</v>
      </c>
      <c r="F58" s="4">
        <f t="shared" si="2"/>
        <v>3.6420333190944043</v>
      </c>
      <c r="G58" s="4">
        <f t="shared" si="3"/>
        <v>4.0990384615384619</v>
      </c>
      <c r="I58" s="4">
        <f t="shared" si="4"/>
        <v>1.033427163969036</v>
      </c>
    </row>
    <row r="59" spans="1:9" x14ac:dyDescent="0.2">
      <c r="A59" s="4">
        <f>IF('True_Odds_Calculator_3-way'!A60="","",'True_Odds_Calculator_3-way'!A60)</f>
        <v>2.0299999999999998</v>
      </c>
      <c r="B59" s="4">
        <f>IF('True_Odds_Calculator_3-way'!B60="","",'True_Odds_Calculator_3-way'!B60)</f>
        <v>3.59</v>
      </c>
      <c r="C59" s="4">
        <f>IF('True_Odds_Calculator_3-way'!C60="","",'True_Odds_Calculator_3-way'!C60)</f>
        <v>3.64</v>
      </c>
      <c r="D59" s="4">
        <f t="shared" si="0"/>
        <v>4.5887644197124544E-2</v>
      </c>
      <c r="E59" s="4">
        <f t="shared" si="1"/>
        <v>2.0950527263962209</v>
      </c>
      <c r="F59" s="4">
        <f t="shared" si="2"/>
        <v>3.7985889290134263</v>
      </c>
      <c r="G59" s="4">
        <f t="shared" si="3"/>
        <v>3.8546133388304895</v>
      </c>
      <c r="I59" s="4">
        <f t="shared" si="4"/>
        <v>1.0458876441971245</v>
      </c>
    </row>
    <row r="60" spans="1:9" x14ac:dyDescent="0.2">
      <c r="A60" s="4">
        <f>IF('True_Odds_Calculator_3-way'!A61="","",'True_Odds_Calculator_3-way'!A61)</f>
        <v>1.96</v>
      </c>
      <c r="B60" s="4">
        <f>IF('True_Odds_Calculator_3-way'!B61="","",'True_Odds_Calculator_3-way'!B61)</f>
        <v>3.42</v>
      </c>
      <c r="C60" s="4">
        <f>IF('True_Odds_Calculator_3-way'!C61="","",'True_Odds_Calculator_3-way'!C61)</f>
        <v>4.09</v>
      </c>
      <c r="D60" s="4">
        <f t="shared" si="0"/>
        <v>4.7100519957478992E-2</v>
      </c>
      <c r="E60" s="4">
        <f t="shared" si="1"/>
        <v>2.0222287087891826</v>
      </c>
      <c r="F60" s="4">
        <f t="shared" si="2"/>
        <v>3.6140552234021013</v>
      </c>
      <c r="G60" s="4">
        <f t="shared" si="3"/>
        <v>4.3706560341727156</v>
      </c>
      <c r="I60" s="4">
        <f t="shared" si="4"/>
        <v>1.047100519957479</v>
      </c>
    </row>
    <row r="61" spans="1:9" x14ac:dyDescent="0.2">
      <c r="A61" s="4">
        <f>IF('True_Odds_Calculator_3-way'!A62="","",'True_Odds_Calculator_3-way'!A62)</f>
        <v>2.8</v>
      </c>
      <c r="B61" s="4">
        <f>IF('True_Odds_Calculator_3-way'!B62="","",'True_Odds_Calculator_3-way'!B62)</f>
        <v>3.09</v>
      </c>
      <c r="C61" s="4">
        <f>IF('True_Odds_Calculator_3-way'!C62="","",'True_Odds_Calculator_3-way'!C62)</f>
        <v>2.76</v>
      </c>
      <c r="D61" s="4">
        <f t="shared" si="0"/>
        <v>4.3086293191823E-2</v>
      </c>
      <c r="E61" s="4">
        <f t="shared" si="1"/>
        <v>2.9173166011845422</v>
      </c>
      <c r="F61" s="4">
        <f t="shared" si="2"/>
        <v>3.2334990738032561</v>
      </c>
      <c r="G61" s="4">
        <f t="shared" si="3"/>
        <v>2.8739204529043065</v>
      </c>
      <c r="I61" s="4">
        <f t="shared" si="4"/>
        <v>1.043086293191823</v>
      </c>
    </row>
    <row r="62" spans="1:9" x14ac:dyDescent="0.2">
      <c r="A62" s="4">
        <f>IF('True_Odds_Calculator_3-way'!A63="","",'True_Odds_Calculator_3-way'!A63)</f>
        <v>1.79</v>
      </c>
      <c r="B62" s="4">
        <f>IF('True_Odds_Calculator_3-way'!B63="","",'True_Odds_Calculator_3-way'!B63)</f>
        <v>3.6</v>
      </c>
      <c r="C62" s="4">
        <f>IF('True_Odds_Calculator_3-way'!C63="","",'True_Odds_Calculator_3-way'!C63)</f>
        <v>4.6900000000000004</v>
      </c>
      <c r="D62" s="4">
        <f t="shared" si="0"/>
        <v>4.9656611859563604E-2</v>
      </c>
      <c r="E62" s="4">
        <f t="shared" si="1"/>
        <v>1.8446542367377765</v>
      </c>
      <c r="F62" s="4">
        <f t="shared" si="2"/>
        <v>3.8281091141232944</v>
      </c>
      <c r="G62" s="4">
        <f t="shared" si="3"/>
        <v>5.0847264859578072</v>
      </c>
      <c r="I62" s="4">
        <f t="shared" si="4"/>
        <v>1.0496566118595636</v>
      </c>
    </row>
    <row r="63" spans="1:9" x14ac:dyDescent="0.2">
      <c r="A63" s="4">
        <f>IF('True_Odds_Calculator_3-way'!A64="","",'True_Odds_Calculator_3-way'!A64)</f>
        <v>2.4900000000000002</v>
      </c>
      <c r="B63" s="4">
        <f>IF('True_Odds_Calculator_3-way'!B64="","",'True_Odds_Calculator_3-way'!B64)</f>
        <v>3.18</v>
      </c>
      <c r="C63" s="4">
        <f>IF('True_Odds_Calculator_3-way'!C64="","",'True_Odds_Calculator_3-way'!C64)</f>
        <v>3.05</v>
      </c>
      <c r="D63" s="4">
        <f t="shared" si="0"/>
        <v>4.3940686966859044E-2</v>
      </c>
      <c r="E63" s="4">
        <f t="shared" si="1"/>
        <v>2.5842495722434986</v>
      </c>
      <c r="F63" s="4">
        <f t="shared" si="2"/>
        <v>3.3353510745404149</v>
      </c>
      <c r="G63" s="4">
        <f t="shared" si="3"/>
        <v>3.1926242023565425</v>
      </c>
      <c r="I63" s="4">
        <f t="shared" si="4"/>
        <v>1.043940686966859</v>
      </c>
    </row>
    <row r="64" spans="1:9" x14ac:dyDescent="0.2">
      <c r="A64" s="4">
        <f>IF('True_Odds_Calculator_3-way'!A65="","",'True_Odds_Calculator_3-way'!A65)</f>
        <v>2.93</v>
      </c>
      <c r="B64" s="4">
        <f>IF('True_Odds_Calculator_3-way'!B65="","",'True_Odds_Calculator_3-way'!B65)</f>
        <v>3.12</v>
      </c>
      <c r="C64" s="4">
        <f>IF('True_Odds_Calculator_3-way'!C65="","",'True_Odds_Calculator_3-way'!C65)</f>
        <v>2.62</v>
      </c>
      <c r="D64" s="4">
        <f t="shared" si="0"/>
        <v>4.3489138153442575E-2</v>
      </c>
      <c r="E64" s="4">
        <f t="shared" si="1"/>
        <v>3.0599703802025009</v>
      </c>
      <c r="F64" s="4">
        <f t="shared" si="2"/>
        <v>3.2677982800950613</v>
      </c>
      <c r="G64" s="4">
        <f t="shared" si="3"/>
        <v>2.7234375582757386</v>
      </c>
      <c r="I64" s="4">
        <f t="shared" si="4"/>
        <v>1.0434891381534426</v>
      </c>
    </row>
    <row r="65" spans="1:9" x14ac:dyDescent="0.2">
      <c r="A65" s="4">
        <f>IF('True_Odds_Calculator_3-way'!A66="","",'True_Odds_Calculator_3-way'!A66)</f>
        <v>3.19</v>
      </c>
      <c r="B65" s="4">
        <f>IF('True_Odds_Calculator_3-way'!B66="","",'True_Odds_Calculator_3-way'!B66)</f>
        <v>3.26</v>
      </c>
      <c r="C65" s="4">
        <f>IF('True_Odds_Calculator_3-way'!C66="","",'True_Odds_Calculator_3-way'!C66)</f>
        <v>2.36</v>
      </c>
      <c r="D65" s="4">
        <f t="shared" si="0"/>
        <v>4.3956903641442224E-2</v>
      </c>
      <c r="E65" s="4">
        <f t="shared" si="1"/>
        <v>3.3464142142817668</v>
      </c>
      <c r="F65" s="4">
        <f t="shared" si="2"/>
        <v>3.4235300550757395</v>
      </c>
      <c r="G65" s="4">
        <f t="shared" si="3"/>
        <v>2.4445304724691583</v>
      </c>
      <c r="I65" s="4">
        <f t="shared" si="4"/>
        <v>1.0439569036414422</v>
      </c>
    </row>
    <row r="66" spans="1:9" x14ac:dyDescent="0.2">
      <c r="A66" s="4">
        <f>IF('True_Odds_Calculator_3-way'!A67="","",'True_Odds_Calculator_3-way'!A67)</f>
        <v>2.39</v>
      </c>
      <c r="B66" s="4">
        <f>IF('True_Odds_Calculator_3-way'!B67="","",'True_Odds_Calculator_3-way'!B67)</f>
        <v>3.5</v>
      </c>
      <c r="C66" s="4">
        <f>IF('True_Odds_Calculator_3-way'!C67="","",'True_Odds_Calculator_3-way'!C67)</f>
        <v>2.94</v>
      </c>
      <c r="D66" s="4">
        <f t="shared" si="0"/>
        <v>4.4260381977058616E-2</v>
      </c>
      <c r="E66" s="4">
        <f t="shared" si="1"/>
        <v>2.4773533905276768</v>
      </c>
      <c r="F66" s="4">
        <f t="shared" si="2"/>
        <v>3.6905703981231839</v>
      </c>
      <c r="G66" s="4">
        <f t="shared" si="3"/>
        <v>3.0733051465228169</v>
      </c>
      <c r="I66" s="4">
        <f t="shared" si="4"/>
        <v>1.0442603819770586</v>
      </c>
    </row>
    <row r="67" spans="1:9" x14ac:dyDescent="0.2">
      <c r="A67" s="4">
        <f>IF('True_Odds_Calculator_3-way'!A68="","",'True_Odds_Calculator_3-way'!A68)</f>
        <v>2.52</v>
      </c>
      <c r="B67" s="4">
        <f>IF('True_Odds_Calculator_3-way'!B68="","",'True_Odds_Calculator_3-way'!B68)</f>
        <v>3</v>
      </c>
      <c r="C67" s="4">
        <f>IF('True_Odds_Calculator_3-way'!C68="","",'True_Odds_Calculator_3-way'!C68)</f>
        <v>3.17</v>
      </c>
      <c r="D67" s="4">
        <f t="shared" ref="D67:D130" si="5">IF(A67="","",((1/A67)+(1/B67)+(1/C67))-1)</f>
        <v>4.5616143407941401E-2</v>
      </c>
      <c r="E67" s="4">
        <f t="shared" ref="E67:E130" si="6">IF(A67="","",(3*A67)/(3-($D67*A67)))</f>
        <v>2.6204076277116863</v>
      </c>
      <c r="F67" s="4">
        <f t="shared" ref="F67:F130" si="7">IF(B67="","",(3*B67)/(3-($D67*B67)))</f>
        <v>3.1433892969569777</v>
      </c>
      <c r="G67" s="4">
        <f t="shared" ref="G67:G130" si="8">IF(C67="","",(3*C67)/(3-($D67*C67)))</f>
        <v>3.3305353271443656</v>
      </c>
      <c r="I67" s="4">
        <f t="shared" ref="I67:I130" si="9">IF(A67="","",D67+1)</f>
        <v>1.0456161434079414</v>
      </c>
    </row>
    <row r="68" spans="1:9" x14ac:dyDescent="0.2">
      <c r="A68" s="4">
        <f>IF('True_Odds_Calculator_3-way'!A69="","",'True_Odds_Calculator_3-way'!A69)</f>
        <v>2.4300000000000002</v>
      </c>
      <c r="B68" s="4">
        <f>IF('True_Odds_Calculator_3-way'!B69="","",'True_Odds_Calculator_3-way'!B69)</f>
        <v>3.27</v>
      </c>
      <c r="C68" s="4">
        <f>IF('True_Odds_Calculator_3-way'!C69="","",'True_Odds_Calculator_3-way'!C69)</f>
        <v>3.06</v>
      </c>
      <c r="D68" s="4">
        <f t="shared" si="5"/>
        <v>4.4130416919287763E-2</v>
      </c>
      <c r="E68" s="4">
        <f t="shared" si="6"/>
        <v>2.5200819358654103</v>
      </c>
      <c r="F68" s="4">
        <f t="shared" si="7"/>
        <v>3.4352425685796319</v>
      </c>
      <c r="G68" s="4">
        <f t="shared" si="8"/>
        <v>3.2042321842406758</v>
      </c>
      <c r="I68" s="4">
        <f t="shared" si="9"/>
        <v>1.0441304169192878</v>
      </c>
    </row>
    <row r="69" spans="1:9" x14ac:dyDescent="0.2">
      <c r="A69" s="4">
        <f>IF('True_Odds_Calculator_3-way'!A70="","",'True_Odds_Calculator_3-way'!A70)</f>
        <v>3.59</v>
      </c>
      <c r="B69" s="4">
        <f>IF('True_Odds_Calculator_3-way'!B70="","",'True_Odds_Calculator_3-way'!B70)</f>
        <v>3.67</v>
      </c>
      <c r="C69" s="4">
        <f>IF('True_Odds_Calculator_3-way'!C70="","",'True_Odds_Calculator_3-way'!C70)</f>
        <v>1.98</v>
      </c>
      <c r="D69" s="4">
        <f t="shared" si="5"/>
        <v>5.6081601116628743E-2</v>
      </c>
      <c r="E69" s="4">
        <f t="shared" si="6"/>
        <v>3.8482605468688917</v>
      </c>
      <c r="F69" s="4">
        <f t="shared" si="7"/>
        <v>3.9403323821844309</v>
      </c>
      <c r="G69" s="4">
        <f t="shared" si="8"/>
        <v>2.0561043519181696</v>
      </c>
      <c r="I69" s="4">
        <f t="shared" si="9"/>
        <v>1.0560816011166287</v>
      </c>
    </row>
    <row r="70" spans="1:9" x14ac:dyDescent="0.2">
      <c r="A70" s="4">
        <f>IF('True_Odds_Calculator_3-way'!A71="","",'True_Odds_Calculator_3-way'!A71)</f>
        <v>4.28</v>
      </c>
      <c r="B70" s="4">
        <f>IF('True_Odds_Calculator_3-way'!B71="","",'True_Odds_Calculator_3-way'!B71)</f>
        <v>3.59</v>
      </c>
      <c r="C70" s="4">
        <f>IF('True_Odds_Calculator_3-way'!C71="","",'True_Odds_Calculator_3-way'!C71)</f>
        <v>1.87</v>
      </c>
      <c r="D70" s="4">
        <f t="shared" si="5"/>
        <v>4.6955750135280194E-2</v>
      </c>
      <c r="E70" s="4">
        <f t="shared" si="6"/>
        <v>4.5873044593704844</v>
      </c>
      <c r="F70" s="4">
        <f t="shared" si="7"/>
        <v>3.8037332187666681</v>
      </c>
      <c r="G70" s="4">
        <f t="shared" si="8"/>
        <v>1.92638348038717</v>
      </c>
      <c r="I70" s="4">
        <f t="shared" si="9"/>
        <v>1.0469557501352802</v>
      </c>
    </row>
    <row r="71" spans="1:9" x14ac:dyDescent="0.2">
      <c r="A71" s="4">
        <f>IF('True_Odds_Calculator_3-way'!A72="","",'True_Odds_Calculator_3-way'!A72)</f>
        <v>2.13</v>
      </c>
      <c r="B71" s="4">
        <f>IF('True_Odds_Calculator_3-way'!B72="","",'True_Odds_Calculator_3-way'!B72)</f>
        <v>3.41</v>
      </c>
      <c r="C71" s="4">
        <f>IF('True_Odds_Calculator_3-way'!C72="","",'True_Odds_Calculator_3-way'!C72)</f>
        <v>3.42</v>
      </c>
      <c r="D71" s="4">
        <f t="shared" si="5"/>
        <v>5.5136360858640154E-2</v>
      </c>
      <c r="E71" s="4">
        <f t="shared" si="6"/>
        <v>2.2167798743171083</v>
      </c>
      <c r="F71" s="4">
        <f t="shared" si="7"/>
        <v>3.6379994792080095</v>
      </c>
      <c r="G71" s="4">
        <f t="shared" si="8"/>
        <v>3.6493836570163607</v>
      </c>
      <c r="I71" s="4">
        <f t="shared" si="9"/>
        <v>1.0551363608586402</v>
      </c>
    </row>
    <row r="72" spans="1:9" x14ac:dyDescent="0.2">
      <c r="A72" s="4">
        <f>IF('True_Odds_Calculator_3-way'!A73="","",'True_Odds_Calculator_3-way'!A73)</f>
        <v>1.65</v>
      </c>
      <c r="B72" s="4">
        <f>IF('True_Odds_Calculator_3-way'!B73="","",'True_Odds_Calculator_3-way'!B73)</f>
        <v>3.92</v>
      </c>
      <c r="C72" s="4">
        <f>IF('True_Odds_Calculator_3-way'!C73="","",'True_Odds_Calculator_3-way'!C73)</f>
        <v>5.01</v>
      </c>
      <c r="D72" s="4">
        <f t="shared" si="5"/>
        <v>6.0763445280126227E-2</v>
      </c>
      <c r="E72" s="4">
        <f t="shared" si="6"/>
        <v>1.7070494119431947</v>
      </c>
      <c r="F72" s="4">
        <f t="shared" si="7"/>
        <v>4.2580813018385948</v>
      </c>
      <c r="G72" s="4">
        <f t="shared" si="8"/>
        <v>5.5758045033604864</v>
      </c>
      <c r="I72" s="4">
        <f t="shared" si="9"/>
        <v>1.0607634452801262</v>
      </c>
    </row>
    <row r="73" spans="1:9" x14ac:dyDescent="0.2">
      <c r="A73" s="4">
        <f>IF('True_Odds_Calculator_3-way'!A74="","",'True_Odds_Calculator_3-way'!A74)</f>
        <v>2.11</v>
      </c>
      <c r="B73" s="4">
        <f>IF('True_Odds_Calculator_3-way'!B74="","",'True_Odds_Calculator_3-way'!B74)</f>
        <v>3.39</v>
      </c>
      <c r="C73" s="4">
        <f>IF('True_Odds_Calculator_3-way'!C74="","",'True_Odds_Calculator_3-way'!C74)</f>
        <v>3.48</v>
      </c>
      <c r="D73" s="4">
        <f t="shared" si="5"/>
        <v>5.6275221865643044E-2</v>
      </c>
      <c r="E73" s="4">
        <f t="shared" si="6"/>
        <v>2.1969560462139275</v>
      </c>
      <c r="F73" s="4">
        <f t="shared" si="7"/>
        <v>3.6202129652360777</v>
      </c>
      <c r="G73" s="4">
        <f t="shared" si="8"/>
        <v>3.7230370968195459</v>
      </c>
      <c r="I73" s="4">
        <f t="shared" si="9"/>
        <v>1.056275221865643</v>
      </c>
    </row>
    <row r="74" spans="1:9" x14ac:dyDescent="0.2">
      <c r="A74" s="4">
        <f>IF('True_Odds_Calculator_3-way'!A75="","",'True_Odds_Calculator_3-way'!A75)</f>
        <v>1.54</v>
      </c>
      <c r="B74" s="4">
        <f>IF('True_Odds_Calculator_3-way'!B75="","",'True_Odds_Calculator_3-way'!B75)</f>
        <v>4.0199999999999996</v>
      </c>
      <c r="C74" s="4">
        <f>IF('True_Odds_Calculator_3-way'!C75="","",'True_Odds_Calculator_3-way'!C75)</f>
        <v>6.11</v>
      </c>
      <c r="D74" s="4">
        <f t="shared" si="5"/>
        <v>6.1772989369051512E-2</v>
      </c>
      <c r="E74" s="4">
        <f t="shared" si="6"/>
        <v>1.5904328393159646</v>
      </c>
      <c r="F74" s="4">
        <f t="shared" si="7"/>
        <v>4.3827888810836928</v>
      </c>
      <c r="G74" s="4">
        <f t="shared" si="8"/>
        <v>6.9893351650070805</v>
      </c>
      <c r="I74" s="4">
        <f t="shared" si="9"/>
        <v>1.0617729893690515</v>
      </c>
    </row>
    <row r="75" spans="1:9" x14ac:dyDescent="0.2">
      <c r="A75" s="4">
        <f>IF('True_Odds_Calculator_3-way'!A76="","",'True_Odds_Calculator_3-way'!A76)</f>
        <v>2.5499999999999998</v>
      </c>
      <c r="B75" s="4">
        <f>IF('True_Odds_Calculator_3-way'!B76="","",'True_Odds_Calculator_3-way'!B76)</f>
        <v>3.22</v>
      </c>
      <c r="C75" s="4">
        <f>IF('True_Odds_Calculator_3-way'!C76="","",'True_Odds_Calculator_3-way'!C76)</f>
        <v>2.84</v>
      </c>
      <c r="D75" s="4">
        <f t="shared" si="5"/>
        <v>5.4828545012616248E-2</v>
      </c>
      <c r="E75" s="4">
        <f t="shared" si="6"/>
        <v>2.6746500972631733</v>
      </c>
      <c r="F75" s="4">
        <f t="shared" si="7"/>
        <v>3.4213436987710932</v>
      </c>
      <c r="G75" s="4">
        <f t="shared" si="8"/>
        <v>2.9954783758463059</v>
      </c>
      <c r="I75" s="4">
        <f t="shared" si="9"/>
        <v>1.0548285450126162</v>
      </c>
    </row>
    <row r="76" spans="1:9" x14ac:dyDescent="0.2">
      <c r="A76" s="4">
        <f>IF('True_Odds_Calculator_3-way'!A77="","",'True_Odds_Calculator_3-way'!A77)</f>
        <v>2.09</v>
      </c>
      <c r="B76" s="4">
        <f>IF('True_Odds_Calculator_3-way'!B77="","",'True_Odds_Calculator_3-way'!B77)</f>
        <v>3.4</v>
      </c>
      <c r="C76" s="4">
        <f>IF('True_Odds_Calculator_3-way'!C77="","",'True_Odds_Calculator_3-way'!C77)</f>
        <v>3.51</v>
      </c>
      <c r="D76" s="4">
        <f t="shared" si="5"/>
        <v>5.74868314806396E-2</v>
      </c>
      <c r="E76" s="4">
        <f t="shared" si="6"/>
        <v>2.1771948221842541</v>
      </c>
      <c r="F76" s="4">
        <f t="shared" si="7"/>
        <v>3.6369538822564165</v>
      </c>
      <c r="G76" s="4">
        <f t="shared" si="8"/>
        <v>3.7631049036016608</v>
      </c>
      <c r="I76" s="4">
        <f t="shared" si="9"/>
        <v>1.0574868314806396</v>
      </c>
    </row>
    <row r="77" spans="1:9" x14ac:dyDescent="0.2">
      <c r="A77" s="4">
        <f>IF('True_Odds_Calculator_3-way'!A78="","",'True_Odds_Calculator_3-way'!A78)</f>
        <v>1.85</v>
      </c>
      <c r="B77" s="4">
        <f>IF('True_Odds_Calculator_3-way'!B78="","",'True_Odds_Calculator_3-way'!B78)</f>
        <v>3.92</v>
      </c>
      <c r="C77" s="4">
        <f>IF('True_Odds_Calculator_3-way'!C78="","",'True_Odds_Calculator_3-way'!C78)</f>
        <v>3.82</v>
      </c>
      <c r="D77" s="4">
        <f t="shared" si="5"/>
        <v>5.7422686068908879E-2</v>
      </c>
      <c r="E77" s="4">
        <f t="shared" si="6"/>
        <v>1.9179146154705347</v>
      </c>
      <c r="F77" s="4">
        <f t="shared" si="7"/>
        <v>4.2379858686074208</v>
      </c>
      <c r="G77" s="4">
        <f t="shared" si="8"/>
        <v>4.1213454439421486</v>
      </c>
      <c r="I77" s="4">
        <f t="shared" si="9"/>
        <v>1.0574226860689089</v>
      </c>
    </row>
    <row r="78" spans="1:9" x14ac:dyDescent="0.2">
      <c r="A78" s="4">
        <f>IF('True_Odds_Calculator_3-way'!A79="","",'True_Odds_Calculator_3-way'!A79)</f>
        <v>2.63</v>
      </c>
      <c r="B78" s="4">
        <f>IF('True_Odds_Calculator_3-way'!B79="","",'True_Odds_Calculator_3-way'!B79)</f>
        <v>3.4</v>
      </c>
      <c r="C78" s="4">
        <f>IF('True_Odds_Calculator_3-way'!C79="","",'True_Odds_Calculator_3-way'!C79)</f>
        <v>2.63</v>
      </c>
      <c r="D78" s="4">
        <f t="shared" si="5"/>
        <v>5.4573920823082211E-2</v>
      </c>
      <c r="E78" s="4">
        <f t="shared" si="6"/>
        <v>2.7621499176276774</v>
      </c>
      <c r="F78" s="4">
        <f t="shared" si="7"/>
        <v>3.6241556336125376</v>
      </c>
      <c r="G78" s="4">
        <f t="shared" si="8"/>
        <v>2.7621499176276774</v>
      </c>
      <c r="I78" s="4">
        <f t="shared" si="9"/>
        <v>1.0545739208230822</v>
      </c>
    </row>
    <row r="79" spans="1:9" x14ac:dyDescent="0.2">
      <c r="A79" s="4">
        <f>IF('True_Odds_Calculator_3-way'!A80="","",'True_Odds_Calculator_3-way'!A80)</f>
        <v>3.19</v>
      </c>
      <c r="B79" s="4">
        <f>IF('True_Odds_Calculator_3-way'!B80="","",'True_Odds_Calculator_3-way'!B80)</f>
        <v>3.53</v>
      </c>
      <c r="C79" s="4">
        <f>IF('True_Odds_Calculator_3-way'!C80="","",'True_Odds_Calculator_3-way'!C80)</f>
        <v>2.1800000000000002</v>
      </c>
      <c r="D79" s="4">
        <f t="shared" si="5"/>
        <v>5.5481339134896501E-2</v>
      </c>
      <c r="E79" s="4">
        <f t="shared" si="6"/>
        <v>3.3899931808847872</v>
      </c>
      <c r="F79" s="4">
        <f t="shared" si="7"/>
        <v>3.7765443017060063</v>
      </c>
      <c r="G79" s="4">
        <f t="shared" si="8"/>
        <v>2.2715821030430297</v>
      </c>
      <c r="I79" s="4">
        <f t="shared" si="9"/>
        <v>1.0554813391348965</v>
      </c>
    </row>
    <row r="80" spans="1:9" x14ac:dyDescent="0.2">
      <c r="A80" s="4">
        <f>IF('True_Odds_Calculator_3-way'!A81="","",'True_Odds_Calculator_3-way'!A81)</f>
        <v>2.2799999999999998</v>
      </c>
      <c r="B80" s="4">
        <f>IF('True_Odds_Calculator_3-way'!B81="","",'True_Odds_Calculator_3-way'!B81)</f>
        <v>3.47</v>
      </c>
      <c r="C80" s="4">
        <f>IF('True_Odds_Calculator_3-way'!C81="","",'True_Odds_Calculator_3-way'!C81)</f>
        <v>3.38</v>
      </c>
      <c r="D80" s="4">
        <f t="shared" si="5"/>
        <v>2.2638917434096406E-2</v>
      </c>
      <c r="E80" s="4">
        <f t="shared" si="6"/>
        <v>2.3199154850920207</v>
      </c>
      <c r="F80" s="4">
        <f t="shared" si="7"/>
        <v>3.5633076376950532</v>
      </c>
      <c r="G80" s="4">
        <f t="shared" si="8"/>
        <v>3.4684685401373003</v>
      </c>
      <c r="I80" s="4">
        <f t="shared" si="9"/>
        <v>1.0226389174340964</v>
      </c>
    </row>
    <row r="81" spans="1:9" x14ac:dyDescent="0.2">
      <c r="A81" s="4">
        <f>IF('True_Odds_Calculator_3-way'!A82="","",'True_Odds_Calculator_3-way'!A82)</f>
        <v>1.55</v>
      </c>
      <c r="B81" s="4">
        <f>IF('True_Odds_Calculator_3-way'!B82="","",'True_Odds_Calculator_3-way'!B82)</f>
        <v>4.3600000000000003</v>
      </c>
      <c r="C81" s="4">
        <f>IF('True_Odds_Calculator_3-way'!C82="","",'True_Odds_Calculator_3-way'!C82)</f>
        <v>6.61</v>
      </c>
      <c r="D81" s="4">
        <f t="shared" si="5"/>
        <v>2.5805018896190246E-2</v>
      </c>
      <c r="E81" s="4">
        <f t="shared" si="6"/>
        <v>1.5709447673600758</v>
      </c>
      <c r="F81" s="4">
        <f t="shared" si="7"/>
        <v>4.5298856332760726</v>
      </c>
      <c r="G81" s="4">
        <f t="shared" si="8"/>
        <v>7.0084816497640325</v>
      </c>
      <c r="I81" s="4">
        <f t="shared" si="9"/>
        <v>1.0258050188961902</v>
      </c>
    </row>
    <row r="82" spans="1:9" x14ac:dyDescent="0.2">
      <c r="A82" s="4">
        <f>IF('True_Odds_Calculator_3-way'!A83="","",'True_Odds_Calculator_3-way'!A83)</f>
        <v>3.23</v>
      </c>
      <c r="B82" s="4">
        <f>IF('True_Odds_Calculator_3-way'!B83="","",'True_Odds_Calculator_3-way'!B83)</f>
        <v>3.1</v>
      </c>
      <c r="C82" s="4">
        <f>IF('True_Odds_Calculator_3-way'!C83="","",'True_Odds_Calculator_3-way'!C83)</f>
        <v>2.4300000000000002</v>
      </c>
      <c r="D82" s="4">
        <f t="shared" si="5"/>
        <v>4.3700802125960392E-2</v>
      </c>
      <c r="E82" s="4">
        <f t="shared" si="6"/>
        <v>3.3894790461786912</v>
      </c>
      <c r="F82" s="4">
        <f t="shared" si="7"/>
        <v>3.2466087187030066</v>
      </c>
      <c r="G82" s="4">
        <f t="shared" si="8"/>
        <v>2.5191727962302193</v>
      </c>
      <c r="I82" s="4">
        <f t="shared" si="9"/>
        <v>1.0437008021259604</v>
      </c>
    </row>
    <row r="83" spans="1:9" x14ac:dyDescent="0.2">
      <c r="A83" s="4">
        <f>IF('True_Odds_Calculator_3-way'!A84="","",'True_Odds_Calculator_3-way'!A84)</f>
        <v>1.83</v>
      </c>
      <c r="B83" s="4">
        <f>IF('True_Odds_Calculator_3-way'!B84="","",'True_Odds_Calculator_3-way'!B84)</f>
        <v>3.41</v>
      </c>
      <c r="C83" s="4">
        <f>IF('True_Odds_Calculator_3-way'!C84="","",'True_Odds_Calculator_3-way'!C84)</f>
        <v>4.8</v>
      </c>
      <c r="D83" s="4">
        <f t="shared" si="5"/>
        <v>4.8036552729836535E-2</v>
      </c>
      <c r="E83" s="4">
        <f t="shared" si="6"/>
        <v>1.885241918936984</v>
      </c>
      <c r="F83" s="4">
        <f t="shared" si="7"/>
        <v>3.6069447689050835</v>
      </c>
      <c r="G83" s="4">
        <f t="shared" si="8"/>
        <v>5.1996361540651428</v>
      </c>
      <c r="I83" s="4">
        <f t="shared" si="9"/>
        <v>1.0480365527298365</v>
      </c>
    </row>
    <row r="84" spans="1:9" x14ac:dyDescent="0.2">
      <c r="A84" s="4">
        <f>IF('True_Odds_Calculator_3-way'!A85="","",'True_Odds_Calculator_3-way'!A85)</f>
        <v>2.3199999999999998</v>
      </c>
      <c r="B84" s="4">
        <f>IF('True_Odds_Calculator_3-way'!B85="","",'True_Odds_Calculator_3-way'!B85)</f>
        <v>2.98</v>
      </c>
      <c r="C84" s="4">
        <f>IF('True_Odds_Calculator_3-way'!C85="","",'True_Odds_Calculator_3-way'!C85)</f>
        <v>3.59</v>
      </c>
      <c r="D84" s="4">
        <f t="shared" si="5"/>
        <v>4.5156484590704649E-2</v>
      </c>
      <c r="E84" s="4">
        <f t="shared" si="6"/>
        <v>2.4039483145510219</v>
      </c>
      <c r="F84" s="4">
        <f t="shared" si="7"/>
        <v>3.1199465809064955</v>
      </c>
      <c r="G84" s="4">
        <f t="shared" si="8"/>
        <v>3.7950754800299942</v>
      </c>
      <c r="I84" s="4">
        <f t="shared" si="9"/>
        <v>1.0451564845907046</v>
      </c>
    </row>
    <row r="85" spans="1:9" x14ac:dyDescent="0.2">
      <c r="A85" s="4">
        <f>IF('True_Odds_Calculator_3-way'!A86="","",'True_Odds_Calculator_3-way'!A86)</f>
        <v>3.42</v>
      </c>
      <c r="B85" s="4">
        <f>IF('True_Odds_Calculator_3-way'!B86="","",'True_Odds_Calculator_3-way'!B86)</f>
        <v>2.74</v>
      </c>
      <c r="C85" s="4">
        <f>IF('True_Odds_Calculator_3-way'!C86="","",'True_Odds_Calculator_3-way'!C86)</f>
        <v>2.59</v>
      </c>
      <c r="D85" s="4">
        <f t="shared" si="5"/>
        <v>4.3461550568734575E-2</v>
      </c>
      <c r="E85" s="4">
        <f t="shared" si="6"/>
        <v>3.5982810354271804</v>
      </c>
      <c r="F85" s="4">
        <f t="shared" si="7"/>
        <v>2.8532598140679659</v>
      </c>
      <c r="G85" s="4">
        <f t="shared" si="8"/>
        <v>2.6909700545193043</v>
      </c>
      <c r="I85" s="4">
        <f t="shared" si="9"/>
        <v>1.0434615505687346</v>
      </c>
    </row>
    <row r="86" spans="1:9" x14ac:dyDescent="0.2">
      <c r="A86" s="4">
        <f>IF('True_Odds_Calculator_3-way'!A87="","",'True_Odds_Calculator_3-way'!A87)</f>
        <v>2.4300000000000002</v>
      </c>
      <c r="B86" s="4">
        <f>IF('True_Odds_Calculator_3-way'!B87="","",'True_Odds_Calculator_3-way'!B87)</f>
        <v>3</v>
      </c>
      <c r="C86" s="4">
        <f>IF('True_Odds_Calculator_3-way'!C87="","",'True_Odds_Calculator_3-way'!C87)</f>
        <v>3.34</v>
      </c>
      <c r="D86" s="4">
        <f t="shared" si="5"/>
        <v>4.4257164682979688E-2</v>
      </c>
      <c r="E86" s="4">
        <f t="shared" si="6"/>
        <v>2.5203502815501828</v>
      </c>
      <c r="F86" s="4">
        <f t="shared" si="7"/>
        <v>3.138919685445404</v>
      </c>
      <c r="G86" s="4">
        <f t="shared" si="8"/>
        <v>3.5131009407283429</v>
      </c>
      <c r="I86" s="4">
        <f t="shared" si="9"/>
        <v>1.0442571646829797</v>
      </c>
    </row>
    <row r="87" spans="1:9" x14ac:dyDescent="0.2">
      <c r="A87" s="4">
        <f>IF('True_Odds_Calculator_3-way'!A88="","",'True_Odds_Calculator_3-way'!A88)</f>
        <v>2.64</v>
      </c>
      <c r="B87" s="4">
        <f>IF('True_Odds_Calculator_3-way'!B88="","",'True_Odds_Calculator_3-way'!B88)</f>
        <v>2.96</v>
      </c>
      <c r="C87" s="4">
        <f>IF('True_Odds_Calculator_3-way'!C88="","",'True_Odds_Calculator_3-way'!C88)</f>
        <v>3.05</v>
      </c>
      <c r="D87" s="4">
        <f t="shared" si="5"/>
        <v>4.4494569084732927E-2</v>
      </c>
      <c r="E87" s="4">
        <f t="shared" si="6"/>
        <v>2.7475821871906638</v>
      </c>
      <c r="F87" s="4">
        <f t="shared" si="7"/>
        <v>3.0959147055359648</v>
      </c>
      <c r="G87" s="4">
        <f t="shared" si="8"/>
        <v>3.1945071912618297</v>
      </c>
      <c r="I87" s="4">
        <f t="shared" si="9"/>
        <v>1.0444945690847329</v>
      </c>
    </row>
    <row r="88" spans="1:9" x14ac:dyDescent="0.2">
      <c r="A88" s="4">
        <f>IF('True_Odds_Calculator_3-way'!A89="","",'True_Odds_Calculator_3-way'!A89)</f>
        <v>2.41</v>
      </c>
      <c r="B88" s="4">
        <f>IF('True_Odds_Calculator_3-way'!B89="","",'True_Odds_Calculator_3-way'!B89)</f>
        <v>2.97</v>
      </c>
      <c r="C88" s="4">
        <f>IF('True_Odds_Calculator_3-way'!C89="","",'True_Odds_Calculator_3-way'!C89)</f>
        <v>3.42</v>
      </c>
      <c r="D88" s="4">
        <f t="shared" si="5"/>
        <v>4.403575685514971E-2</v>
      </c>
      <c r="E88" s="4">
        <f t="shared" si="6"/>
        <v>2.4983812131317999</v>
      </c>
      <c r="F88" s="4">
        <f t="shared" si="7"/>
        <v>3.1053802938469937</v>
      </c>
      <c r="G88" s="4">
        <f t="shared" si="8"/>
        <v>3.6007609462139349</v>
      </c>
      <c r="I88" s="4">
        <f t="shared" si="9"/>
        <v>1.0440357568551497</v>
      </c>
    </row>
    <row r="89" spans="1:9" x14ac:dyDescent="0.2">
      <c r="A89" s="4">
        <f>IF('True_Odds_Calculator_3-way'!A90="","",'True_Odds_Calculator_3-way'!A90)</f>
        <v>2.85</v>
      </c>
      <c r="B89" s="4">
        <f>IF('True_Odds_Calculator_3-way'!B90="","",'True_Odds_Calculator_3-way'!B90)</f>
        <v>2.88</v>
      </c>
      <c r="C89" s="4">
        <f>IF('True_Odds_Calculator_3-way'!C90="","",'True_Odds_Calculator_3-way'!C90)</f>
        <v>2.89</v>
      </c>
      <c r="D89" s="4">
        <f t="shared" si="5"/>
        <v>4.4120176450352933E-2</v>
      </c>
      <c r="E89" s="4">
        <f t="shared" si="6"/>
        <v>2.9746812902384394</v>
      </c>
      <c r="F89" s="4">
        <f t="shared" si="7"/>
        <v>3.007378632899067</v>
      </c>
      <c r="G89" s="4">
        <f t="shared" si="8"/>
        <v>3.018284443336039</v>
      </c>
      <c r="I89" s="4">
        <f t="shared" si="9"/>
        <v>1.0441201764503529</v>
      </c>
    </row>
    <row r="90" spans="1:9" x14ac:dyDescent="0.2">
      <c r="A90" s="4">
        <f>IF('True_Odds_Calculator_3-way'!A91="","",'True_Odds_Calculator_3-way'!A91)</f>
        <v>1.68</v>
      </c>
      <c r="B90" s="4">
        <f>IF('True_Odds_Calculator_3-way'!B91="","",'True_Odds_Calculator_3-way'!B91)</f>
        <v>3.55</v>
      </c>
      <c r="C90" s="4">
        <f>IF('True_Odds_Calculator_3-way'!C91="","",'True_Odds_Calculator_3-way'!C91)</f>
        <v>5.88</v>
      </c>
      <c r="D90" s="4">
        <f t="shared" si="5"/>
        <v>4.6996263294049934E-2</v>
      </c>
      <c r="E90" s="4">
        <f t="shared" si="6"/>
        <v>1.7254091585386013</v>
      </c>
      <c r="F90" s="4">
        <f t="shared" si="7"/>
        <v>3.7590491626148022</v>
      </c>
      <c r="G90" s="4">
        <f t="shared" si="8"/>
        <v>6.4765746199193295</v>
      </c>
      <c r="I90" s="4">
        <f t="shared" si="9"/>
        <v>1.0469962632940499</v>
      </c>
    </row>
    <row r="91" spans="1:9" x14ac:dyDescent="0.2">
      <c r="A91" s="4">
        <f>IF('True_Odds_Calculator_3-way'!A92="","",'True_Odds_Calculator_3-way'!A92)</f>
        <v>1.78</v>
      </c>
      <c r="B91" s="4">
        <f>IF('True_Odds_Calculator_3-way'!B92="","",'True_Odds_Calculator_3-way'!B92)</f>
        <v>3.52</v>
      </c>
      <c r="C91" s="4">
        <f>IF('True_Odds_Calculator_3-way'!C92="","",'True_Odds_Calculator_3-way'!C92)</f>
        <v>4.71</v>
      </c>
      <c r="D91" s="4">
        <f t="shared" si="5"/>
        <v>5.8202886952976485E-2</v>
      </c>
      <c r="E91" s="4">
        <f t="shared" si="6"/>
        <v>1.8436687265316418</v>
      </c>
      <c r="F91" s="4">
        <f t="shared" si="7"/>
        <v>3.7780052177677219</v>
      </c>
      <c r="G91" s="4">
        <f t="shared" si="8"/>
        <v>5.1836767769124226</v>
      </c>
      <c r="I91" s="4">
        <f t="shared" si="9"/>
        <v>1.0582028869529765</v>
      </c>
    </row>
    <row r="92" spans="1:9" x14ac:dyDescent="0.2">
      <c r="A92" s="4">
        <f>IF('True_Odds_Calculator_3-way'!A93="","",'True_Odds_Calculator_3-way'!A93)</f>
        <v>2.96</v>
      </c>
      <c r="B92" s="4">
        <f>IF('True_Odds_Calculator_3-way'!B93="","",'True_Odds_Calculator_3-way'!B93)</f>
        <v>2.9</v>
      </c>
      <c r="C92" s="4">
        <f>IF('True_Odds_Calculator_3-way'!C93="","",'True_Odds_Calculator_3-way'!C93)</f>
        <v>2.69</v>
      </c>
      <c r="D92" s="4">
        <f t="shared" si="5"/>
        <v>5.441263594064516E-2</v>
      </c>
      <c r="E92" s="4">
        <f t="shared" si="6"/>
        <v>3.127929574615651</v>
      </c>
      <c r="F92" s="4">
        <f t="shared" si="7"/>
        <v>3.061005463360488</v>
      </c>
      <c r="G92" s="4">
        <f t="shared" si="8"/>
        <v>2.8279769884828108</v>
      </c>
      <c r="I92" s="4">
        <f t="shared" si="9"/>
        <v>1.0544126359406452</v>
      </c>
    </row>
    <row r="93" spans="1:9" x14ac:dyDescent="0.2">
      <c r="A93" s="4">
        <f>IF('True_Odds_Calculator_3-way'!A94="","",'True_Odds_Calculator_3-way'!A94)</f>
        <v>2.76</v>
      </c>
      <c r="B93" s="4">
        <f>IF('True_Odds_Calculator_3-way'!B94="","",'True_Odds_Calculator_3-way'!B94)</f>
        <v>3.2</v>
      </c>
      <c r="C93" s="4">
        <f>IF('True_Odds_Calculator_3-way'!C94="","",'True_Odds_Calculator_3-way'!C94)</f>
        <v>2.63</v>
      </c>
      <c r="D93" s="4">
        <f t="shared" si="5"/>
        <v>5.5046977461839397E-2</v>
      </c>
      <c r="E93" s="4">
        <f t="shared" si="6"/>
        <v>2.9072315656321237</v>
      </c>
      <c r="F93" s="4">
        <f t="shared" si="7"/>
        <v>3.3996143968901973</v>
      </c>
      <c r="G93" s="4">
        <f t="shared" si="8"/>
        <v>2.7633534993353783</v>
      </c>
      <c r="I93" s="4">
        <f t="shared" si="9"/>
        <v>1.0550469774618394</v>
      </c>
    </row>
    <row r="94" spans="1:9" x14ac:dyDescent="0.2">
      <c r="A94" s="4">
        <f>IF('True_Odds_Calculator_3-way'!A95="","",'True_Odds_Calculator_3-way'!A95)</f>
        <v>2.75</v>
      </c>
      <c r="B94" s="4">
        <f>IF('True_Odds_Calculator_3-way'!B95="","",'True_Odds_Calculator_3-way'!B95)</f>
        <v>3.46</v>
      </c>
      <c r="C94" s="4">
        <f>IF('True_Odds_Calculator_3-way'!C95="","",'True_Odds_Calculator_3-way'!C95)</f>
        <v>2.71</v>
      </c>
      <c r="D94" s="4">
        <f t="shared" si="5"/>
        <v>2.1657394713726408E-2</v>
      </c>
      <c r="E94" s="4">
        <f t="shared" si="6"/>
        <v>2.805700482566142</v>
      </c>
      <c r="F94" s="4">
        <f t="shared" si="7"/>
        <v>3.5486385874613795</v>
      </c>
      <c r="G94" s="4">
        <f t="shared" si="8"/>
        <v>2.7640759579154985</v>
      </c>
      <c r="I94" s="4">
        <f t="shared" si="9"/>
        <v>1.0216573947137264</v>
      </c>
    </row>
    <row r="95" spans="1:9" x14ac:dyDescent="0.2">
      <c r="A95" s="4">
        <f>IF('True_Odds_Calculator_3-way'!A96="","",'True_Odds_Calculator_3-way'!A96)</f>
        <v>1.6</v>
      </c>
      <c r="B95" s="4">
        <f>IF('True_Odds_Calculator_3-way'!B96="","",'True_Odds_Calculator_3-way'!B96)</f>
        <v>4.32</v>
      </c>
      <c r="C95" s="4">
        <f>IF('True_Odds_Calculator_3-way'!C96="","",'True_Odds_Calculator_3-way'!C96)</f>
        <v>5.98</v>
      </c>
      <c r="D95" s="4">
        <f t="shared" si="5"/>
        <v>2.3705561749039816E-2</v>
      </c>
      <c r="E95" s="4">
        <f t="shared" si="6"/>
        <v>1.6204877722391355</v>
      </c>
      <c r="F95" s="4">
        <f t="shared" si="7"/>
        <v>4.472679424732795</v>
      </c>
      <c r="G95" s="4">
        <f t="shared" si="8"/>
        <v>6.2765881628818532</v>
      </c>
      <c r="I95" s="4">
        <f t="shared" si="9"/>
        <v>1.0237055617490398</v>
      </c>
    </row>
    <row r="96" spans="1:9" x14ac:dyDescent="0.2">
      <c r="A96" s="4">
        <f>IF('True_Odds_Calculator_3-way'!A97="","",'True_Odds_Calculator_3-way'!A97)</f>
        <v>3.42</v>
      </c>
      <c r="B96" s="4">
        <f>IF('True_Odds_Calculator_3-way'!B97="","",'True_Odds_Calculator_3-way'!B97)</f>
        <v>3.54</v>
      </c>
      <c r="C96" s="4">
        <f>IF('True_Odds_Calculator_3-way'!C97="","",'True_Odds_Calculator_3-way'!C97)</f>
        <v>2.2400000000000002</v>
      </c>
      <c r="D96" s="4">
        <f t="shared" si="5"/>
        <v>2.1312107953499471E-2</v>
      </c>
      <c r="E96" s="4">
        <f t="shared" si="6"/>
        <v>3.5051606939380715</v>
      </c>
      <c r="F96" s="4">
        <f t="shared" si="7"/>
        <v>3.6313215170998308</v>
      </c>
      <c r="G96" s="4">
        <f t="shared" si="8"/>
        <v>2.2762216068565229</v>
      </c>
      <c r="I96" s="4">
        <f t="shared" si="9"/>
        <v>1.0213121079534995</v>
      </c>
    </row>
    <row r="97" spans="1:9" x14ac:dyDescent="0.2">
      <c r="A97" s="4">
        <f>IF('True_Odds_Calculator_3-way'!A98="","",'True_Odds_Calculator_3-way'!A98)</f>
        <v>1.53</v>
      </c>
      <c r="B97" s="4">
        <f>IF('True_Odds_Calculator_3-way'!B98="","",'True_Odds_Calculator_3-way'!B98)</f>
        <v>4.0599999999999996</v>
      </c>
      <c r="C97" s="4">
        <f>IF('True_Odds_Calculator_3-way'!C98="","",'True_Odds_Calculator_3-way'!C98)</f>
        <v>7.62</v>
      </c>
      <c r="D97" s="4">
        <f t="shared" si="5"/>
        <v>3.1133785761566779E-2</v>
      </c>
      <c r="E97" s="4">
        <f t="shared" si="6"/>
        <v>1.5546856575970049</v>
      </c>
      <c r="F97" s="4">
        <f t="shared" si="7"/>
        <v>4.238590422169155</v>
      </c>
      <c r="G97" s="4">
        <f t="shared" si="8"/>
        <v>8.2743327065894796</v>
      </c>
      <c r="I97" s="4">
        <f t="shared" si="9"/>
        <v>1.0311337857615668</v>
      </c>
    </row>
    <row r="98" spans="1:9" x14ac:dyDescent="0.2">
      <c r="A98" s="4">
        <f>IF('True_Odds_Calculator_3-way'!A99="","",'True_Odds_Calculator_3-way'!A99)</f>
        <v>1.89</v>
      </c>
      <c r="B98" s="4">
        <f>IF('True_Odds_Calculator_3-way'!B99="","",'True_Odds_Calculator_3-way'!B99)</f>
        <v>3.51</v>
      </c>
      <c r="C98" s="4">
        <f>IF('True_Odds_Calculator_3-way'!C99="","",'True_Odds_Calculator_3-way'!C99)</f>
        <v>4.6100000000000003</v>
      </c>
      <c r="D98" s="4">
        <f t="shared" si="5"/>
        <v>3.0920553697126429E-2</v>
      </c>
      <c r="E98" s="4">
        <f t="shared" si="6"/>
        <v>1.9275485470625573</v>
      </c>
      <c r="F98" s="4">
        <f t="shared" si="7"/>
        <v>3.6417476799878252</v>
      </c>
      <c r="G98" s="4">
        <f t="shared" si="8"/>
        <v>4.8399691201962192</v>
      </c>
      <c r="I98" s="4">
        <f t="shared" si="9"/>
        <v>1.0309205536971264</v>
      </c>
    </row>
    <row r="99" spans="1:9" x14ac:dyDescent="0.2">
      <c r="A99" s="4">
        <f>IF('True_Odds_Calculator_3-way'!A100="","",'True_Odds_Calculator_3-way'!A100)</f>
        <v>2.06</v>
      </c>
      <c r="B99" s="4">
        <f>IF('True_Odds_Calculator_3-way'!B100="","",'True_Odds_Calculator_3-way'!B100)</f>
        <v>3.36</v>
      </c>
      <c r="C99" s="4">
        <f>IF('True_Odds_Calculator_3-way'!C100="","",'True_Odds_Calculator_3-way'!C100)</f>
        <v>4.07</v>
      </c>
      <c r="D99" s="4">
        <f t="shared" si="5"/>
        <v>2.8756186523176908E-2</v>
      </c>
      <c r="E99" s="4">
        <f t="shared" si="6"/>
        <v>2.1014959600663543</v>
      </c>
      <c r="F99" s="4">
        <f t="shared" si="7"/>
        <v>3.4718165487604571</v>
      </c>
      <c r="G99" s="4">
        <f t="shared" si="8"/>
        <v>4.2352270481277809</v>
      </c>
      <c r="I99" s="4">
        <f t="shared" si="9"/>
        <v>1.0287561865231769</v>
      </c>
    </row>
    <row r="100" spans="1:9" x14ac:dyDescent="0.2">
      <c r="A100" s="4">
        <f>IF('True_Odds_Calculator_3-way'!A101="","",'True_Odds_Calculator_3-way'!A101)</f>
        <v>1.89</v>
      </c>
      <c r="B100" s="4">
        <f>IF('True_Odds_Calculator_3-way'!B101="","",'True_Odds_Calculator_3-way'!B101)</f>
        <v>3.42</v>
      </c>
      <c r="C100" s="4">
        <f>IF('True_Odds_Calculator_3-way'!C101="","",'True_Odds_Calculator_3-way'!C101)</f>
        <v>4.7699999999999996</v>
      </c>
      <c r="D100" s="4">
        <f t="shared" si="5"/>
        <v>3.1141795789263682E-2</v>
      </c>
      <c r="E100" s="4">
        <f t="shared" si="6"/>
        <v>1.9278225901753367</v>
      </c>
      <c r="F100" s="4">
        <f t="shared" si="7"/>
        <v>3.545884749383629</v>
      </c>
      <c r="G100" s="4">
        <f t="shared" si="8"/>
        <v>5.0184929640600151</v>
      </c>
      <c r="I100" s="4">
        <f t="shared" si="9"/>
        <v>1.0311417957892637</v>
      </c>
    </row>
    <row r="101" spans="1:9" x14ac:dyDescent="0.2">
      <c r="A101" s="4">
        <f>IF('True_Odds_Calculator_3-way'!A102="","",'True_Odds_Calculator_3-way'!A102)</f>
        <v>1.93</v>
      </c>
      <c r="B101" s="4">
        <f>IF('True_Odds_Calculator_3-way'!B102="","",'True_Odds_Calculator_3-way'!B102)</f>
        <v>3.57</v>
      </c>
      <c r="C101" s="4">
        <f>IF('True_Odds_Calculator_3-way'!C102="","",'True_Odds_Calculator_3-way'!C102)</f>
        <v>4.34</v>
      </c>
      <c r="D101" s="4">
        <f t="shared" si="5"/>
        <v>2.8661506387612778E-2</v>
      </c>
      <c r="E101" s="4">
        <f t="shared" si="6"/>
        <v>1.9662555950953717</v>
      </c>
      <c r="F101" s="4">
        <f t="shared" si="7"/>
        <v>3.6960623090407059</v>
      </c>
      <c r="G101" s="4">
        <f t="shared" si="8"/>
        <v>4.5277364613974687</v>
      </c>
      <c r="I101" s="4">
        <f t="shared" si="9"/>
        <v>1.0286615063876128</v>
      </c>
    </row>
    <row r="102" spans="1:9" x14ac:dyDescent="0.2">
      <c r="A102" s="4">
        <f>IF('True_Odds_Calculator_3-way'!A103="","",'True_Odds_Calculator_3-way'!A103)</f>
        <v>2.34</v>
      </c>
      <c r="B102" s="4">
        <f>IF('True_Odds_Calculator_3-way'!B103="","",'True_Odds_Calculator_3-way'!B103)</f>
        <v>3.33</v>
      </c>
      <c r="C102" s="4">
        <f>IF('True_Odds_Calculator_3-way'!C103="","",'True_Odds_Calculator_3-way'!C103)</f>
        <v>3.34</v>
      </c>
      <c r="D102" s="4">
        <f t="shared" si="5"/>
        <v>2.7051925255518139E-2</v>
      </c>
      <c r="E102" s="4">
        <f t="shared" si="6"/>
        <v>2.3904394721440592</v>
      </c>
      <c r="F102" s="4">
        <f t="shared" si="7"/>
        <v>3.4330875055204415</v>
      </c>
      <c r="G102" s="4">
        <f t="shared" si="8"/>
        <v>3.4437172213727369</v>
      </c>
      <c r="I102" s="4">
        <f t="shared" si="9"/>
        <v>1.0270519252555181</v>
      </c>
    </row>
    <row r="103" spans="1:9" x14ac:dyDescent="0.2">
      <c r="A103" s="4">
        <f>IF('True_Odds_Calculator_3-way'!A104="","",'True_Odds_Calculator_3-way'!A104)</f>
        <v>1.48</v>
      </c>
      <c r="B103" s="4">
        <f>IF('True_Odds_Calculator_3-way'!B104="","",'True_Odds_Calculator_3-way'!B104)</f>
        <v>4.7</v>
      </c>
      <c r="C103" s="4">
        <f>IF('True_Odds_Calculator_3-way'!C104="","",'True_Odds_Calculator_3-way'!C104)</f>
        <v>6.97</v>
      </c>
      <c r="D103" s="4">
        <f t="shared" si="5"/>
        <v>3.1913656078007779E-2</v>
      </c>
      <c r="E103" s="4">
        <f t="shared" si="6"/>
        <v>1.5036739483997263</v>
      </c>
      <c r="F103" s="4">
        <f t="shared" si="7"/>
        <v>4.9473583242175376</v>
      </c>
      <c r="G103" s="4">
        <f t="shared" si="8"/>
        <v>7.5281852850204327</v>
      </c>
      <c r="I103" s="4">
        <f t="shared" si="9"/>
        <v>1.0319136560780078</v>
      </c>
    </row>
    <row r="104" spans="1:9" x14ac:dyDescent="0.2">
      <c r="A104" s="4">
        <f>IF('True_Odds_Calculator_3-way'!A105="","",'True_Odds_Calculator_3-way'!A105)</f>
        <v>3.09</v>
      </c>
      <c r="B104" s="4">
        <f>IF('True_Odds_Calculator_3-way'!B105="","",'True_Odds_Calculator_3-way'!B105)</f>
        <v>3.66</v>
      </c>
      <c r="C104" s="4">
        <f>IF('True_Odds_Calculator_3-way'!C105="","",'True_Odds_Calculator_3-way'!C105)</f>
        <v>2.3199999999999998</v>
      </c>
      <c r="D104" s="4">
        <f t="shared" si="5"/>
        <v>2.7883121943723443E-2</v>
      </c>
      <c r="E104" s="4">
        <f t="shared" si="6"/>
        <v>3.1813676561740665</v>
      </c>
      <c r="F104" s="4">
        <f t="shared" si="7"/>
        <v>3.7888881572335116</v>
      </c>
      <c r="G104" s="4">
        <f t="shared" si="8"/>
        <v>2.371128520118682</v>
      </c>
      <c r="I104" s="4">
        <f t="shared" si="9"/>
        <v>1.0278831219437234</v>
      </c>
    </row>
    <row r="105" spans="1:9" x14ac:dyDescent="0.2">
      <c r="A105" s="4">
        <f>IF('True_Odds_Calculator_3-way'!A106="","",'True_Odds_Calculator_3-way'!A106)</f>
        <v>2.72</v>
      </c>
      <c r="B105" s="4">
        <f>IF('True_Odds_Calculator_3-way'!B106="","",'True_Odds_Calculator_3-way'!B106)</f>
        <v>3.61</v>
      </c>
      <c r="C105" s="4">
        <f>IF('True_Odds_Calculator_3-way'!C106="","",'True_Odds_Calculator_3-way'!C106)</f>
        <v>2.61</v>
      </c>
      <c r="D105" s="4">
        <f t="shared" si="5"/>
        <v>2.7797131524944341E-2</v>
      </c>
      <c r="E105" s="4">
        <f t="shared" si="6"/>
        <v>2.7903237841508681</v>
      </c>
      <c r="F105" s="4">
        <f t="shared" si="7"/>
        <v>3.7349304928217411</v>
      </c>
      <c r="G105" s="4">
        <f t="shared" si="8"/>
        <v>2.6746832133295801</v>
      </c>
      <c r="I105" s="4">
        <f t="shared" si="9"/>
        <v>1.0277971315249443</v>
      </c>
    </row>
    <row r="106" spans="1:9" x14ac:dyDescent="0.2">
      <c r="A106" s="4">
        <f>IF('True_Odds_Calculator_3-way'!A107="","",'True_Odds_Calculator_3-way'!A107)</f>
        <v>2.58</v>
      </c>
      <c r="B106" s="4">
        <f>IF('True_Odds_Calculator_3-way'!B107="","",'True_Odds_Calculator_3-way'!B107)</f>
        <v>3.21</v>
      </c>
      <c r="C106" s="4">
        <f>IF('True_Odds_Calculator_3-way'!C107="","",'True_Odds_Calculator_3-way'!C107)</f>
        <v>3.05</v>
      </c>
      <c r="D106" s="4">
        <f t="shared" si="5"/>
        <v>2.6992231434601388E-2</v>
      </c>
      <c r="E106" s="4">
        <f t="shared" si="6"/>
        <v>2.6413136565783737</v>
      </c>
      <c r="F106" s="4">
        <f t="shared" si="7"/>
        <v>3.3054674792226364</v>
      </c>
      <c r="G106" s="4">
        <f t="shared" si="8"/>
        <v>3.1360600804764518</v>
      </c>
      <c r="I106" s="4">
        <f t="shared" si="9"/>
        <v>1.0269922314346014</v>
      </c>
    </row>
    <row r="107" spans="1:9" x14ac:dyDescent="0.2">
      <c r="A107" s="4">
        <f>IF('True_Odds_Calculator_3-way'!A108="","",'True_Odds_Calculator_3-way'!A108)</f>
        <v>8.6</v>
      </c>
      <c r="B107" s="4">
        <f>IF('True_Odds_Calculator_3-way'!B108="","",'True_Odds_Calculator_3-way'!B108)</f>
        <v>5.15</v>
      </c>
      <c r="C107" s="4">
        <f>IF('True_Odds_Calculator_3-way'!C108="","",'True_Odds_Calculator_3-way'!C108)</f>
        <v>1.39</v>
      </c>
      <c r="D107" s="4">
        <f t="shared" si="5"/>
        <v>2.9878287480650023E-2</v>
      </c>
      <c r="E107" s="4">
        <f t="shared" si="6"/>
        <v>9.4055998899985251</v>
      </c>
      <c r="F107" s="4">
        <f t="shared" si="7"/>
        <v>5.4284299259903719</v>
      </c>
      <c r="G107" s="4">
        <f t="shared" si="8"/>
        <v>1.4095127397722365</v>
      </c>
      <c r="I107" s="4">
        <f t="shared" si="9"/>
        <v>1.02987828748065</v>
      </c>
    </row>
    <row r="108" spans="1:9" x14ac:dyDescent="0.2">
      <c r="A108" s="4">
        <f>IF('True_Odds_Calculator_3-way'!A109="","",'True_Odds_Calculator_3-way'!A109)</f>
        <v>1.22</v>
      </c>
      <c r="B108" s="4">
        <f>IF('True_Odds_Calculator_3-way'!B109="","",'True_Odds_Calculator_3-way'!B109)</f>
        <v>6.54</v>
      </c>
      <c r="C108" s="4">
        <f>IF('True_Odds_Calculator_3-way'!C109="","",'True_Odds_Calculator_3-way'!C109)</f>
        <v>15.61</v>
      </c>
      <c r="D108" s="4">
        <f t="shared" si="5"/>
        <v>3.6638828963377001E-2</v>
      </c>
      <c r="E108" s="4">
        <f t="shared" si="6"/>
        <v>1.2384526854899802</v>
      </c>
      <c r="F108" s="4">
        <f t="shared" si="7"/>
        <v>7.1077117528058427</v>
      </c>
      <c r="G108" s="4">
        <f t="shared" si="8"/>
        <v>19.286940199662759</v>
      </c>
      <c r="I108" s="4">
        <f t="shared" si="9"/>
        <v>1.036638828963377</v>
      </c>
    </row>
    <row r="109" spans="1:9" x14ac:dyDescent="0.2">
      <c r="A109" s="4">
        <f>IF('True_Odds_Calculator_3-way'!A110="","",'True_Odds_Calculator_3-way'!A110)</f>
        <v>2.6</v>
      </c>
      <c r="B109" s="4">
        <f>IF('True_Odds_Calculator_3-way'!B110="","",'True_Odds_Calculator_3-way'!B110)</f>
        <v>3.21</v>
      </c>
      <c r="C109" s="4">
        <f>IF('True_Odds_Calculator_3-way'!C110="","",'True_Odds_Calculator_3-way'!C110)</f>
        <v>3.02</v>
      </c>
      <c r="D109" s="4">
        <f t="shared" si="5"/>
        <v>2.7267692180732883E-2</v>
      </c>
      <c r="E109" s="4">
        <f t="shared" si="6"/>
        <v>2.6629303702159373</v>
      </c>
      <c r="F109" s="4">
        <f t="shared" si="7"/>
        <v>3.3064710224271399</v>
      </c>
      <c r="G109" s="4">
        <f t="shared" si="8"/>
        <v>3.1052371346719934</v>
      </c>
      <c r="I109" s="4">
        <f t="shared" si="9"/>
        <v>1.0272676921807329</v>
      </c>
    </row>
    <row r="110" spans="1:9" x14ac:dyDescent="0.2">
      <c r="A110" s="4">
        <f>IF('True_Odds_Calculator_3-way'!A111="","",'True_Odds_Calculator_3-way'!A111)</f>
        <v>1.25</v>
      </c>
      <c r="B110" s="4">
        <f>IF('True_Odds_Calculator_3-way'!B111="","",'True_Odds_Calculator_3-way'!B111)</f>
        <v>6.31</v>
      </c>
      <c r="C110" s="4">
        <f>IF('True_Odds_Calculator_3-way'!C111="","",'True_Odds_Calculator_3-way'!C111)</f>
        <v>12.29</v>
      </c>
      <c r="D110" s="4">
        <f t="shared" si="5"/>
        <v>3.9845570400477648E-2</v>
      </c>
      <c r="E110" s="4">
        <f t="shared" si="6"/>
        <v>1.2711032644203066</v>
      </c>
      <c r="F110" s="4">
        <f t="shared" si="7"/>
        <v>6.8872065643614944</v>
      </c>
      <c r="G110" s="4">
        <f t="shared" si="8"/>
        <v>14.687499605428796</v>
      </c>
      <c r="I110" s="4">
        <f t="shared" si="9"/>
        <v>1.0398455704004776</v>
      </c>
    </row>
    <row r="111" spans="1:9" x14ac:dyDescent="0.2">
      <c r="A111" s="4">
        <f>IF('True_Odds_Calculator_3-way'!A112="","",'True_Odds_Calculator_3-way'!A112)</f>
        <v>2.31</v>
      </c>
      <c r="B111" s="4">
        <f>IF('True_Odds_Calculator_3-way'!B112="","",'True_Odds_Calculator_3-way'!B112)</f>
        <v>3.4</v>
      </c>
      <c r="C111" s="4">
        <f>IF('True_Odds_Calculator_3-way'!C112="","",'True_Odds_Calculator_3-way'!C112)</f>
        <v>3.33</v>
      </c>
      <c r="D111" s="4">
        <f t="shared" si="5"/>
        <v>2.7318380259556907E-2</v>
      </c>
      <c r="E111" s="4">
        <f t="shared" si="6"/>
        <v>2.3596352888529606</v>
      </c>
      <c r="F111" s="4">
        <f t="shared" si="7"/>
        <v>3.5086301035397782</v>
      </c>
      <c r="G111" s="4">
        <f t="shared" si="8"/>
        <v>3.4341346456858344</v>
      </c>
      <c r="I111" s="4">
        <f t="shared" si="9"/>
        <v>1.0273183802595569</v>
      </c>
    </row>
    <row r="112" spans="1:9" x14ac:dyDescent="0.2">
      <c r="A112" s="4">
        <f>IF('True_Odds_Calculator_3-way'!A113="","",'True_Odds_Calculator_3-way'!A113)</f>
        <v>1.51</v>
      </c>
      <c r="B112" s="4">
        <f>IF('True_Odds_Calculator_3-way'!B113="","",'True_Odds_Calculator_3-way'!B113)</f>
        <v>4.38</v>
      </c>
      <c r="C112" s="4">
        <f>IF('True_Odds_Calculator_3-way'!C113="","",'True_Odds_Calculator_3-way'!C113)</f>
        <v>7</v>
      </c>
      <c r="D112" s="4">
        <f t="shared" si="5"/>
        <v>3.3419300769387039E-2</v>
      </c>
      <c r="E112" s="4">
        <f t="shared" si="6"/>
        <v>1.5358343432913721</v>
      </c>
      <c r="F112" s="4">
        <f t="shared" si="7"/>
        <v>4.6046719800549027</v>
      </c>
      <c r="G112" s="4">
        <f t="shared" si="8"/>
        <v>7.5920127690743531</v>
      </c>
      <c r="I112" s="4">
        <f t="shared" si="9"/>
        <v>1.033419300769387</v>
      </c>
    </row>
    <row r="113" spans="1:9" x14ac:dyDescent="0.2">
      <c r="A113" s="4">
        <f>IF('True_Odds_Calculator_3-way'!A114="","",'True_Odds_Calculator_3-way'!A114)</f>
        <v>2.88</v>
      </c>
      <c r="B113" s="4">
        <f>IF('True_Odds_Calculator_3-way'!B114="","",'True_Odds_Calculator_3-way'!B114)</f>
        <v>3.35</v>
      </c>
      <c r="C113" s="4">
        <f>IF('True_Odds_Calculator_3-way'!C114="","",'True_Odds_Calculator_3-way'!C114)</f>
        <v>2.62</v>
      </c>
      <c r="D113" s="4">
        <f t="shared" si="5"/>
        <v>2.7409074221766527E-2</v>
      </c>
      <c r="E113" s="4">
        <f t="shared" si="6"/>
        <v>2.9578284869116978</v>
      </c>
      <c r="F113" s="4">
        <f t="shared" si="7"/>
        <v>3.4557700615568026</v>
      </c>
      <c r="G113" s="4">
        <f t="shared" si="8"/>
        <v>2.6842536731235112</v>
      </c>
      <c r="I113" s="4">
        <f t="shared" si="9"/>
        <v>1.0274090742217665</v>
      </c>
    </row>
    <row r="114" spans="1:9" x14ac:dyDescent="0.2">
      <c r="A114" s="4">
        <f>IF('True_Odds_Calculator_3-way'!A115="","",'True_Odds_Calculator_3-way'!A115)</f>
        <v>1.79</v>
      </c>
      <c r="B114" s="4">
        <f>IF('True_Odds_Calculator_3-way'!B115="","",'True_Odds_Calculator_3-way'!B115)</f>
        <v>3.8</v>
      </c>
      <c r="C114" s="4">
        <f>IF('True_Odds_Calculator_3-way'!C115="","",'True_Odds_Calculator_3-way'!C115)</f>
        <v>4.2</v>
      </c>
      <c r="D114" s="4">
        <f t="shared" si="5"/>
        <v>5.9912350709175222E-2</v>
      </c>
      <c r="E114" s="4">
        <f t="shared" si="6"/>
        <v>1.8563606276154254</v>
      </c>
      <c r="F114" s="4">
        <f t="shared" si="7"/>
        <v>4.1120600314743019</v>
      </c>
      <c r="G114" s="4">
        <f t="shared" si="8"/>
        <v>4.5845386853817196</v>
      </c>
      <c r="I114" s="4">
        <f t="shared" si="9"/>
        <v>1.0599123507091752</v>
      </c>
    </row>
    <row r="115" spans="1:9" x14ac:dyDescent="0.2">
      <c r="A115" s="4">
        <f>IF('True_Odds_Calculator_3-way'!A116="","",'True_Odds_Calculator_3-way'!A116)</f>
        <v>1.73</v>
      </c>
      <c r="B115" s="4">
        <f>IF('True_Odds_Calculator_3-way'!B116="","",'True_Odds_Calculator_3-way'!B116)</f>
        <v>3.78</v>
      </c>
      <c r="C115" s="4">
        <f>IF('True_Odds_Calculator_3-way'!C116="","",'True_Odds_Calculator_3-way'!C116)</f>
        <v>4.6100000000000003</v>
      </c>
      <c r="D115" s="4">
        <f t="shared" si="5"/>
        <v>5.9504686327501721E-2</v>
      </c>
      <c r="E115" s="4">
        <f t="shared" si="6"/>
        <v>1.7914732752267302</v>
      </c>
      <c r="F115" s="4">
        <f t="shared" si="7"/>
        <v>4.0863800408042019</v>
      </c>
      <c r="G115" s="4">
        <f t="shared" si="8"/>
        <v>5.0739568726663222</v>
      </c>
      <c r="I115" s="4">
        <f t="shared" si="9"/>
        <v>1.0595046863275017</v>
      </c>
    </row>
    <row r="116" spans="1:9" x14ac:dyDescent="0.2">
      <c r="A116" s="4">
        <f>IF('True_Odds_Calculator_3-way'!A117="","",'True_Odds_Calculator_3-way'!A117)</f>
        <v>1.83</v>
      </c>
      <c r="B116" s="4">
        <f>IF('True_Odds_Calculator_3-way'!B117="","",'True_Odds_Calculator_3-way'!B117)</f>
        <v>3.55</v>
      </c>
      <c r="C116" s="4">
        <f>IF('True_Odds_Calculator_3-way'!C117="","",'True_Odds_Calculator_3-way'!C117)</f>
        <v>4.32</v>
      </c>
      <c r="D116" s="4">
        <f t="shared" si="5"/>
        <v>5.961970975824582E-2</v>
      </c>
      <c r="E116" s="4">
        <f t="shared" si="6"/>
        <v>1.8990652485475286</v>
      </c>
      <c r="F116" s="4">
        <f t="shared" si="7"/>
        <v>3.8194630817680242</v>
      </c>
      <c r="G116" s="4">
        <f t="shared" si="8"/>
        <v>4.7257137853693365</v>
      </c>
      <c r="I116" s="4">
        <f t="shared" si="9"/>
        <v>1.0596197097582458</v>
      </c>
    </row>
    <row r="117" spans="1:9" x14ac:dyDescent="0.2">
      <c r="A117" s="4">
        <f>IF('True_Odds_Calculator_3-way'!A118="","",'True_Odds_Calculator_3-way'!A118)</f>
        <v>2.27</v>
      </c>
      <c r="B117" s="4">
        <f>IF('True_Odds_Calculator_3-way'!B118="","",'True_Odds_Calculator_3-way'!B118)</f>
        <v>3.24</v>
      </c>
      <c r="C117" s="4">
        <f>IF('True_Odds_Calculator_3-way'!C118="","",'True_Odds_Calculator_3-way'!C118)</f>
        <v>3.26</v>
      </c>
      <c r="D117" s="4">
        <f t="shared" si="5"/>
        <v>5.5919075927544082E-2</v>
      </c>
      <c r="E117" s="4">
        <f t="shared" si="6"/>
        <v>2.3702920354962136</v>
      </c>
      <c r="F117" s="4">
        <f t="shared" si="7"/>
        <v>3.4482487120711522</v>
      </c>
      <c r="G117" s="4">
        <f t="shared" si="8"/>
        <v>3.4709112990145359</v>
      </c>
      <c r="I117" s="4">
        <f t="shared" si="9"/>
        <v>1.0559190759275441</v>
      </c>
    </row>
    <row r="118" spans="1:9" x14ac:dyDescent="0.2">
      <c r="A118" s="4">
        <f>IF('True_Odds_Calculator_3-way'!A119="","",'True_Odds_Calculator_3-way'!A119)</f>
        <v>2.63</v>
      </c>
      <c r="B118" s="4">
        <f>IF('True_Odds_Calculator_3-way'!B119="","",'True_Odds_Calculator_3-way'!B119)</f>
        <v>3.3</v>
      </c>
      <c r="C118" s="4">
        <f>IF('True_Odds_Calculator_3-way'!C119="","",'True_Odds_Calculator_3-way'!C119)</f>
        <v>2.69</v>
      </c>
      <c r="D118" s="4">
        <f t="shared" si="5"/>
        <v>5.500565180834327E-2</v>
      </c>
      <c r="E118" s="4">
        <f t="shared" si="6"/>
        <v>2.7632483140876509</v>
      </c>
      <c r="F118" s="4">
        <f t="shared" si="7"/>
        <v>3.5125298960727509</v>
      </c>
      <c r="G118" s="4">
        <f t="shared" si="8"/>
        <v>2.8295587450475326</v>
      </c>
      <c r="I118" s="4">
        <f t="shared" si="9"/>
        <v>1.0550056518083433</v>
      </c>
    </row>
    <row r="119" spans="1:9" x14ac:dyDescent="0.2">
      <c r="A119" s="4">
        <f>IF('True_Odds_Calculator_3-way'!A120="","",'True_Odds_Calculator_3-way'!A120)</f>
        <v>1.76</v>
      </c>
      <c r="B119" s="4">
        <f>IF('True_Odds_Calculator_3-way'!B120="","",'True_Odds_Calculator_3-way'!B120)</f>
        <v>4</v>
      </c>
      <c r="C119" s="4">
        <f>IF('True_Odds_Calculator_3-way'!C120="","",'True_Odds_Calculator_3-way'!C120)</f>
        <v>3.84</v>
      </c>
      <c r="D119" s="4">
        <f t="shared" si="5"/>
        <v>7.8598484848484862E-2</v>
      </c>
      <c r="E119" s="4">
        <f t="shared" si="6"/>
        <v>1.8450786255096099</v>
      </c>
      <c r="F119" s="4">
        <f t="shared" si="7"/>
        <v>4.4682651622002822</v>
      </c>
      <c r="G119" s="4">
        <f t="shared" si="8"/>
        <v>4.2695417789757411</v>
      </c>
      <c r="I119" s="4">
        <f t="shared" si="9"/>
        <v>1.0785984848484849</v>
      </c>
    </row>
    <row r="120" spans="1:9" x14ac:dyDescent="0.2">
      <c r="A120" s="4">
        <f>IF('True_Odds_Calculator_3-way'!A121="","",'True_Odds_Calculator_3-way'!A121)</f>
        <v>1.58</v>
      </c>
      <c r="B120" s="4">
        <f>IF('True_Odds_Calculator_3-way'!B121="","",'True_Odds_Calculator_3-way'!B121)</f>
        <v>4.21</v>
      </c>
      <c r="C120" s="4">
        <f>IF('True_Odds_Calculator_3-way'!C121="","",'True_Odds_Calculator_3-way'!C121)</f>
        <v>4.75</v>
      </c>
      <c r="D120" s="4">
        <f t="shared" si="5"/>
        <v>8.0967399405938334E-2</v>
      </c>
      <c r="E120" s="4">
        <f t="shared" si="6"/>
        <v>1.6503767351362644</v>
      </c>
      <c r="F120" s="4">
        <f t="shared" si="7"/>
        <v>4.7496786801458146</v>
      </c>
      <c r="G120" s="4">
        <f t="shared" si="8"/>
        <v>5.4484872522223462</v>
      </c>
      <c r="I120" s="4">
        <f t="shared" si="9"/>
        <v>1.0809673994059383</v>
      </c>
    </row>
    <row r="121" spans="1:9" x14ac:dyDescent="0.2">
      <c r="A121" s="4">
        <f>IF('True_Odds_Calculator_3-way'!A122="","",'True_Odds_Calculator_3-way'!A122)</f>
        <v>1.65</v>
      </c>
      <c r="B121" s="4">
        <f>IF('True_Odds_Calculator_3-way'!B122="","",'True_Odds_Calculator_3-way'!B122)</f>
        <v>4.0199999999999996</v>
      </c>
      <c r="C121" s="4">
        <f>IF('True_Odds_Calculator_3-way'!C122="","",'True_Odds_Calculator_3-way'!C122)</f>
        <v>4.49</v>
      </c>
      <c r="D121" s="4">
        <f t="shared" si="5"/>
        <v>7.7533974186568821E-2</v>
      </c>
      <c r="E121" s="4">
        <f t="shared" si="6"/>
        <v>1.7234962317904594</v>
      </c>
      <c r="F121" s="4">
        <f t="shared" si="7"/>
        <v>4.4860840604989773</v>
      </c>
      <c r="G121" s="4">
        <f t="shared" si="8"/>
        <v>5.0794298081793681</v>
      </c>
      <c r="I121" s="4">
        <f t="shared" si="9"/>
        <v>1.0775339741865688</v>
      </c>
    </row>
    <row r="122" spans="1:9" x14ac:dyDescent="0.2">
      <c r="A122" s="4">
        <f>IF('True_Odds_Calculator_3-way'!A123="","",'True_Odds_Calculator_3-way'!A123)</f>
        <v>3.35</v>
      </c>
      <c r="B122" s="4">
        <f>IF('True_Odds_Calculator_3-way'!B123="","",'True_Odds_Calculator_3-way'!B123)</f>
        <v>3.47</v>
      </c>
      <c r="C122" s="4">
        <f>IF('True_Odds_Calculator_3-way'!C123="","",'True_Odds_Calculator_3-way'!C123)</f>
        <v>2.04</v>
      </c>
      <c r="D122" s="4">
        <f t="shared" si="5"/>
        <v>7.6887979158285491E-2</v>
      </c>
      <c r="E122" s="4">
        <f t="shared" si="6"/>
        <v>3.664639511092521</v>
      </c>
      <c r="F122" s="4">
        <f t="shared" si="7"/>
        <v>3.8087241710870359</v>
      </c>
      <c r="G122" s="4">
        <f t="shared" si="8"/>
        <v>2.1525431934107471</v>
      </c>
      <c r="I122" s="4">
        <f t="shared" si="9"/>
        <v>1.0768879791582855</v>
      </c>
    </row>
    <row r="123" spans="1:9" x14ac:dyDescent="0.2">
      <c r="A123" s="4">
        <f>IF('True_Odds_Calculator_3-way'!A124="","",'True_Odds_Calculator_3-way'!A124)</f>
        <v>1.7</v>
      </c>
      <c r="B123" s="4">
        <f>IF('True_Odds_Calculator_3-way'!B124="","",'True_Odds_Calculator_3-way'!B124)</f>
        <v>3.99</v>
      </c>
      <c r="C123" s="4">
        <f>IF('True_Odds_Calculator_3-way'!C124="","",'True_Odds_Calculator_3-way'!C124)</f>
        <v>5.35</v>
      </c>
      <c r="D123" s="4">
        <f t="shared" si="5"/>
        <v>2.5777748384154364E-2</v>
      </c>
      <c r="E123" s="4">
        <f t="shared" si="6"/>
        <v>1.7252006804634565</v>
      </c>
      <c r="F123" s="4">
        <f t="shared" si="7"/>
        <v>4.1316512046695291</v>
      </c>
      <c r="G123" s="4">
        <f t="shared" si="8"/>
        <v>5.6077919803436238</v>
      </c>
      <c r="I123" s="4">
        <f t="shared" si="9"/>
        <v>1.0257777483841544</v>
      </c>
    </row>
    <row r="124" spans="1:9" x14ac:dyDescent="0.2">
      <c r="A124" s="4">
        <f>IF('True_Odds_Calculator_3-way'!A125="","",'True_Odds_Calculator_3-way'!A125)</f>
        <v>2.7</v>
      </c>
      <c r="B124" s="4">
        <f>IF('True_Odds_Calculator_3-way'!B125="","",'True_Odds_Calculator_3-way'!B125)</f>
        <v>2.97</v>
      </c>
      <c r="C124" s="4">
        <f>IF('True_Odds_Calculator_3-way'!C125="","",'True_Odds_Calculator_3-way'!C125)</f>
        <v>3.18</v>
      </c>
      <c r="D124" s="4">
        <f t="shared" si="5"/>
        <v>2.1536115875738338E-2</v>
      </c>
      <c r="E124" s="4">
        <f t="shared" si="6"/>
        <v>2.7533671506034634</v>
      </c>
      <c r="F124" s="4">
        <f t="shared" si="7"/>
        <v>3.0347021399652974</v>
      </c>
      <c r="G124" s="4">
        <f t="shared" si="8"/>
        <v>3.2542898490800081</v>
      </c>
      <c r="I124" s="4">
        <f t="shared" si="9"/>
        <v>1.0215361158757383</v>
      </c>
    </row>
    <row r="125" spans="1:9" x14ac:dyDescent="0.2">
      <c r="A125" s="4">
        <f>IF('True_Odds_Calculator_3-way'!A126="","",'True_Odds_Calculator_3-way'!A126)</f>
        <v>2.82</v>
      </c>
      <c r="B125" s="4">
        <f>IF('True_Odds_Calculator_3-way'!B126="","",'True_Odds_Calculator_3-way'!B126)</f>
        <v>3</v>
      </c>
      <c r="C125" s="4">
        <f>IF('True_Odds_Calculator_3-way'!C126="","",'True_Odds_Calculator_3-way'!C126)</f>
        <v>2.99</v>
      </c>
      <c r="D125" s="4">
        <f t="shared" si="5"/>
        <v>2.2391422946464568E-2</v>
      </c>
      <c r="E125" s="4">
        <f t="shared" si="6"/>
        <v>2.8806313487905979</v>
      </c>
      <c r="F125" s="4">
        <f t="shared" si="7"/>
        <v>3.0687128472643459</v>
      </c>
      <c r="G125" s="4">
        <f t="shared" si="8"/>
        <v>3.0582503143437472</v>
      </c>
      <c r="I125" s="4">
        <f t="shared" si="9"/>
        <v>1.0223914229464646</v>
      </c>
    </row>
    <row r="126" spans="1:9" x14ac:dyDescent="0.2">
      <c r="A126" s="4">
        <f>IF('True_Odds_Calculator_3-way'!A127="","",'True_Odds_Calculator_3-way'!A127)</f>
        <v>2.52</v>
      </c>
      <c r="B126" s="4">
        <f>IF('True_Odds_Calculator_3-way'!B127="","",'True_Odds_Calculator_3-way'!B127)</f>
        <v>3.24</v>
      </c>
      <c r="C126" s="4">
        <f>IF('True_Odds_Calculator_3-way'!C127="","",'True_Odds_Calculator_3-way'!C127)</f>
        <v>3.16</v>
      </c>
      <c r="D126" s="4">
        <f t="shared" si="5"/>
        <v>2.1923068336570317E-2</v>
      </c>
      <c r="E126" s="4">
        <f t="shared" si="6"/>
        <v>2.5672773818848746</v>
      </c>
      <c r="F126" s="4">
        <f t="shared" si="7"/>
        <v>3.3185735806188723</v>
      </c>
      <c r="G126" s="4">
        <f t="shared" si="8"/>
        <v>3.2346965794478009</v>
      </c>
      <c r="I126" s="4">
        <f t="shared" si="9"/>
        <v>1.0219230683365703</v>
      </c>
    </row>
    <row r="127" spans="1:9" x14ac:dyDescent="0.2">
      <c r="A127" s="4">
        <f>IF('True_Odds_Calculator_3-way'!A128="","",'True_Odds_Calculator_3-way'!A128)</f>
        <v>2.16</v>
      </c>
      <c r="B127" s="4">
        <f>IF('True_Odds_Calculator_3-way'!B128="","",'True_Odds_Calculator_3-way'!B128)</f>
        <v>3.13</v>
      </c>
      <c r="C127" s="4">
        <f>IF('True_Odds_Calculator_3-way'!C128="","",'True_Odds_Calculator_3-way'!C128)</f>
        <v>4.0599999999999996</v>
      </c>
      <c r="D127" s="4">
        <f t="shared" si="5"/>
        <v>2.8757199573548498E-2</v>
      </c>
      <c r="E127" s="4">
        <f t="shared" si="6"/>
        <v>2.2056687771976935</v>
      </c>
      <c r="F127" s="4">
        <f t="shared" si="7"/>
        <v>3.2268152508627925</v>
      </c>
      <c r="G127" s="4">
        <f t="shared" si="8"/>
        <v>4.2244057471155871</v>
      </c>
      <c r="I127" s="4">
        <f t="shared" si="9"/>
        <v>1.0287571995735485</v>
      </c>
    </row>
    <row r="128" spans="1:9" x14ac:dyDescent="0.2">
      <c r="A128" s="4">
        <f>IF('True_Odds_Calculator_3-way'!A129="","",'True_Odds_Calculator_3-way'!A129)</f>
        <v>2.59</v>
      </c>
      <c r="B128" s="4">
        <f>IF('True_Odds_Calculator_3-way'!B129="","",'True_Odds_Calculator_3-way'!B129)</f>
        <v>2.9</v>
      </c>
      <c r="C128" s="4">
        <f>IF('True_Odds_Calculator_3-way'!C129="","",'True_Odds_Calculator_3-way'!C129)</f>
        <v>3.24</v>
      </c>
      <c r="D128" s="4">
        <f t="shared" si="5"/>
        <v>3.9569947615924583E-2</v>
      </c>
      <c r="E128" s="4">
        <f t="shared" si="6"/>
        <v>2.681609283218684</v>
      </c>
      <c r="F128" s="4">
        <f t="shared" si="7"/>
        <v>3.0153396024424413</v>
      </c>
      <c r="G128" s="4">
        <f t="shared" si="8"/>
        <v>3.3846446274554896</v>
      </c>
      <c r="I128" s="4">
        <f t="shared" si="9"/>
        <v>1.0395699476159246</v>
      </c>
    </row>
    <row r="129" spans="1:9" x14ac:dyDescent="0.2">
      <c r="A129" s="4">
        <f>IF('True_Odds_Calculator_3-way'!A130="","",'True_Odds_Calculator_3-way'!A130)</f>
        <v>1.88</v>
      </c>
      <c r="B129" s="4">
        <f>IF('True_Odds_Calculator_3-way'!B130="","",'True_Odds_Calculator_3-way'!B130)</f>
        <v>3.41</v>
      </c>
      <c r="C129" s="4">
        <f>IF('True_Odds_Calculator_3-way'!C130="","",'True_Odds_Calculator_3-way'!C130)</f>
        <v>4.62</v>
      </c>
      <c r="D129" s="4">
        <f t="shared" si="5"/>
        <v>4.1620242032047061E-2</v>
      </c>
      <c r="E129" s="4">
        <f t="shared" si="6"/>
        <v>1.9303473551189425</v>
      </c>
      <c r="F129" s="4">
        <f t="shared" si="7"/>
        <v>3.5793322745770881</v>
      </c>
      <c r="G129" s="4">
        <f t="shared" si="8"/>
        <v>4.9363993703004754</v>
      </c>
      <c r="I129" s="4">
        <f t="shared" si="9"/>
        <v>1.0416202420320471</v>
      </c>
    </row>
    <row r="130" spans="1:9" x14ac:dyDescent="0.2">
      <c r="A130" s="4">
        <f>IF('True_Odds_Calculator_3-way'!A131="","",'True_Odds_Calculator_3-way'!A131)</f>
        <v>1.98</v>
      </c>
      <c r="B130" s="4">
        <f>IF('True_Odds_Calculator_3-way'!B131="","",'True_Odds_Calculator_3-way'!B131)</f>
        <v>3.07</v>
      </c>
      <c r="C130" s="4">
        <f>IF('True_Odds_Calculator_3-way'!C131="","",'True_Odds_Calculator_3-way'!C131)</f>
        <v>4.7699999999999996</v>
      </c>
      <c r="D130" s="4">
        <f t="shared" si="5"/>
        <v>4.0427009943327485E-2</v>
      </c>
      <c r="E130" s="4">
        <f t="shared" si="6"/>
        <v>2.0342782597055225</v>
      </c>
      <c r="F130" s="4">
        <f t="shared" si="7"/>
        <v>3.2024879073863852</v>
      </c>
      <c r="G130" s="4">
        <f t="shared" si="8"/>
        <v>5.0976730497194565</v>
      </c>
      <c r="I130" s="4">
        <f t="shared" si="9"/>
        <v>1.0404270099433275</v>
      </c>
    </row>
    <row r="131" spans="1:9" x14ac:dyDescent="0.2">
      <c r="A131" s="4">
        <f>IF('True_Odds_Calculator_3-way'!A132="","",'True_Odds_Calculator_3-way'!A132)</f>
        <v>2.95</v>
      </c>
      <c r="B131" s="4">
        <f>IF('True_Odds_Calculator_3-way'!B132="","",'True_Odds_Calculator_3-way'!B132)</f>
        <v>3.5</v>
      </c>
      <c r="C131" s="4">
        <f>IF('True_Odds_Calculator_3-way'!C132="","",'True_Odds_Calculator_3-way'!C132)</f>
        <v>2.48</v>
      </c>
      <c r="D131" s="4">
        <f t="shared" ref="D131:D194" si="10">IF(A131="","",((1/A131)+(1/B131)+(1/C131))-1)</f>
        <v>2.7923143013356189E-2</v>
      </c>
      <c r="E131" s="4">
        <f t="shared" ref="E131:E194" si="11">IF(A131="","",(3*A131)/(3-($D131*A131)))</f>
        <v>3.033287265547878</v>
      </c>
      <c r="F131" s="4">
        <f t="shared" ref="F131:F194" si="12">IF(B131="","",(3*B131)/(3-($D131*B131)))</f>
        <v>3.6178589930768141</v>
      </c>
      <c r="G131" s="4">
        <f t="shared" ref="G131:G194" si="13">IF(C131="","",(3*C131)/(3-($D131*C131)))</f>
        <v>2.5385988103106407</v>
      </c>
      <c r="I131" s="4">
        <f t="shared" ref="I131:I194" si="14">IF(A131="","",D131+1)</f>
        <v>1.0279231430133562</v>
      </c>
    </row>
    <row r="132" spans="1:9" x14ac:dyDescent="0.2">
      <c r="A132" s="4">
        <f>IF('True_Odds_Calculator_3-way'!A133="","",'True_Odds_Calculator_3-way'!A133)</f>
        <v>2.42</v>
      </c>
      <c r="B132" s="4">
        <f>IF('True_Odds_Calculator_3-way'!B133="","",'True_Odds_Calculator_3-way'!B133)</f>
        <v>3.24</v>
      </c>
      <c r="C132" s="4">
        <f>IF('True_Odds_Calculator_3-way'!C133="","",'True_Odds_Calculator_3-way'!C133)</f>
        <v>3.27</v>
      </c>
      <c r="D132" s="4">
        <f t="shared" si="10"/>
        <v>2.7675513358026649E-2</v>
      </c>
      <c r="E132" s="4">
        <f t="shared" si="11"/>
        <v>2.4752599661410706</v>
      </c>
      <c r="F132" s="4">
        <f t="shared" si="12"/>
        <v>3.3398259082605528</v>
      </c>
      <c r="G132" s="4">
        <f t="shared" si="13"/>
        <v>3.3717121112974398</v>
      </c>
      <c r="I132" s="4">
        <f t="shared" si="14"/>
        <v>1.0276755133580266</v>
      </c>
    </row>
    <row r="133" spans="1:9" x14ac:dyDescent="0.2">
      <c r="A133" s="4">
        <f>IF('True_Odds_Calculator_3-way'!A134="","",'True_Odds_Calculator_3-way'!A134)</f>
        <v>1.76</v>
      </c>
      <c r="B133" s="4">
        <f>IF('True_Odds_Calculator_3-way'!B134="","",'True_Odds_Calculator_3-way'!B134)</f>
        <v>4</v>
      </c>
      <c r="C133" s="4">
        <f>IF('True_Odds_Calculator_3-way'!C134="","",'True_Odds_Calculator_3-way'!C134)</f>
        <v>4.74</v>
      </c>
      <c r="D133" s="4">
        <f t="shared" si="10"/>
        <v>2.9152282316839306E-2</v>
      </c>
      <c r="E133" s="4">
        <f t="shared" si="11"/>
        <v>1.7906244633964856</v>
      </c>
      <c r="F133" s="4">
        <f t="shared" si="12"/>
        <v>4.1617666622322735</v>
      </c>
      <c r="G133" s="4">
        <f t="shared" si="13"/>
        <v>4.9688691232528592</v>
      </c>
      <c r="I133" s="4">
        <f t="shared" si="14"/>
        <v>1.0291522823168393</v>
      </c>
    </row>
    <row r="134" spans="1:9" x14ac:dyDescent="0.2">
      <c r="A134" s="4">
        <f>IF('True_Odds_Calculator_3-way'!A135="","",'True_Odds_Calculator_3-way'!A135)</f>
        <v>4.01</v>
      </c>
      <c r="B134" s="4">
        <f>IF('True_Odds_Calculator_3-way'!B135="","",'True_Odds_Calculator_3-way'!B135)</f>
        <v>3.93</v>
      </c>
      <c r="C134" s="4">
        <f>IF('True_Odds_Calculator_3-way'!C135="","",'True_Odds_Calculator_3-way'!C135)</f>
        <v>1.9</v>
      </c>
      <c r="D134" s="4">
        <f t="shared" si="10"/>
        <v>3.0145274285827028E-2</v>
      </c>
      <c r="E134" s="4">
        <f t="shared" si="11"/>
        <v>4.1783637550195669</v>
      </c>
      <c r="F134" s="4">
        <f t="shared" si="12"/>
        <v>4.0915776676807409</v>
      </c>
      <c r="G134" s="4">
        <f t="shared" si="13"/>
        <v>1.9369808520791361</v>
      </c>
      <c r="I134" s="4">
        <f t="shared" si="14"/>
        <v>1.030145274285827</v>
      </c>
    </row>
    <row r="135" spans="1:9" x14ac:dyDescent="0.2">
      <c r="A135" s="4">
        <f>IF('True_Odds_Calculator_3-way'!A136="","",'True_Odds_Calculator_3-way'!A136)</f>
        <v>3.58</v>
      </c>
      <c r="B135" s="4">
        <f>IF('True_Odds_Calculator_3-way'!B136="","",'True_Odds_Calculator_3-way'!B136)</f>
        <v>4.17</v>
      </c>
      <c r="C135" s="4">
        <f>IF('True_Odds_Calculator_3-way'!C136="","",'True_Odds_Calculator_3-way'!C136)</f>
        <v>1.89</v>
      </c>
      <c r="D135" s="4">
        <f t="shared" si="10"/>
        <v>4.8238291516294884E-2</v>
      </c>
      <c r="E135" s="4">
        <f t="shared" si="11"/>
        <v>3.7986678905673394</v>
      </c>
      <c r="F135" s="4">
        <f t="shared" si="12"/>
        <v>4.4696987794727878</v>
      </c>
      <c r="G135" s="4">
        <f t="shared" si="13"/>
        <v>1.9492375708104184</v>
      </c>
      <c r="I135" s="4">
        <f t="shared" si="14"/>
        <v>1.0482382915162949</v>
      </c>
    </row>
    <row r="136" spans="1:9" x14ac:dyDescent="0.2">
      <c r="A136" s="4">
        <f>IF('True_Odds_Calculator_3-way'!A137="","",'True_Odds_Calculator_3-way'!A137)</f>
        <v>1.32</v>
      </c>
      <c r="B136" s="4">
        <f>IF('True_Odds_Calculator_3-way'!B137="","",'True_Odds_Calculator_3-way'!B137)</f>
        <v>5.59</v>
      </c>
      <c r="C136" s="4">
        <f>IF('True_Odds_Calculator_3-way'!C137="","",'True_Odds_Calculator_3-way'!C137)</f>
        <v>8.75</v>
      </c>
      <c r="D136" s="4">
        <f t="shared" si="10"/>
        <v>5.0752348426767124E-2</v>
      </c>
      <c r="E136" s="4">
        <f t="shared" si="11"/>
        <v>1.3501502502078968</v>
      </c>
      <c r="F136" s="4">
        <f t="shared" si="12"/>
        <v>6.1738522050667459</v>
      </c>
      <c r="G136" s="4">
        <f t="shared" si="13"/>
        <v>10.27028675051433</v>
      </c>
      <c r="I136" s="4">
        <f t="shared" si="14"/>
        <v>1.0507523484267671</v>
      </c>
    </row>
    <row r="137" spans="1:9" x14ac:dyDescent="0.2">
      <c r="A137" s="4">
        <f>IF('True_Odds_Calculator_3-way'!A138="","",'True_Odds_Calculator_3-way'!A138)</f>
        <v>2.1</v>
      </c>
      <c r="B137" s="4">
        <f>IF('True_Odds_Calculator_3-way'!B138="","",'True_Odds_Calculator_3-way'!B138)</f>
        <v>3.86</v>
      </c>
      <c r="C137" s="4">
        <f>IF('True_Odds_Calculator_3-way'!C138="","",'True_Odds_Calculator_3-way'!C138)</f>
        <v>3.23</v>
      </c>
      <c r="D137" s="4">
        <f t="shared" si="10"/>
        <v>4.4855356923243939E-2</v>
      </c>
      <c r="E137" s="4">
        <f t="shared" si="11"/>
        <v>2.1680748395345391</v>
      </c>
      <c r="F137" s="4">
        <f t="shared" si="12"/>
        <v>4.0964203648789193</v>
      </c>
      <c r="G137" s="4">
        <f t="shared" si="13"/>
        <v>3.3939062150280992</v>
      </c>
      <c r="I137" s="4">
        <f t="shared" si="14"/>
        <v>1.0448553569232439</v>
      </c>
    </row>
    <row r="138" spans="1:9" x14ac:dyDescent="0.2">
      <c r="A138" s="4">
        <f>IF('True_Odds_Calculator_3-way'!A139="","",'True_Odds_Calculator_3-way'!A139)</f>
        <v>2.36</v>
      </c>
      <c r="B138" s="4">
        <f>IF('True_Odds_Calculator_3-way'!B139="","",'True_Odds_Calculator_3-way'!B139)</f>
        <v>3.49</v>
      </c>
      <c r="C138" s="4">
        <f>IF('True_Odds_Calculator_3-way'!C139="","",'True_Odds_Calculator_3-way'!C139)</f>
        <v>2.98</v>
      </c>
      <c r="D138" s="4">
        <f t="shared" si="10"/>
        <v>4.5832234647378067E-2</v>
      </c>
      <c r="E138" s="4">
        <f t="shared" si="11"/>
        <v>2.4482716795155901</v>
      </c>
      <c r="F138" s="4">
        <f t="shared" si="12"/>
        <v>3.6865606540515343</v>
      </c>
      <c r="G138" s="4">
        <f t="shared" si="13"/>
        <v>3.122140721579195</v>
      </c>
      <c r="I138" s="4">
        <f t="shared" si="14"/>
        <v>1.0458322346473781</v>
      </c>
    </row>
    <row r="139" spans="1:9" x14ac:dyDescent="0.2">
      <c r="A139" s="4">
        <f>IF('True_Odds_Calculator_3-way'!A140="","",'True_Odds_Calculator_3-way'!A140)</f>
        <v>3.36</v>
      </c>
      <c r="B139" s="4">
        <f>IF('True_Odds_Calculator_3-way'!B140="","",'True_Odds_Calculator_3-way'!B140)</f>
        <v>4</v>
      </c>
      <c r="C139" s="4">
        <f>IF('True_Odds_Calculator_3-way'!C140="","",'True_Odds_Calculator_3-way'!C140)</f>
        <v>2.11</v>
      </c>
      <c r="D139" s="4">
        <f t="shared" si="10"/>
        <v>2.1552696908147206E-2</v>
      </c>
      <c r="E139" s="4">
        <f t="shared" si="11"/>
        <v>3.4431133847050446</v>
      </c>
      <c r="F139" s="4">
        <f t="shared" si="12"/>
        <v>4.1183486949113162</v>
      </c>
      <c r="G139" s="4">
        <f t="shared" si="13"/>
        <v>2.1424772342654528</v>
      </c>
      <c r="I139" s="4">
        <f t="shared" si="14"/>
        <v>1.0215526969081472</v>
      </c>
    </row>
    <row r="140" spans="1:9" x14ac:dyDescent="0.2">
      <c r="A140" s="4">
        <f>IF('True_Odds_Calculator_3-way'!A141="","",'True_Odds_Calculator_3-way'!A141)</f>
        <v>2.56</v>
      </c>
      <c r="B140" s="4">
        <f>IF('True_Odds_Calculator_3-way'!B141="","",'True_Odds_Calculator_3-way'!B141)</f>
        <v>3.46</v>
      </c>
      <c r="C140" s="4">
        <f>IF('True_Odds_Calculator_3-way'!C141="","",'True_Odds_Calculator_3-way'!C141)</f>
        <v>2.92</v>
      </c>
      <c r="D140" s="4">
        <f t="shared" si="10"/>
        <v>2.2108094465119965E-2</v>
      </c>
      <c r="E140" s="4">
        <f t="shared" si="11"/>
        <v>2.6092245180812346</v>
      </c>
      <c r="F140" s="4">
        <f t="shared" si="12"/>
        <v>3.550531459254302</v>
      </c>
      <c r="G140" s="4">
        <f t="shared" si="13"/>
        <v>2.9842159868361948</v>
      </c>
      <c r="I140" s="4">
        <f t="shared" si="14"/>
        <v>1.02210809446512</v>
      </c>
    </row>
    <row r="141" spans="1:9" x14ac:dyDescent="0.2">
      <c r="A141" s="4">
        <f>IF('True_Odds_Calculator_3-way'!A142="","",'True_Odds_Calculator_3-way'!A142)</f>
        <v>3.26</v>
      </c>
      <c r="B141" s="4">
        <f>IF('True_Odds_Calculator_3-way'!B142="","",'True_Odds_Calculator_3-way'!B142)</f>
        <v>3.62</v>
      </c>
      <c r="C141" s="4">
        <f>IF('True_Odds_Calculator_3-way'!C142="","",'True_Odds_Calculator_3-way'!C142)</f>
        <v>2.27</v>
      </c>
      <c r="D141" s="4">
        <f t="shared" si="10"/>
        <v>2.3520194541553963E-2</v>
      </c>
      <c r="E141" s="4">
        <f t="shared" si="11"/>
        <v>3.3455065005908713</v>
      </c>
      <c r="F141" s="4">
        <f t="shared" si="12"/>
        <v>3.7257403668079632</v>
      </c>
      <c r="G141" s="4">
        <f t="shared" si="13"/>
        <v>2.3111310777705474</v>
      </c>
      <c r="I141" s="4">
        <f t="shared" si="14"/>
        <v>1.023520194541554</v>
      </c>
    </row>
    <row r="142" spans="1:9" x14ac:dyDescent="0.2">
      <c r="A142" s="4">
        <f>IF('True_Odds_Calculator_3-way'!A143="","",'True_Odds_Calculator_3-way'!A143)</f>
        <v>2.38</v>
      </c>
      <c r="B142" s="4">
        <f>IF('True_Odds_Calculator_3-way'!B143="","",'True_Odds_Calculator_3-way'!B143)</f>
        <v>3.56</v>
      </c>
      <c r="C142" s="4">
        <f>IF('True_Odds_Calculator_3-way'!C143="","",'True_Odds_Calculator_3-way'!C143)</f>
        <v>3.06</v>
      </c>
      <c r="D142" s="4">
        <f t="shared" si="10"/>
        <v>2.7864329252300202E-2</v>
      </c>
      <c r="E142" s="4">
        <f t="shared" si="11"/>
        <v>2.4338008749382949</v>
      </c>
      <c r="F142" s="4">
        <f t="shared" si="12"/>
        <v>3.6817391752179121</v>
      </c>
      <c r="G142" s="4">
        <f t="shared" si="13"/>
        <v>3.1495142850849178</v>
      </c>
      <c r="I142" s="4">
        <f t="shared" si="14"/>
        <v>1.0278643292523002</v>
      </c>
    </row>
    <row r="143" spans="1:9" x14ac:dyDescent="0.2">
      <c r="A143" s="4">
        <f>IF('True_Odds_Calculator_3-way'!A144="","",'True_Odds_Calculator_3-way'!A144)</f>
        <v>4.72</v>
      </c>
      <c r="B143" s="4">
        <f>IF('True_Odds_Calculator_3-way'!B144="","",'True_Odds_Calculator_3-way'!B144)</f>
        <v>4.07</v>
      </c>
      <c r="C143" s="4">
        <f>IF('True_Odds_Calculator_3-way'!C144="","",'True_Odds_Calculator_3-way'!C144)</f>
        <v>1.75</v>
      </c>
      <c r="D143" s="4">
        <f t="shared" si="10"/>
        <v>2.8993223908478249E-2</v>
      </c>
      <c r="E143" s="4">
        <f t="shared" si="11"/>
        <v>4.9455984465105338</v>
      </c>
      <c r="F143" s="4">
        <f t="shared" si="12"/>
        <v>4.2366447807841121</v>
      </c>
      <c r="G143" s="4">
        <f t="shared" si="13"/>
        <v>1.7801064308596541</v>
      </c>
      <c r="I143" s="4">
        <f t="shared" si="14"/>
        <v>1.0289932239084782</v>
      </c>
    </row>
    <row r="144" spans="1:9" x14ac:dyDescent="0.2">
      <c r="A144" s="4">
        <f>IF('True_Odds_Calculator_3-way'!A145="","",'True_Odds_Calculator_3-way'!A145)</f>
        <v>1.57</v>
      </c>
      <c r="B144" s="4">
        <f>IF('True_Odds_Calculator_3-way'!B145="","",'True_Odds_Calculator_3-way'!B145)</f>
        <v>4.5999999999999996</v>
      </c>
      <c r="C144" s="4">
        <f>IF('True_Odds_Calculator_3-way'!C145="","",'True_Odds_Calculator_3-way'!C145)</f>
        <v>5.68</v>
      </c>
      <c r="D144" s="4">
        <f t="shared" si="10"/>
        <v>3.0390317535230693E-2</v>
      </c>
      <c r="E144" s="4">
        <f t="shared" si="11"/>
        <v>1.5953732406709278</v>
      </c>
      <c r="F144" s="4">
        <f t="shared" si="12"/>
        <v>4.8248297666132407</v>
      </c>
      <c r="G144" s="4">
        <f t="shared" si="13"/>
        <v>6.0267745903887278</v>
      </c>
      <c r="I144" s="4">
        <f t="shared" si="14"/>
        <v>1.0303903175352307</v>
      </c>
    </row>
    <row r="145" spans="1:9" x14ac:dyDescent="0.2">
      <c r="A145" s="4">
        <f>IF('True_Odds_Calculator_3-way'!A146="","",'True_Odds_Calculator_3-way'!A146)</f>
        <v>2.66</v>
      </c>
      <c r="B145" s="4">
        <f>IF('True_Odds_Calculator_3-way'!B146="","",'True_Odds_Calculator_3-way'!B146)</f>
        <v>3.47</v>
      </c>
      <c r="C145" s="4">
        <f>IF('True_Odds_Calculator_3-way'!C146="","",'True_Odds_Calculator_3-way'!C146)</f>
        <v>2.79</v>
      </c>
      <c r="D145" s="4">
        <f t="shared" si="10"/>
        <v>2.254722673250642E-2</v>
      </c>
      <c r="E145" s="4">
        <f t="shared" si="11"/>
        <v>2.7142632090816874</v>
      </c>
      <c r="F145" s="4">
        <f t="shared" si="12"/>
        <v>3.5629196094109652</v>
      </c>
      <c r="G145" s="4">
        <f t="shared" si="13"/>
        <v>2.8497563146353828</v>
      </c>
      <c r="I145" s="4">
        <f t="shared" si="14"/>
        <v>1.0225472267325064</v>
      </c>
    </row>
    <row r="146" spans="1:9" x14ac:dyDescent="0.2">
      <c r="A146" s="4">
        <f>IF('True_Odds_Calculator_3-way'!A147="","",'True_Odds_Calculator_3-way'!A147)</f>
        <v>2.3199999999999998</v>
      </c>
      <c r="B146" s="4">
        <f>IF('True_Odds_Calculator_3-way'!B147="","",'True_Odds_Calculator_3-way'!B147)</f>
        <v>3.54</v>
      </c>
      <c r="C146" s="4">
        <f>IF('True_Odds_Calculator_3-way'!C147="","",'True_Odds_Calculator_3-way'!C147)</f>
        <v>3.23</v>
      </c>
      <c r="D146" s="4">
        <f t="shared" si="10"/>
        <v>2.3117881684649788E-2</v>
      </c>
      <c r="E146" s="4">
        <f t="shared" si="11"/>
        <v>2.3622315709085933</v>
      </c>
      <c r="F146" s="4">
        <f t="shared" si="12"/>
        <v>3.6392761802605738</v>
      </c>
      <c r="G146" s="4">
        <f t="shared" si="13"/>
        <v>3.3124476590025855</v>
      </c>
      <c r="I146" s="4">
        <f t="shared" si="14"/>
        <v>1.0231178816846498</v>
      </c>
    </row>
    <row r="147" spans="1:9" x14ac:dyDescent="0.2">
      <c r="A147" s="4">
        <f>IF('True_Odds_Calculator_3-way'!A148="","",'True_Odds_Calculator_3-way'!A148)</f>
        <v>3.15</v>
      </c>
      <c r="B147" s="4">
        <f>IF('True_Odds_Calculator_3-way'!B148="","",'True_Odds_Calculator_3-way'!B148)</f>
        <v>3.73</v>
      </c>
      <c r="C147" s="4">
        <f>IF('True_Odds_Calculator_3-way'!C148="","",'True_Odds_Calculator_3-way'!C148)</f>
        <v>2.29</v>
      </c>
      <c r="D147" s="4">
        <f t="shared" si="10"/>
        <v>2.2238054913049421E-2</v>
      </c>
      <c r="E147" s="4">
        <f t="shared" si="11"/>
        <v>3.2253108723044597</v>
      </c>
      <c r="F147" s="4">
        <f t="shared" si="12"/>
        <v>3.8360645570760221</v>
      </c>
      <c r="G147" s="4">
        <f t="shared" si="13"/>
        <v>2.329544124694392</v>
      </c>
      <c r="I147" s="4">
        <f t="shared" si="14"/>
        <v>1.0222380549130494</v>
      </c>
    </row>
    <row r="148" spans="1:9" x14ac:dyDescent="0.2">
      <c r="A148" s="4">
        <f>IF('True_Odds_Calculator_3-way'!A149="","",'True_Odds_Calculator_3-way'!A149)</f>
        <v>3.78</v>
      </c>
      <c r="B148" s="4">
        <f>IF('True_Odds_Calculator_3-way'!B149="","",'True_Odds_Calculator_3-way'!B149)</f>
        <v>3.54</v>
      </c>
      <c r="C148" s="4">
        <f>IF('True_Odds_Calculator_3-way'!C149="","",'True_Odds_Calculator_3-way'!C149)</f>
        <v>2.08</v>
      </c>
      <c r="D148" s="4">
        <f t="shared" si="10"/>
        <v>2.7805371025710013E-2</v>
      </c>
      <c r="E148" s="4">
        <f t="shared" si="11"/>
        <v>3.9172395778209639</v>
      </c>
      <c r="F148" s="4">
        <f t="shared" si="12"/>
        <v>3.66008874824576</v>
      </c>
      <c r="G148" s="4">
        <f t="shared" si="13"/>
        <v>2.1208872936179137</v>
      </c>
      <c r="I148" s="4">
        <f t="shared" si="14"/>
        <v>1.02780537102571</v>
      </c>
    </row>
    <row r="149" spans="1:9" x14ac:dyDescent="0.2">
      <c r="A149" s="4">
        <f>IF('True_Odds_Calculator_3-way'!A150="","",'True_Odds_Calculator_3-way'!A150)</f>
        <v>4.3099999999999996</v>
      </c>
      <c r="B149" s="4">
        <f>IF('True_Odds_Calculator_3-way'!B150="","",'True_Odds_Calculator_3-way'!B150)</f>
        <v>3.43</v>
      </c>
      <c r="C149" s="4">
        <f>IF('True_Odds_Calculator_3-way'!C150="","",'True_Odds_Calculator_3-way'!C150)</f>
        <v>1.98</v>
      </c>
      <c r="D149" s="4">
        <f t="shared" si="10"/>
        <v>2.8614256039797059E-2</v>
      </c>
      <c r="E149" s="4">
        <f t="shared" si="11"/>
        <v>4.4947764287338341</v>
      </c>
      <c r="F149" s="4">
        <f t="shared" si="12"/>
        <v>3.5460099595240391</v>
      </c>
      <c r="G149" s="4">
        <f t="shared" si="13"/>
        <v>2.0181128872562892</v>
      </c>
      <c r="I149" s="4">
        <f t="shared" si="14"/>
        <v>1.0286142560397971</v>
      </c>
    </row>
    <row r="150" spans="1:9" x14ac:dyDescent="0.2">
      <c r="A150" s="4">
        <f>IF('True_Odds_Calculator_3-way'!A151="","",'True_Odds_Calculator_3-way'!A151)</f>
        <v>2.62</v>
      </c>
      <c r="B150" s="4">
        <f>IF('True_Odds_Calculator_3-way'!B151="","",'True_Odds_Calculator_3-way'!B151)</f>
        <v>3.56</v>
      </c>
      <c r="C150" s="4">
        <f>IF('True_Odds_Calculator_3-way'!C151="","",'True_Odds_Calculator_3-way'!C151)</f>
        <v>2.78</v>
      </c>
      <c r="D150" s="4">
        <f t="shared" si="10"/>
        <v>2.2290495933298793E-2</v>
      </c>
      <c r="E150" s="4">
        <f t="shared" si="11"/>
        <v>2.6720162284023421</v>
      </c>
      <c r="F150" s="4">
        <f t="shared" si="12"/>
        <v>3.6567254659655775</v>
      </c>
      <c r="G150" s="4">
        <f t="shared" si="13"/>
        <v>2.8386344342294096</v>
      </c>
      <c r="I150" s="4">
        <f t="shared" si="14"/>
        <v>1.0222904959332988</v>
      </c>
    </row>
    <row r="151" spans="1:9" x14ac:dyDescent="0.2">
      <c r="A151" s="4">
        <f>IF('True_Odds_Calculator_3-way'!A152="","",'True_Odds_Calculator_3-way'!A152)</f>
        <v>1.65</v>
      </c>
      <c r="B151" s="4">
        <f>IF('True_Odds_Calculator_3-way'!B152="","",'True_Odds_Calculator_3-way'!B152)</f>
        <v>3.92</v>
      </c>
      <c r="C151" s="4">
        <f>IF('True_Odds_Calculator_3-way'!C152="","",'True_Odds_Calculator_3-way'!C152)</f>
        <v>6.08</v>
      </c>
      <c r="D151" s="4">
        <f t="shared" si="10"/>
        <v>2.5636331087458997E-2</v>
      </c>
      <c r="E151" s="4">
        <f t="shared" si="11"/>
        <v>1.673597697575236</v>
      </c>
      <c r="F151" s="4">
        <f t="shared" si="12"/>
        <v>4.0558638936407796</v>
      </c>
      <c r="G151" s="4">
        <f t="shared" si="13"/>
        <v>6.4132064640701394</v>
      </c>
      <c r="I151" s="4">
        <f t="shared" si="14"/>
        <v>1.025636331087459</v>
      </c>
    </row>
    <row r="152" spans="1:9" x14ac:dyDescent="0.2">
      <c r="A152" s="4">
        <f>IF('True_Odds_Calculator_3-way'!A153="","",'True_Odds_Calculator_3-way'!A153)</f>
        <v>2.08</v>
      </c>
      <c r="B152" s="4">
        <f>IF('True_Odds_Calculator_3-way'!B153="","",'True_Odds_Calculator_3-way'!B153)</f>
        <v>3.5</v>
      </c>
      <c r="C152" s="4">
        <f>IF('True_Odds_Calculator_3-way'!C153="","",'True_Odds_Calculator_3-way'!C153)</f>
        <v>3.89</v>
      </c>
      <c r="D152" s="4">
        <f t="shared" si="10"/>
        <v>2.3552925223876198E-2</v>
      </c>
      <c r="E152" s="4">
        <f t="shared" si="11"/>
        <v>2.1145303399870574</v>
      </c>
      <c r="F152" s="4">
        <f t="shared" si="12"/>
        <v>3.598891835334185</v>
      </c>
      <c r="G152" s="4">
        <f t="shared" si="13"/>
        <v>4.0125442780900196</v>
      </c>
      <c r="I152" s="4">
        <f t="shared" si="14"/>
        <v>1.0235529252238762</v>
      </c>
    </row>
    <row r="153" spans="1:9" x14ac:dyDescent="0.2">
      <c r="A153" s="4">
        <f>IF('True_Odds_Calculator_3-way'!A154="","",'True_Odds_Calculator_3-way'!A154)</f>
        <v>2.2999999999999998</v>
      </c>
      <c r="B153" s="4">
        <f>IF('True_Odds_Calculator_3-way'!B154="","",'True_Odds_Calculator_3-way'!B154)</f>
        <v>3.15</v>
      </c>
      <c r="C153" s="4">
        <f>IF('True_Odds_Calculator_3-way'!C154="","",'True_Odds_Calculator_3-way'!C154)</f>
        <v>3.71</v>
      </c>
      <c r="D153" s="4">
        <f t="shared" si="10"/>
        <v>2.1784705131710824E-2</v>
      </c>
      <c r="E153" s="4">
        <f t="shared" si="11"/>
        <v>2.339066164451709</v>
      </c>
      <c r="F153" s="4">
        <f t="shared" si="12"/>
        <v>3.2237396280800925</v>
      </c>
      <c r="G153" s="4">
        <f t="shared" si="13"/>
        <v>3.8127161699240397</v>
      </c>
      <c r="I153" s="4">
        <f t="shared" si="14"/>
        <v>1.0217847051317108</v>
      </c>
    </row>
    <row r="154" spans="1:9" x14ac:dyDescent="0.2">
      <c r="A154" s="4">
        <f>IF('True_Odds_Calculator_3-way'!A155="","",'True_Odds_Calculator_3-way'!A155)</f>
        <v>1.84</v>
      </c>
      <c r="B154" s="4">
        <f>IF('True_Odds_Calculator_3-way'!B155="","",'True_Odds_Calculator_3-way'!B155)</f>
        <v>3.85</v>
      </c>
      <c r="C154" s="4">
        <f>IF('True_Odds_Calculator_3-way'!C155="","",'True_Odds_Calculator_3-way'!C155)</f>
        <v>4.54</v>
      </c>
      <c r="D154" s="4">
        <f t="shared" si="10"/>
        <v>2.3482837790441691E-2</v>
      </c>
      <c r="E154" s="4">
        <f t="shared" si="11"/>
        <v>1.8668884341400138</v>
      </c>
      <c r="F154" s="4">
        <f t="shared" si="12"/>
        <v>3.969629994124801</v>
      </c>
      <c r="G154" s="4">
        <f t="shared" si="13"/>
        <v>4.7072844683745139</v>
      </c>
      <c r="I154" s="4">
        <f t="shared" si="14"/>
        <v>1.0234828377904417</v>
      </c>
    </row>
    <row r="155" spans="1:9" x14ac:dyDescent="0.2">
      <c r="A155" s="4">
        <f>IF('True_Odds_Calculator_3-way'!A156="","",'True_Odds_Calculator_3-way'!A156)</f>
        <v>1.5</v>
      </c>
      <c r="B155" s="4">
        <f>IF('True_Odds_Calculator_3-way'!B156="","",'True_Odds_Calculator_3-way'!B156)</f>
        <v>4.71</v>
      </c>
      <c r="C155" s="4">
        <f>IF('True_Odds_Calculator_3-way'!C156="","",'True_Odds_Calculator_3-way'!C156)</f>
        <v>6.91</v>
      </c>
      <c r="D155" s="4">
        <f t="shared" si="10"/>
        <v>2.3698692009180844E-2</v>
      </c>
      <c r="E155" s="4">
        <f t="shared" si="11"/>
        <v>1.51798715503048</v>
      </c>
      <c r="F155" s="4">
        <f t="shared" si="12"/>
        <v>4.8920170151362568</v>
      </c>
      <c r="G155" s="4">
        <f t="shared" si="13"/>
        <v>7.3089671899211748</v>
      </c>
      <c r="I155" s="4">
        <f t="shared" si="14"/>
        <v>1.0236986920091808</v>
      </c>
    </row>
    <row r="156" spans="1:9" x14ac:dyDescent="0.2">
      <c r="A156" s="4">
        <f>IF('True_Odds_Calculator_3-way'!A157="","",'True_Odds_Calculator_3-way'!A157)</f>
        <v>5.36</v>
      </c>
      <c r="B156" s="4">
        <f>IF('True_Odds_Calculator_3-way'!B157="","",'True_Odds_Calculator_3-way'!B157)</f>
        <v>4.4400000000000004</v>
      </c>
      <c r="C156" s="4">
        <f>IF('True_Odds_Calculator_3-way'!C157="","",'True_Odds_Calculator_3-way'!C157)</f>
        <v>1.63</v>
      </c>
      <c r="D156" s="4">
        <f t="shared" si="10"/>
        <v>2.528932191966704E-2</v>
      </c>
      <c r="E156" s="4">
        <f t="shared" si="11"/>
        <v>5.6136446079301541</v>
      </c>
      <c r="F156" s="4">
        <f t="shared" si="12"/>
        <v>4.612642904751727</v>
      </c>
      <c r="G156" s="4">
        <f t="shared" si="13"/>
        <v>1.6527091015970188</v>
      </c>
      <c r="I156" s="4">
        <f t="shared" si="14"/>
        <v>1.025289321919667</v>
      </c>
    </row>
    <row r="157" spans="1:9" x14ac:dyDescent="0.2">
      <c r="A157" s="4">
        <f>IF('True_Odds_Calculator_3-way'!A158="","",'True_Odds_Calculator_3-way'!A158)</f>
        <v>1.44</v>
      </c>
      <c r="B157" s="4">
        <f>IF('True_Odds_Calculator_3-way'!B158="","",'True_Odds_Calculator_3-way'!B158)</f>
        <v>4.3099999999999996</v>
      </c>
      <c r="C157" s="4">
        <f>IF('True_Odds_Calculator_3-way'!C158="","",'True_Odds_Calculator_3-way'!C158)</f>
        <v>7.42</v>
      </c>
      <c r="D157" s="4">
        <f t="shared" si="10"/>
        <v>6.1233895417233786E-2</v>
      </c>
      <c r="E157" s="4">
        <f t="shared" si="11"/>
        <v>1.4836065644188541</v>
      </c>
      <c r="F157" s="4">
        <f t="shared" si="12"/>
        <v>4.7257357132438909</v>
      </c>
      <c r="G157" s="4">
        <f t="shared" si="13"/>
        <v>8.7443474667972367</v>
      </c>
      <c r="I157" s="4">
        <f t="shared" si="14"/>
        <v>1.0612338954172338</v>
      </c>
    </row>
    <row r="158" spans="1:9" x14ac:dyDescent="0.2">
      <c r="A158" s="4">
        <f>IF('True_Odds_Calculator_3-way'!A159="","",'True_Odds_Calculator_3-way'!A159)</f>
        <v>4.3499999999999996</v>
      </c>
      <c r="B158" s="4">
        <f>IF('True_Odds_Calculator_3-way'!B159="","",'True_Odds_Calculator_3-way'!B159)</f>
        <v>4.07</v>
      </c>
      <c r="C158" s="4">
        <f>IF('True_Odds_Calculator_3-way'!C159="","",'True_Odds_Calculator_3-way'!C159)</f>
        <v>1.71</v>
      </c>
      <c r="D158" s="4">
        <f t="shared" si="10"/>
        <v>6.0380624808936911E-2</v>
      </c>
      <c r="E158" s="4">
        <f t="shared" si="11"/>
        <v>4.7673944726011808</v>
      </c>
      <c r="F158" s="4">
        <f t="shared" si="12"/>
        <v>4.4331473906399976</v>
      </c>
      <c r="G158" s="4">
        <f t="shared" si="13"/>
        <v>1.7709507337308532</v>
      </c>
      <c r="I158" s="4">
        <f t="shared" si="14"/>
        <v>1.0603806248089369</v>
      </c>
    </row>
    <row r="159" spans="1:9" x14ac:dyDescent="0.2">
      <c r="A159" s="4">
        <f>IF('True_Odds_Calculator_3-way'!A160="","",'True_Odds_Calculator_3-way'!A160)</f>
        <v>2.41</v>
      </c>
      <c r="B159" s="4">
        <f>IF('True_Odds_Calculator_3-way'!B160="","",'True_Odds_Calculator_3-way'!B160)</f>
        <v>3.01</v>
      </c>
      <c r="C159" s="4">
        <f>IF('True_Odds_Calculator_3-way'!C160="","",'True_Odds_Calculator_3-way'!C160)</f>
        <v>3.25</v>
      </c>
      <c r="D159" s="4">
        <f t="shared" si="10"/>
        <v>5.4855980649669789E-2</v>
      </c>
      <c r="E159" s="4">
        <f t="shared" si="11"/>
        <v>2.5210988719167973</v>
      </c>
      <c r="F159" s="4">
        <f t="shared" si="12"/>
        <v>3.1853160828626081</v>
      </c>
      <c r="G159" s="4">
        <f t="shared" si="13"/>
        <v>3.455341668692085</v>
      </c>
      <c r="I159" s="4">
        <f t="shared" si="14"/>
        <v>1.0548559806496698</v>
      </c>
    </row>
    <row r="160" spans="1:9" x14ac:dyDescent="0.2">
      <c r="A160" s="4">
        <f>IF('True_Odds_Calculator_3-way'!A161="","",'True_Odds_Calculator_3-way'!A161)</f>
        <v>1.93</v>
      </c>
      <c r="B160" s="4">
        <f>IF('True_Odds_Calculator_3-way'!B161="","",'True_Odds_Calculator_3-way'!B161)</f>
        <v>3.93</v>
      </c>
      <c r="C160" s="4">
        <f>IF('True_Odds_Calculator_3-way'!C161="","",'True_Odds_Calculator_3-way'!C161)</f>
        <v>3.48</v>
      </c>
      <c r="D160" s="4">
        <f t="shared" si="10"/>
        <v>5.9943963073638695E-2</v>
      </c>
      <c r="E160" s="4">
        <f t="shared" si="11"/>
        <v>2.0074138047471961</v>
      </c>
      <c r="F160" s="4">
        <f t="shared" si="12"/>
        <v>4.2649087475424086</v>
      </c>
      <c r="G160" s="4">
        <f t="shared" si="13"/>
        <v>3.7400654397516173</v>
      </c>
      <c r="I160" s="4">
        <f t="shared" si="14"/>
        <v>1.0599439630736387</v>
      </c>
    </row>
    <row r="161" spans="1:9" x14ac:dyDescent="0.2">
      <c r="A161" s="4">
        <f>IF('True_Odds_Calculator_3-way'!A162="","",'True_Odds_Calculator_3-way'!A162)</f>
        <v>1.4</v>
      </c>
      <c r="B161" s="4">
        <f>IF('True_Odds_Calculator_3-way'!B162="","",'True_Odds_Calculator_3-way'!B162)</f>
        <v>5.24</v>
      </c>
      <c r="C161" s="4">
        <f>IF('True_Odds_Calculator_3-way'!C162="","",'True_Odds_Calculator_3-way'!C162)</f>
        <v>8.48</v>
      </c>
      <c r="D161" s="4">
        <f t="shared" si="10"/>
        <v>2.3049937244089547E-2</v>
      </c>
      <c r="E161" s="4">
        <f t="shared" si="11"/>
        <v>1.4152230410653748</v>
      </c>
      <c r="F161" s="4">
        <f t="shared" si="12"/>
        <v>5.4598152014154779</v>
      </c>
      <c r="G161" s="4">
        <f t="shared" si="13"/>
        <v>9.0710175132982851</v>
      </c>
      <c r="I161" s="4">
        <f t="shared" si="14"/>
        <v>1.0230499372440895</v>
      </c>
    </row>
    <row r="162" spans="1:9" x14ac:dyDescent="0.2">
      <c r="A162" s="4">
        <f>IF('True_Odds_Calculator_3-way'!A163="","",'True_Odds_Calculator_3-way'!A163)</f>
        <v>1.68</v>
      </c>
      <c r="B162" s="4">
        <f>IF('True_Odds_Calculator_3-way'!B163="","",'True_Odds_Calculator_3-way'!B163)</f>
        <v>4.12</v>
      </c>
      <c r="C162" s="4">
        <f>IF('True_Odds_Calculator_3-way'!C163="","",'True_Odds_Calculator_3-way'!C163)</f>
        <v>5.29</v>
      </c>
      <c r="D162" s="4">
        <f t="shared" si="10"/>
        <v>2.699245866423361E-2</v>
      </c>
      <c r="E162" s="4">
        <f t="shared" si="11"/>
        <v>1.7057842541432346</v>
      </c>
      <c r="F162" s="4">
        <f t="shared" si="12"/>
        <v>4.27860641327102</v>
      </c>
      <c r="G162" s="4">
        <f t="shared" si="13"/>
        <v>5.554369679028567</v>
      </c>
      <c r="I162" s="4">
        <f t="shared" si="14"/>
        <v>1.0269924586642336</v>
      </c>
    </row>
    <row r="163" spans="1:9" x14ac:dyDescent="0.2">
      <c r="A163" s="4">
        <f>IF('True_Odds_Calculator_3-way'!A164="","",'True_Odds_Calculator_3-way'!A164)</f>
        <v>3.15</v>
      </c>
      <c r="B163" s="4">
        <f>IF('True_Odds_Calculator_3-way'!B164="","",'True_Odds_Calculator_3-way'!B164)</f>
        <v>3.68</v>
      </c>
      <c r="C163" s="4">
        <f>IF('True_Odds_Calculator_3-way'!C164="","",'True_Odds_Calculator_3-way'!C164)</f>
        <v>2.31</v>
      </c>
      <c r="D163" s="4">
        <f t="shared" si="10"/>
        <v>2.2099880795532822E-2</v>
      </c>
      <c r="E163" s="4">
        <f t="shared" si="11"/>
        <v>3.2248318187182807</v>
      </c>
      <c r="F163" s="4">
        <f t="shared" si="12"/>
        <v>3.782541628762409</v>
      </c>
      <c r="G163" s="4">
        <f t="shared" si="13"/>
        <v>2.3499895565848803</v>
      </c>
      <c r="I163" s="4">
        <f t="shared" si="14"/>
        <v>1.0220998807955328</v>
      </c>
    </row>
    <row r="164" spans="1:9" x14ac:dyDescent="0.2">
      <c r="A164" s="4">
        <f>IF('True_Odds_Calculator_3-way'!A165="","",'True_Odds_Calculator_3-way'!A165)</f>
        <v>2.95</v>
      </c>
      <c r="B164" s="4">
        <f>IF('True_Odds_Calculator_3-way'!B165="","",'True_Odds_Calculator_3-way'!B165)</f>
        <v>3.52</v>
      </c>
      <c r="C164" s="4">
        <f>IF('True_Odds_Calculator_3-way'!C165="","",'True_Odds_Calculator_3-way'!C165)</f>
        <v>2.5</v>
      </c>
      <c r="D164" s="4">
        <f t="shared" si="10"/>
        <v>2.3073959938366695E-2</v>
      </c>
      <c r="E164" s="4">
        <f t="shared" si="11"/>
        <v>3.0184876555172284</v>
      </c>
      <c r="F164" s="4">
        <f t="shared" si="12"/>
        <v>3.6179503855802282</v>
      </c>
      <c r="G164" s="4">
        <f t="shared" si="13"/>
        <v>2.5490131901940889</v>
      </c>
      <c r="I164" s="4">
        <f t="shared" si="14"/>
        <v>1.0230739599383667</v>
      </c>
    </row>
    <row r="165" spans="1:9" x14ac:dyDescent="0.2">
      <c r="A165" s="4">
        <f>IF('True_Odds_Calculator_3-way'!A166="","",'True_Odds_Calculator_3-way'!A166)</f>
        <v>2.17</v>
      </c>
      <c r="B165" s="4">
        <f>IF('True_Odds_Calculator_3-way'!B166="","",'True_Odds_Calculator_3-way'!B166)</f>
        <v>3.76</v>
      </c>
      <c r="C165" s="4">
        <f>IF('True_Odds_Calculator_3-way'!C166="","",'True_Odds_Calculator_3-way'!C166)</f>
        <v>3.39</v>
      </c>
      <c r="D165" s="4">
        <f t="shared" si="10"/>
        <v>2.1772190633531308E-2</v>
      </c>
      <c r="E165" s="4">
        <f t="shared" si="11"/>
        <v>2.2047211641909281</v>
      </c>
      <c r="F165" s="4">
        <f t="shared" si="12"/>
        <v>3.8654805063547761</v>
      </c>
      <c r="G165" s="4">
        <f t="shared" si="13"/>
        <v>3.4755064085241254</v>
      </c>
      <c r="I165" s="4">
        <f t="shared" si="14"/>
        <v>1.0217721906335313</v>
      </c>
    </row>
    <row r="166" spans="1:9" x14ac:dyDescent="0.2">
      <c r="A166" s="4">
        <f>IF('True_Odds_Calculator_3-way'!A167="","",'True_Odds_Calculator_3-way'!A167)</f>
        <v>1.58</v>
      </c>
      <c r="B166" s="4">
        <f>IF('True_Odds_Calculator_3-way'!B167="","",'True_Odds_Calculator_3-way'!B167)</f>
        <v>3.81</v>
      </c>
      <c r="C166" s="4">
        <f>IF('True_Odds_Calculator_3-way'!C167="","",'True_Odds_Calculator_3-way'!C167)</f>
        <v>7.29</v>
      </c>
      <c r="D166" s="4">
        <f t="shared" si="10"/>
        <v>3.2552795254398248E-2</v>
      </c>
      <c r="E166" s="4">
        <f t="shared" si="11"/>
        <v>1.6075607810682948</v>
      </c>
      <c r="F166" s="4">
        <f t="shared" si="12"/>
        <v>3.9743059554171896</v>
      </c>
      <c r="G166" s="4">
        <f t="shared" si="13"/>
        <v>7.9161972677029766</v>
      </c>
      <c r="I166" s="4">
        <f t="shared" si="14"/>
        <v>1.0325527952543982</v>
      </c>
    </row>
    <row r="167" spans="1:9" x14ac:dyDescent="0.2">
      <c r="A167" s="4">
        <f>IF('True_Odds_Calculator_3-way'!A168="","",'True_Odds_Calculator_3-way'!A168)</f>
        <v>2.79</v>
      </c>
      <c r="B167" s="4">
        <f>IF('True_Odds_Calculator_3-way'!B168="","",'True_Odds_Calculator_3-way'!B168)</f>
        <v>3.26</v>
      </c>
      <c r="C167" s="4">
        <f>IF('True_Odds_Calculator_3-way'!C168="","",'True_Odds_Calculator_3-way'!C168)</f>
        <v>2.76</v>
      </c>
      <c r="D167" s="4">
        <f t="shared" si="10"/>
        <v>2.7490245905479327E-2</v>
      </c>
      <c r="E167" s="4">
        <f t="shared" si="11"/>
        <v>2.8632003766608944</v>
      </c>
      <c r="F167" s="4">
        <f t="shared" si="12"/>
        <v>3.3603838525759375</v>
      </c>
      <c r="G167" s="4">
        <f t="shared" si="13"/>
        <v>2.8316144349563381</v>
      </c>
      <c r="I167" s="4">
        <f t="shared" si="14"/>
        <v>1.0274902459054793</v>
      </c>
    </row>
    <row r="168" spans="1:9" x14ac:dyDescent="0.2">
      <c r="A168" s="4">
        <f>IF('True_Odds_Calculator_3-way'!A169="","",'True_Odds_Calculator_3-way'!A169)</f>
        <v>1.87</v>
      </c>
      <c r="B168" s="4">
        <f>IF('True_Odds_Calculator_3-way'!B169="","",'True_Odds_Calculator_3-way'!B169)</f>
        <v>3.39</v>
      </c>
      <c r="C168" s="4">
        <f>IF('True_Odds_Calculator_3-way'!C169="","",'True_Odds_Calculator_3-way'!C169)</f>
        <v>4.9800000000000004</v>
      </c>
      <c r="D168" s="4">
        <f t="shared" si="10"/>
        <v>3.0547821877638714E-2</v>
      </c>
      <c r="E168" s="4">
        <f t="shared" si="11"/>
        <v>1.906298741034367</v>
      </c>
      <c r="F168" s="4">
        <f t="shared" si="12"/>
        <v>3.5112033649133174</v>
      </c>
      <c r="G168" s="4">
        <f t="shared" si="13"/>
        <v>5.2460225748848668</v>
      </c>
      <c r="I168" s="4">
        <f t="shared" si="14"/>
        <v>1.0305478218776387</v>
      </c>
    </row>
    <row r="169" spans="1:9" x14ac:dyDescent="0.2">
      <c r="A169" s="4">
        <f>IF('True_Odds_Calculator_3-way'!A170="","",'True_Odds_Calculator_3-way'!A170)</f>
        <v>1.74</v>
      </c>
      <c r="B169" s="4">
        <f>IF('True_Odds_Calculator_3-way'!B170="","",'True_Odds_Calculator_3-way'!B170)</f>
        <v>3.98</v>
      </c>
      <c r="C169" s="4">
        <f>IF('True_Odds_Calculator_3-way'!C170="","",'True_Odds_Calculator_3-way'!C170)</f>
        <v>4.8899999999999997</v>
      </c>
      <c r="D169" s="4">
        <f t="shared" si="10"/>
        <v>3.0467902590308515E-2</v>
      </c>
      <c r="E169" s="4">
        <f t="shared" si="11"/>
        <v>1.7713013453723545</v>
      </c>
      <c r="F169" s="4">
        <f t="shared" si="12"/>
        <v>4.1476511744005515</v>
      </c>
      <c r="G169" s="4">
        <f t="shared" si="13"/>
        <v>5.1455413813369919</v>
      </c>
      <c r="I169" s="4">
        <f t="shared" si="14"/>
        <v>1.0304679025903085</v>
      </c>
    </row>
    <row r="170" spans="1:9" x14ac:dyDescent="0.2">
      <c r="A170" s="4">
        <f>IF('True_Odds_Calculator_3-way'!A171="","",'True_Odds_Calculator_3-way'!A171)</f>
        <v>5.44</v>
      </c>
      <c r="B170" s="4">
        <f>IF('True_Odds_Calculator_3-way'!B171="","",'True_Odds_Calculator_3-way'!B171)</f>
        <v>4.79</v>
      </c>
      <c r="C170" s="4">
        <f>IF('True_Odds_Calculator_3-way'!C171="","",'True_Odds_Calculator_3-way'!C171)</f>
        <v>1.56</v>
      </c>
      <c r="D170" s="4">
        <f t="shared" si="10"/>
        <v>3.3617437660787619E-2</v>
      </c>
      <c r="E170" s="4">
        <f t="shared" si="11"/>
        <v>5.7931481090185484</v>
      </c>
      <c r="F170" s="4">
        <f t="shared" si="12"/>
        <v>5.0616905002088588</v>
      </c>
      <c r="G170" s="4">
        <f t="shared" si="13"/>
        <v>1.5877556640698642</v>
      </c>
      <c r="I170" s="4">
        <f t="shared" si="14"/>
        <v>1.0336174376607876</v>
      </c>
    </row>
    <row r="171" spans="1:9" x14ac:dyDescent="0.2">
      <c r="A171" s="4">
        <f>IF('True_Odds_Calculator_3-way'!A172="","",'True_Odds_Calculator_3-way'!A172)</f>
        <v>1.58</v>
      </c>
      <c r="B171" s="4">
        <f>IF('True_Odds_Calculator_3-way'!B172="","",'True_Odds_Calculator_3-way'!B172)</f>
        <v>4.4000000000000004</v>
      </c>
      <c r="C171" s="4">
        <f>IF('True_Odds_Calculator_3-way'!C172="","",'True_Odds_Calculator_3-way'!C172)</f>
        <v>5.88</v>
      </c>
      <c r="D171" s="4">
        <f t="shared" si="10"/>
        <v>3.0252146888674947E-2</v>
      </c>
      <c r="E171" s="4">
        <f t="shared" si="11"/>
        <v>1.605581403143467</v>
      </c>
      <c r="F171" s="4">
        <f t="shared" si="12"/>
        <v>4.604291567046725</v>
      </c>
      <c r="G171" s="4">
        <f t="shared" si="13"/>
        <v>6.2506259123641144</v>
      </c>
      <c r="I171" s="4">
        <f t="shared" si="14"/>
        <v>1.0302521468886749</v>
      </c>
    </row>
    <row r="172" spans="1:9" x14ac:dyDescent="0.2">
      <c r="A172" s="4">
        <f>IF('True_Odds_Calculator_3-way'!A173="","",'True_Odds_Calculator_3-way'!A173)</f>
        <v>1.45</v>
      </c>
      <c r="B172" s="4">
        <f>IF('True_Odds_Calculator_3-way'!B173="","",'True_Odds_Calculator_3-way'!B173)</f>
        <v>5.04</v>
      </c>
      <c r="C172" s="4">
        <f>IF('True_Odds_Calculator_3-way'!C173="","",'True_Odds_Calculator_3-way'!C173)</f>
        <v>6.84</v>
      </c>
      <c r="D172" s="4">
        <f t="shared" si="10"/>
        <v>3.4266701235848185E-2</v>
      </c>
      <c r="E172" s="4">
        <f t="shared" si="11"/>
        <v>1.4744196912098879</v>
      </c>
      <c r="F172" s="4">
        <f t="shared" si="12"/>
        <v>5.3478662763826836</v>
      </c>
      <c r="G172" s="4">
        <f t="shared" si="13"/>
        <v>7.419685796729719</v>
      </c>
      <c r="I172" s="4">
        <f t="shared" si="14"/>
        <v>1.0342667012358482</v>
      </c>
    </row>
    <row r="173" spans="1:9" x14ac:dyDescent="0.2">
      <c r="A173" s="4">
        <f>IF('True_Odds_Calculator_3-way'!A174="","",'True_Odds_Calculator_3-way'!A174)</f>
        <v>4.4400000000000004</v>
      </c>
      <c r="B173" s="4">
        <f>IF('True_Odds_Calculator_3-way'!B174="","",'True_Odds_Calculator_3-way'!B174)</f>
        <v>3.95</v>
      </c>
      <c r="C173" s="4">
        <f>IF('True_Odds_Calculator_3-way'!C174="","",'True_Odds_Calculator_3-way'!C174)</f>
        <v>1.81</v>
      </c>
      <c r="D173" s="4">
        <f t="shared" si="10"/>
        <v>3.0875970032554267E-2</v>
      </c>
      <c r="E173" s="4">
        <f t="shared" si="11"/>
        <v>4.6526075830134079</v>
      </c>
      <c r="F173" s="4">
        <f t="shared" si="12"/>
        <v>4.1173855596504483</v>
      </c>
      <c r="G173" s="4">
        <f t="shared" si="13"/>
        <v>1.8443576194545128</v>
      </c>
      <c r="I173" s="4">
        <f t="shared" si="14"/>
        <v>1.0308759700325543</v>
      </c>
    </row>
    <row r="174" spans="1:9" x14ac:dyDescent="0.2">
      <c r="A174" s="4">
        <f>IF('True_Odds_Calculator_3-way'!A175="","",'True_Odds_Calculator_3-way'!A175)</f>
        <v>1.98</v>
      </c>
      <c r="B174" s="4">
        <f>IF('True_Odds_Calculator_3-way'!B175="","",'True_Odds_Calculator_3-way'!B175)</f>
        <v>3.49</v>
      </c>
      <c r="C174" s="4">
        <f>IF('True_Odds_Calculator_3-way'!C175="","",'True_Odds_Calculator_3-way'!C175)</f>
        <v>4.22</v>
      </c>
      <c r="D174" s="4">
        <f t="shared" si="10"/>
        <v>2.8550280984453114E-2</v>
      </c>
      <c r="E174" s="4">
        <f t="shared" si="11"/>
        <v>2.018026038893268</v>
      </c>
      <c r="F174" s="4">
        <f t="shared" si="12"/>
        <v>3.6098973006956605</v>
      </c>
      <c r="G174" s="4">
        <f t="shared" si="13"/>
        <v>4.3965694316486585</v>
      </c>
      <c r="I174" s="4">
        <f t="shared" si="14"/>
        <v>1.0285502809844531</v>
      </c>
    </row>
    <row r="175" spans="1:9" x14ac:dyDescent="0.2">
      <c r="A175" s="4">
        <f>IF('True_Odds_Calculator_3-way'!A176="","",'True_Odds_Calculator_3-way'!A176)</f>
        <v>7.47</v>
      </c>
      <c r="B175" s="4">
        <f>IF('True_Odds_Calculator_3-way'!B176="","",'True_Odds_Calculator_3-way'!B176)</f>
        <v>4.82</v>
      </c>
      <c r="C175" s="4">
        <f>IF('True_Odds_Calculator_3-way'!C176="","",'True_Odds_Calculator_3-way'!C176)</f>
        <v>1.45</v>
      </c>
      <c r="D175" s="4">
        <f t="shared" si="10"/>
        <v>3.099286064944673E-2</v>
      </c>
      <c r="E175" s="4">
        <f t="shared" si="11"/>
        <v>8.0946848223648562</v>
      </c>
      <c r="F175" s="4">
        <f t="shared" si="12"/>
        <v>5.0725906460040893</v>
      </c>
      <c r="G175" s="4">
        <f t="shared" si="13"/>
        <v>1.4720511535306118</v>
      </c>
      <c r="I175" s="4">
        <f t="shared" si="14"/>
        <v>1.0309928606494467</v>
      </c>
    </row>
    <row r="176" spans="1:9" x14ac:dyDescent="0.2">
      <c r="A176" s="4">
        <f>IF('True_Odds_Calculator_3-way'!A177="","",'True_Odds_Calculator_3-way'!A177)</f>
        <v>2.5</v>
      </c>
      <c r="B176" s="4">
        <f>IF('True_Odds_Calculator_3-way'!B177="","",'True_Odds_Calculator_3-way'!B177)</f>
        <v>3.03</v>
      </c>
      <c r="C176" s="4">
        <f>IF('True_Odds_Calculator_3-way'!C177="","",'True_Odds_Calculator_3-way'!C177)</f>
        <v>3.37</v>
      </c>
      <c r="D176" s="4">
        <f t="shared" si="10"/>
        <v>2.6768908344840359E-2</v>
      </c>
      <c r="E176" s="4">
        <f t="shared" si="11"/>
        <v>2.5570409967295435</v>
      </c>
      <c r="F176" s="4">
        <f t="shared" si="12"/>
        <v>3.1141972986765829</v>
      </c>
      <c r="G176" s="4">
        <f t="shared" si="13"/>
        <v>3.4744789977156882</v>
      </c>
      <c r="I176" s="4">
        <f t="shared" si="14"/>
        <v>1.0267689083448404</v>
      </c>
    </row>
    <row r="177" spans="1:9" x14ac:dyDescent="0.2">
      <c r="A177" s="4">
        <f>IF('True_Odds_Calculator_3-way'!A178="","",'True_Odds_Calculator_3-way'!A178)</f>
        <v>8.2799999999999994</v>
      </c>
      <c r="B177" s="4">
        <f>IF('True_Odds_Calculator_3-way'!B178="","",'True_Odds_Calculator_3-way'!B178)</f>
        <v>4.58</v>
      </c>
      <c r="C177" s="4">
        <f>IF('True_Odds_Calculator_3-way'!C178="","",'True_Odds_Calculator_3-way'!C178)</f>
        <v>1.44</v>
      </c>
      <c r="D177" s="4">
        <f t="shared" si="10"/>
        <v>3.3558002658059749E-2</v>
      </c>
      <c r="E177" s="4">
        <f t="shared" si="11"/>
        <v>9.1251744549785858</v>
      </c>
      <c r="F177" s="4">
        <f t="shared" si="12"/>
        <v>4.8273123042847335</v>
      </c>
      <c r="G177" s="4">
        <f t="shared" si="13"/>
        <v>1.4635750343486116</v>
      </c>
      <c r="I177" s="4">
        <f t="shared" si="14"/>
        <v>1.0335580026580597</v>
      </c>
    </row>
    <row r="178" spans="1:9" x14ac:dyDescent="0.2">
      <c r="A178" s="4">
        <f>IF('True_Odds_Calculator_3-way'!A179="","",'True_Odds_Calculator_3-way'!A179)</f>
        <v>1.61</v>
      </c>
      <c r="B178" s="4">
        <f>IF('True_Odds_Calculator_3-way'!B179="","",'True_Odds_Calculator_3-way'!B179)</f>
        <v>3.77</v>
      </c>
      <c r="C178" s="4">
        <f>IF('True_Odds_Calculator_3-way'!C179="","",'True_Odds_Calculator_3-way'!C179)</f>
        <v>5.22</v>
      </c>
      <c r="D178" s="4">
        <f t="shared" si="10"/>
        <v>7.7940883038334352E-2</v>
      </c>
      <c r="E178" s="4">
        <f t="shared" si="11"/>
        <v>1.6802833522843204</v>
      </c>
      <c r="F178" s="4">
        <f t="shared" si="12"/>
        <v>4.1793493368152346</v>
      </c>
      <c r="G178" s="4">
        <f t="shared" si="13"/>
        <v>6.0389906143942111</v>
      </c>
      <c r="I178" s="4">
        <f t="shared" si="14"/>
        <v>1.0779408830383344</v>
      </c>
    </row>
    <row r="179" spans="1:9" x14ac:dyDescent="0.2">
      <c r="A179" s="4">
        <f>IF('True_Odds_Calculator_3-way'!A180="","",'True_Odds_Calculator_3-way'!A180)</f>
        <v>1.46</v>
      </c>
      <c r="B179" s="4">
        <f>IF('True_Odds_Calculator_3-way'!B180="","",'True_Odds_Calculator_3-way'!B180)</f>
        <v>4.6500000000000004</v>
      </c>
      <c r="C179" s="4">
        <f>IF('True_Odds_Calculator_3-way'!C180="","",'True_Odds_Calculator_3-way'!C180)</f>
        <v>8.09</v>
      </c>
      <c r="D179" s="4">
        <f t="shared" si="10"/>
        <v>2.3594664604142945E-2</v>
      </c>
      <c r="E179" s="4">
        <f t="shared" si="11"/>
        <v>1.4769595375960887</v>
      </c>
      <c r="F179" s="4">
        <f t="shared" si="12"/>
        <v>4.826513966274252</v>
      </c>
      <c r="G179" s="4">
        <f t="shared" si="13"/>
        <v>8.639718925641974</v>
      </c>
      <c r="I179" s="4">
        <f t="shared" si="14"/>
        <v>1.0235946646041429</v>
      </c>
    </row>
    <row r="180" spans="1:9" x14ac:dyDescent="0.2">
      <c r="A180" s="4">
        <f>IF('True_Odds_Calculator_3-way'!A181="","",'True_Odds_Calculator_3-way'!A181)</f>
        <v>2.73</v>
      </c>
      <c r="B180" s="4">
        <f>IF('True_Odds_Calculator_3-way'!B181="","",'True_Odds_Calculator_3-way'!B181)</f>
        <v>3.85</v>
      </c>
      <c r="C180" s="4">
        <f>IF('True_Odds_Calculator_3-way'!C181="","",'True_Odds_Calculator_3-way'!C181)</f>
        <v>2.5299999999999998</v>
      </c>
      <c r="D180" s="4">
        <f t="shared" si="10"/>
        <v>2.1297543036673527E-2</v>
      </c>
      <c r="E180" s="4">
        <f t="shared" si="11"/>
        <v>2.7839551787609671</v>
      </c>
      <c r="F180" s="4">
        <f t="shared" si="12"/>
        <v>3.9581844925404503</v>
      </c>
      <c r="G180" s="4">
        <f t="shared" si="13"/>
        <v>2.5762722401123974</v>
      </c>
      <c r="I180" s="4">
        <f t="shared" si="14"/>
        <v>1.0212975430366735</v>
      </c>
    </row>
    <row r="181" spans="1:9" x14ac:dyDescent="0.2">
      <c r="A181" s="4">
        <f>IF('True_Odds_Calculator_3-way'!A182="","",'True_Odds_Calculator_3-way'!A182)</f>
        <v>1.83</v>
      </c>
      <c r="B181" s="4">
        <f>IF('True_Odds_Calculator_3-way'!B182="","",'True_Odds_Calculator_3-way'!B182)</f>
        <v>3.84</v>
      </c>
      <c r="C181" s="4">
        <f>IF('True_Odds_Calculator_3-way'!C182="","",'True_Odds_Calculator_3-way'!C182)</f>
        <v>4.5999999999999996</v>
      </c>
      <c r="D181" s="4">
        <f t="shared" si="10"/>
        <v>2.4256058446186834E-2</v>
      </c>
      <c r="E181" s="4">
        <f t="shared" si="11"/>
        <v>1.85748369212947</v>
      </c>
      <c r="F181" s="4">
        <f t="shared" si="12"/>
        <v>3.9630436061907846</v>
      </c>
      <c r="G181" s="4">
        <f t="shared" si="13"/>
        <v>4.7776950090454404</v>
      </c>
      <c r="I181" s="4">
        <f t="shared" si="14"/>
        <v>1.0242560584461868</v>
      </c>
    </row>
    <row r="182" spans="1:9" x14ac:dyDescent="0.2">
      <c r="A182" s="4">
        <f>IF('True_Odds_Calculator_3-way'!A183="","",'True_Odds_Calculator_3-way'!A183)</f>
        <v>1.65</v>
      </c>
      <c r="B182" s="4">
        <f>IF('True_Odds_Calculator_3-way'!B183="","",'True_Odds_Calculator_3-way'!B183)</f>
        <v>3.94</v>
      </c>
      <c r="C182" s="4">
        <f>IF('True_Odds_Calculator_3-way'!C183="","",'True_Odds_Calculator_3-way'!C183)</f>
        <v>6.09</v>
      </c>
      <c r="D182" s="4">
        <f t="shared" si="10"/>
        <v>2.4071325139065403E-2</v>
      </c>
      <c r="E182" s="4">
        <f t="shared" si="11"/>
        <v>1.6721378151643813</v>
      </c>
      <c r="F182" s="4">
        <f t="shared" si="12"/>
        <v>4.0686241564183119</v>
      </c>
      <c r="G182" s="4">
        <f t="shared" si="13"/>
        <v>6.4028751497979242</v>
      </c>
      <c r="I182" s="4">
        <f t="shared" si="14"/>
        <v>1.0240713251390654</v>
      </c>
    </row>
    <row r="183" spans="1:9" x14ac:dyDescent="0.2">
      <c r="A183" s="4">
        <f>IF('True_Odds_Calculator_3-way'!A184="","",'True_Odds_Calculator_3-way'!A184)</f>
        <v>2.73</v>
      </c>
      <c r="B183" s="4">
        <f>IF('True_Odds_Calculator_3-way'!B184="","",'True_Odds_Calculator_3-way'!B184)</f>
        <v>3.11</v>
      </c>
      <c r="C183" s="4">
        <f>IF('True_Odds_Calculator_3-way'!C184="","",'True_Odds_Calculator_3-way'!C184)</f>
        <v>2.85</v>
      </c>
      <c r="D183" s="4">
        <f t="shared" si="10"/>
        <v>3.8720967642950965E-2</v>
      </c>
      <c r="E183" s="4">
        <f t="shared" si="11"/>
        <v>2.8297078124259967</v>
      </c>
      <c r="F183" s="4">
        <f t="shared" si="12"/>
        <v>3.2400583274249364</v>
      </c>
      <c r="G183" s="4">
        <f t="shared" si="13"/>
        <v>2.9588407168758564</v>
      </c>
      <c r="I183" s="4">
        <f t="shared" si="14"/>
        <v>1.038720967642951</v>
      </c>
    </row>
    <row r="184" spans="1:9" x14ac:dyDescent="0.2">
      <c r="A184" s="4">
        <f>IF('True_Odds_Calculator_3-way'!A185="","",'True_Odds_Calculator_3-way'!A185)</f>
        <v>3.22</v>
      </c>
      <c r="B184" s="4">
        <f>IF('True_Odds_Calculator_3-way'!B185="","",'True_Odds_Calculator_3-way'!B185)</f>
        <v>3.43</v>
      </c>
      <c r="C184" s="4">
        <f>IF('True_Odds_Calculator_3-way'!C185="","",'True_Odds_Calculator_3-way'!C185)</f>
        <v>2.29</v>
      </c>
      <c r="D184" s="4">
        <f t="shared" si="10"/>
        <v>3.8785418422977003E-2</v>
      </c>
      <c r="E184" s="4">
        <f t="shared" si="11"/>
        <v>3.3598703350916668</v>
      </c>
      <c r="F184" s="4">
        <f t="shared" si="12"/>
        <v>3.5891600900908669</v>
      </c>
      <c r="G184" s="4">
        <f t="shared" si="13"/>
        <v>2.3598666916888265</v>
      </c>
      <c r="I184" s="4">
        <f t="shared" si="14"/>
        <v>1.038785418422977</v>
      </c>
    </row>
    <row r="185" spans="1:9" x14ac:dyDescent="0.2">
      <c r="A185" s="4">
        <f>IF('True_Odds_Calculator_3-way'!A186="","",'True_Odds_Calculator_3-way'!A186)</f>
        <v>2.67</v>
      </c>
      <c r="B185" s="4">
        <f>IF('True_Odds_Calculator_3-way'!B186="","",'True_Odds_Calculator_3-way'!B186)</f>
        <v>2.99</v>
      </c>
      <c r="C185" s="4">
        <f>IF('True_Odds_Calculator_3-way'!C186="","",'True_Odds_Calculator_3-way'!C186)</f>
        <v>3.04</v>
      </c>
      <c r="D185" s="4">
        <f t="shared" si="10"/>
        <v>3.7927364162162247E-2</v>
      </c>
      <c r="E185" s="4">
        <f t="shared" si="11"/>
        <v>2.7632753375052359</v>
      </c>
      <c r="F185" s="4">
        <f t="shared" si="12"/>
        <v>3.1074651006242786</v>
      </c>
      <c r="G185" s="4">
        <f t="shared" si="13"/>
        <v>3.1615063714988723</v>
      </c>
      <c r="I185" s="4">
        <f t="shared" si="14"/>
        <v>1.0379273641621622</v>
      </c>
    </row>
    <row r="186" spans="1:9" x14ac:dyDescent="0.2">
      <c r="A186" s="4">
        <f>IF('True_Odds_Calculator_3-way'!A187="","",'True_Odds_Calculator_3-way'!A187)</f>
        <v>3.02</v>
      </c>
      <c r="B186" s="4">
        <f>IF('True_Odds_Calculator_3-way'!B187="","",'True_Odds_Calculator_3-way'!B187)</f>
        <v>2.93</v>
      </c>
      <c r="C186" s="4">
        <f>IF('True_Odds_Calculator_3-way'!C187="","",'True_Odds_Calculator_3-way'!C187)</f>
        <v>2.74</v>
      </c>
      <c r="D186" s="4">
        <f t="shared" si="10"/>
        <v>3.7386259791849508E-2</v>
      </c>
      <c r="E186" s="4">
        <f t="shared" si="11"/>
        <v>3.1381041224835577</v>
      </c>
      <c r="F186" s="4">
        <f t="shared" si="12"/>
        <v>3.0410402825257199</v>
      </c>
      <c r="G186" s="4">
        <f t="shared" si="13"/>
        <v>2.8368680283957124</v>
      </c>
      <c r="I186" s="4">
        <f t="shared" si="14"/>
        <v>1.0373862597918495</v>
      </c>
    </row>
    <row r="187" spans="1:9" x14ac:dyDescent="0.2">
      <c r="A187" s="4">
        <f>IF('True_Odds_Calculator_3-way'!A188="","",'True_Odds_Calculator_3-way'!A188)</f>
        <v>1.66</v>
      </c>
      <c r="B187" s="4">
        <f>IF('True_Odds_Calculator_3-way'!B188="","",'True_Odds_Calculator_3-way'!B188)</f>
        <v>3.47</v>
      </c>
      <c r="C187" s="4">
        <f>IF('True_Odds_Calculator_3-way'!C188="","",'True_Odds_Calculator_3-way'!C188)</f>
        <v>6.48</v>
      </c>
      <c r="D187" s="4">
        <f t="shared" si="10"/>
        <v>4.4915064248883807E-2</v>
      </c>
      <c r="E187" s="4">
        <f t="shared" si="11"/>
        <v>1.7023074508512397</v>
      </c>
      <c r="F187" s="4">
        <f t="shared" si="12"/>
        <v>3.6601512929245761</v>
      </c>
      <c r="G187" s="4">
        <f t="shared" si="13"/>
        <v>7.1762111691699442</v>
      </c>
      <c r="I187" s="4">
        <f t="shared" si="14"/>
        <v>1.0449150642488838</v>
      </c>
    </row>
    <row r="188" spans="1:9" x14ac:dyDescent="0.2">
      <c r="A188" s="4">
        <f>IF('True_Odds_Calculator_3-way'!A189="","",'True_Odds_Calculator_3-way'!A189)</f>
        <v>2.2200000000000002</v>
      </c>
      <c r="B188" s="4">
        <f>IF('True_Odds_Calculator_3-way'!B189="","",'True_Odds_Calculator_3-way'!B189)</f>
        <v>3.83</v>
      </c>
      <c r="C188" s="4">
        <f>IF('True_Odds_Calculator_3-way'!C189="","",'True_Odds_Calculator_3-way'!C189)</f>
        <v>3.15</v>
      </c>
      <c r="D188" s="4">
        <f t="shared" si="10"/>
        <v>2.9007373654893254E-2</v>
      </c>
      <c r="E188" s="4">
        <f t="shared" si="11"/>
        <v>2.2686986522417882</v>
      </c>
      <c r="F188" s="4">
        <f t="shared" si="12"/>
        <v>3.9772899734631415</v>
      </c>
      <c r="G188" s="4">
        <f t="shared" si="13"/>
        <v>3.2489558604643825</v>
      </c>
      <c r="I188" s="4">
        <f t="shared" si="14"/>
        <v>1.0290073736548933</v>
      </c>
    </row>
    <row r="189" spans="1:9" x14ac:dyDescent="0.2">
      <c r="A189" s="4">
        <f>IF('True_Odds_Calculator_3-way'!A190="","",'True_Odds_Calculator_3-way'!A190)</f>
        <v>2.76</v>
      </c>
      <c r="B189" s="4">
        <f>IF('True_Odds_Calculator_3-way'!B190="","",'True_Odds_Calculator_3-way'!B190)</f>
        <v>3.29</v>
      </c>
      <c r="C189" s="4">
        <f>IF('True_Odds_Calculator_3-way'!C190="","",'True_Odds_Calculator_3-way'!C190)</f>
        <v>2.76</v>
      </c>
      <c r="D189" s="4">
        <f t="shared" si="10"/>
        <v>2.8589048940575346E-2</v>
      </c>
      <c r="E189" s="4">
        <f t="shared" si="11"/>
        <v>2.8345542329143427</v>
      </c>
      <c r="F189" s="4">
        <f t="shared" si="12"/>
        <v>3.3964889531694187</v>
      </c>
      <c r="G189" s="4">
        <f t="shared" si="13"/>
        <v>2.8345542329143427</v>
      </c>
      <c r="I189" s="4">
        <f t="shared" si="14"/>
        <v>1.0285890489405753</v>
      </c>
    </row>
    <row r="190" spans="1:9" x14ac:dyDescent="0.2">
      <c r="A190" s="4">
        <f>IF('True_Odds_Calculator_3-way'!A191="","",'True_Odds_Calculator_3-way'!A191)</f>
        <v>2.1800000000000002</v>
      </c>
      <c r="B190" s="4">
        <f>IF('True_Odds_Calculator_3-way'!B191="","",'True_Odds_Calculator_3-way'!B191)</f>
        <v>3.63</v>
      </c>
      <c r="C190" s="4">
        <f>IF('True_Odds_Calculator_3-way'!C191="","",'True_Odds_Calculator_3-way'!C191)</f>
        <v>3.33</v>
      </c>
      <c r="D190" s="4">
        <f t="shared" si="10"/>
        <v>3.4497990294487302E-2</v>
      </c>
      <c r="E190" s="4">
        <f t="shared" si="11"/>
        <v>2.2360546239187626</v>
      </c>
      <c r="F190" s="4">
        <f t="shared" si="12"/>
        <v>3.7881261128283206</v>
      </c>
      <c r="G190" s="4">
        <f t="shared" si="13"/>
        <v>3.4625922457950158</v>
      </c>
      <c r="I190" s="4">
        <f t="shared" si="14"/>
        <v>1.0344979902944873</v>
      </c>
    </row>
    <row r="191" spans="1:9" x14ac:dyDescent="0.2">
      <c r="A191" s="4">
        <f>IF('True_Odds_Calculator_3-way'!A192="","",'True_Odds_Calculator_3-way'!A192)</f>
        <v>1.89</v>
      </c>
      <c r="B191" s="4">
        <f>IF('True_Odds_Calculator_3-way'!B192="","",'True_Odds_Calculator_3-way'!B192)</f>
        <v>3.56</v>
      </c>
      <c r="C191" s="4">
        <f>IF('True_Odds_Calculator_3-way'!C192="","",'True_Odds_Calculator_3-way'!C192)</f>
        <v>4.54</v>
      </c>
      <c r="D191" s="4">
        <f t="shared" si="10"/>
        <v>3.0263722685640371E-2</v>
      </c>
      <c r="E191" s="4">
        <f t="shared" si="11"/>
        <v>1.9267354174074429</v>
      </c>
      <c r="F191" s="4">
        <f t="shared" si="12"/>
        <v>3.6926126156328789</v>
      </c>
      <c r="G191" s="4">
        <f t="shared" si="13"/>
        <v>4.7579079013387666</v>
      </c>
      <c r="I191" s="4">
        <f t="shared" si="14"/>
        <v>1.0302637226856404</v>
      </c>
    </row>
    <row r="192" spans="1:9" x14ac:dyDescent="0.2">
      <c r="A192" s="4">
        <f>IF('True_Odds_Calculator_3-way'!A193="","",'True_Odds_Calculator_3-way'!A193)</f>
        <v>1.83</v>
      </c>
      <c r="B192" s="4">
        <f>IF('True_Odds_Calculator_3-way'!B193="","",'True_Odds_Calculator_3-way'!B193)</f>
        <v>3.54</v>
      </c>
      <c r="C192" s="4">
        <f>IF('True_Odds_Calculator_3-way'!C193="","",'True_Odds_Calculator_3-way'!C193)</f>
        <v>4.5999999999999996</v>
      </c>
      <c r="D192" s="4">
        <f t="shared" si="10"/>
        <v>4.6325267485734845E-2</v>
      </c>
      <c r="E192" s="4">
        <f t="shared" si="11"/>
        <v>1.8832167160436408</v>
      </c>
      <c r="F192" s="4">
        <f t="shared" si="12"/>
        <v>3.744699566716597</v>
      </c>
      <c r="G192" s="4">
        <f t="shared" si="13"/>
        <v>4.9517317930754867</v>
      </c>
      <c r="I192" s="4">
        <f t="shared" si="14"/>
        <v>1.0463252674857348</v>
      </c>
    </row>
    <row r="193" spans="1:9" x14ac:dyDescent="0.2">
      <c r="A193" s="4">
        <f>IF('True_Odds_Calculator_3-way'!A194="","",'True_Odds_Calculator_3-way'!A194)</f>
        <v>4.08</v>
      </c>
      <c r="B193" s="4">
        <f>IF('True_Odds_Calculator_3-way'!B194="","",'True_Odds_Calculator_3-way'!B194)</f>
        <v>3.47</v>
      </c>
      <c r="C193" s="4">
        <f>IF('True_Odds_Calculator_3-way'!C194="","",'True_Odds_Calculator_3-way'!C194)</f>
        <v>1.99</v>
      </c>
      <c r="D193" s="4">
        <f t="shared" si="10"/>
        <v>3.5795040070102369E-2</v>
      </c>
      <c r="E193" s="4">
        <f t="shared" si="11"/>
        <v>4.2887833539279407</v>
      </c>
      <c r="F193" s="4">
        <f t="shared" si="12"/>
        <v>3.6198733622726054</v>
      </c>
      <c r="G193" s="4">
        <f t="shared" si="13"/>
        <v>2.0383998542940192</v>
      </c>
      <c r="I193" s="4">
        <f t="shared" si="14"/>
        <v>1.0357950400701024</v>
      </c>
    </row>
    <row r="194" spans="1:9" x14ac:dyDescent="0.2">
      <c r="A194" s="4">
        <f>IF('True_Odds_Calculator_3-way'!A195="","",'True_Odds_Calculator_3-way'!A195)</f>
        <v>1.99</v>
      </c>
      <c r="B194" s="4">
        <f>IF('True_Odds_Calculator_3-way'!B195="","",'True_Odds_Calculator_3-way'!B195)</f>
        <v>3.25</v>
      </c>
      <c r="C194" s="4">
        <f>IF('True_Odds_Calculator_3-way'!C195="","",'True_Odds_Calculator_3-way'!C195)</f>
        <v>4.46</v>
      </c>
      <c r="D194" s="4">
        <f t="shared" si="10"/>
        <v>3.4420117143149298E-2</v>
      </c>
      <c r="E194" s="4">
        <f t="shared" si="11"/>
        <v>2.0364973295067439</v>
      </c>
      <c r="F194" s="4">
        <f t="shared" si="12"/>
        <v>3.3758814201031075</v>
      </c>
      <c r="G194" s="4">
        <f t="shared" si="13"/>
        <v>4.700532057915277</v>
      </c>
      <c r="I194" s="4">
        <f t="shared" si="14"/>
        <v>1.0344201171431493</v>
      </c>
    </row>
    <row r="195" spans="1:9" x14ac:dyDescent="0.2">
      <c r="A195" s="4">
        <f>IF('True_Odds_Calculator_3-way'!A196="","",'True_Odds_Calculator_3-way'!A196)</f>
        <v>2.77</v>
      </c>
      <c r="B195" s="4">
        <f>IF('True_Odds_Calculator_3-way'!B196="","",'True_Odds_Calculator_3-way'!B196)</f>
        <v>2.95</v>
      </c>
      <c r="C195" s="4">
        <f>IF('True_Odds_Calculator_3-way'!C196="","",'True_Odds_Calculator_3-way'!C196)</f>
        <v>3.11</v>
      </c>
      <c r="D195" s="4">
        <f t="shared" ref="D195:D258" si="15">IF(A195="","",((1/A195)+(1/B195)+(1/C195))-1)</f>
        <v>2.1537289532496118E-2</v>
      </c>
      <c r="E195" s="4">
        <f t="shared" ref="E195:E258" si="16">IF(A195="","",(3*A195)/(3-($D195*A195)))</f>
        <v>2.8262021306586762</v>
      </c>
      <c r="F195" s="4">
        <f t="shared" ref="F195:F258" si="17">IF(B195="","",(3*B195)/(3-($D195*B195)))</f>
        <v>3.0138278550636821</v>
      </c>
      <c r="G195" s="4">
        <f t="shared" ref="G195:G258" si="18">IF(C195="","",(3*C195)/(3-($D195*C195)))</f>
        <v>3.1810226616289419</v>
      </c>
      <c r="I195" s="4">
        <f t="shared" ref="I195:I258" si="19">IF(A195="","",D195+1)</f>
        <v>1.0215372895324961</v>
      </c>
    </row>
    <row r="196" spans="1:9" x14ac:dyDescent="0.2">
      <c r="A196" s="4">
        <f>IF('True_Odds_Calculator_3-way'!A197="","",'True_Odds_Calculator_3-way'!A197)</f>
        <v>2.09</v>
      </c>
      <c r="B196" s="4">
        <f>IF('True_Odds_Calculator_3-way'!B197="","",'True_Odds_Calculator_3-way'!B197)</f>
        <v>3.12</v>
      </c>
      <c r="C196" s="4">
        <f>IF('True_Odds_Calculator_3-way'!C197="","",'True_Odds_Calculator_3-way'!C197)</f>
        <v>4.16</v>
      </c>
      <c r="D196" s="4">
        <f t="shared" si="15"/>
        <v>3.9366335418967058E-2</v>
      </c>
      <c r="E196" s="4">
        <f t="shared" si="16"/>
        <v>2.1489350015928288</v>
      </c>
      <c r="F196" s="4">
        <f t="shared" si="17"/>
        <v>3.2531887649044617</v>
      </c>
      <c r="G196" s="4">
        <f t="shared" si="18"/>
        <v>4.4001979396284137</v>
      </c>
      <c r="I196" s="4">
        <f t="shared" si="19"/>
        <v>1.0393663354189671</v>
      </c>
    </row>
    <row r="197" spans="1:9" x14ac:dyDescent="0.2">
      <c r="A197" s="4">
        <f>IF('True_Odds_Calculator_3-way'!A198="","",'True_Odds_Calculator_3-way'!A198)</f>
        <v>2.37</v>
      </c>
      <c r="B197" s="4">
        <f>IF('True_Odds_Calculator_3-way'!B198="","",'True_Odds_Calculator_3-way'!B198)</f>
        <v>3.66</v>
      </c>
      <c r="C197" s="4">
        <f>IF('True_Odds_Calculator_3-way'!C198="","",'True_Odds_Calculator_3-way'!C198)</f>
        <v>2.96</v>
      </c>
      <c r="D197" s="4">
        <f t="shared" si="15"/>
        <v>3.3002809823726942E-2</v>
      </c>
      <c r="E197" s="4">
        <f t="shared" si="16"/>
        <v>2.4334453211898159</v>
      </c>
      <c r="F197" s="4">
        <f t="shared" si="17"/>
        <v>3.8135464529766758</v>
      </c>
      <c r="G197" s="4">
        <f t="shared" si="18"/>
        <v>3.0596300363786115</v>
      </c>
      <c r="I197" s="4">
        <f t="shared" si="19"/>
        <v>1.0330028098237269</v>
      </c>
    </row>
    <row r="198" spans="1:9" x14ac:dyDescent="0.2">
      <c r="A198" s="4">
        <f>IF('True_Odds_Calculator_3-way'!A199="","",'True_Odds_Calculator_3-way'!A199)</f>
        <v>2.29</v>
      </c>
      <c r="B198" s="4">
        <f>IF('True_Odds_Calculator_3-way'!B199="","",'True_Odds_Calculator_3-way'!B199)</f>
        <v>3.3</v>
      </c>
      <c r="C198" s="4">
        <f>IF('True_Odds_Calculator_3-way'!C199="","",'True_Odds_Calculator_3-way'!C199)</f>
        <v>3.39</v>
      </c>
      <c r="D198" s="4">
        <f t="shared" si="15"/>
        <v>3.4696776475189761E-2</v>
      </c>
      <c r="E198" s="4">
        <f t="shared" si="16"/>
        <v>2.3523011814656711</v>
      </c>
      <c r="F198" s="4">
        <f t="shared" si="17"/>
        <v>3.4309470844979311</v>
      </c>
      <c r="G198" s="4">
        <f t="shared" si="18"/>
        <v>3.5283367604545561</v>
      </c>
      <c r="I198" s="4">
        <f t="shared" si="19"/>
        <v>1.0346967764751898</v>
      </c>
    </row>
    <row r="199" spans="1:9" x14ac:dyDescent="0.2">
      <c r="A199" s="4">
        <f>IF('True_Odds_Calculator_3-way'!A200="","",'True_Odds_Calculator_3-way'!A200)</f>
        <v>1.65</v>
      </c>
      <c r="B199" s="4">
        <f>IF('True_Odds_Calculator_3-way'!B200="","",'True_Odds_Calculator_3-way'!B200)</f>
        <v>4.13</v>
      </c>
      <c r="C199" s="4">
        <f>IF('True_Odds_Calculator_3-way'!C200="","",'True_Odds_Calculator_3-way'!C200)</f>
        <v>5.32</v>
      </c>
      <c r="D199" s="4">
        <f t="shared" si="15"/>
        <v>3.6161281477963048E-2</v>
      </c>
      <c r="E199" s="4">
        <f t="shared" si="16"/>
        <v>1.6834822821677471</v>
      </c>
      <c r="F199" s="4">
        <f t="shared" si="17"/>
        <v>4.3463711843165349</v>
      </c>
      <c r="G199" s="4">
        <f t="shared" si="18"/>
        <v>5.6845259437586444</v>
      </c>
      <c r="I199" s="4">
        <f t="shared" si="19"/>
        <v>1.036161281477963</v>
      </c>
    </row>
    <row r="200" spans="1:9" x14ac:dyDescent="0.2">
      <c r="A200" s="4">
        <f>IF('True_Odds_Calculator_3-way'!A201="","",'True_Odds_Calculator_3-way'!A201)</f>
        <v>2.99</v>
      </c>
      <c r="B200" s="4">
        <f>IF('True_Odds_Calculator_3-way'!B201="","",'True_Odds_Calculator_3-way'!B201)</f>
        <v>3.17</v>
      </c>
      <c r="C200" s="4">
        <f>IF('True_Odds_Calculator_3-way'!C201="","",'True_Odds_Calculator_3-way'!C201)</f>
        <v>2.61</v>
      </c>
      <c r="D200" s="4">
        <f t="shared" si="15"/>
        <v>3.3047336236435854E-2</v>
      </c>
      <c r="E200" s="4">
        <f t="shared" si="16"/>
        <v>3.0918363661261461</v>
      </c>
      <c r="F200" s="4">
        <f t="shared" si="17"/>
        <v>3.2847018497653582</v>
      </c>
      <c r="G200" s="4">
        <f t="shared" si="18"/>
        <v>2.6872619590798736</v>
      </c>
      <c r="I200" s="4">
        <f t="shared" si="19"/>
        <v>1.0330473362364359</v>
      </c>
    </row>
    <row r="201" spans="1:9" x14ac:dyDescent="0.2">
      <c r="A201" s="4">
        <f>IF('True_Odds_Calculator_3-way'!A202="","",'True_Odds_Calculator_3-way'!A202)</f>
        <v>1.76</v>
      </c>
      <c r="B201" s="4">
        <f>IF('True_Odds_Calculator_3-way'!B202="","",'True_Odds_Calculator_3-way'!B202)</f>
        <v>3.97</v>
      </c>
      <c r="C201" s="4">
        <f>IF('True_Odds_Calculator_3-way'!C202="","",'True_Odds_Calculator_3-way'!C202)</f>
        <v>4.4000000000000004</v>
      </c>
      <c r="D201" s="4">
        <f t="shared" si="15"/>
        <v>4.7343714220288602E-2</v>
      </c>
      <c r="E201" s="4">
        <f t="shared" si="16"/>
        <v>1.8102805029708444</v>
      </c>
      <c r="F201" s="4">
        <f t="shared" si="17"/>
        <v>4.235351167865514</v>
      </c>
      <c r="G201" s="4">
        <f t="shared" si="18"/>
        <v>4.7283226563204916</v>
      </c>
      <c r="I201" s="4">
        <f t="shared" si="19"/>
        <v>1.0473437142202886</v>
      </c>
    </row>
    <row r="202" spans="1:9" x14ac:dyDescent="0.2">
      <c r="A202" s="4">
        <f>IF('True_Odds_Calculator_3-way'!A203="","",'True_Odds_Calculator_3-way'!A203)</f>
        <v>2.87</v>
      </c>
      <c r="B202" s="4">
        <f>IF('True_Odds_Calculator_3-way'!B203="","",'True_Odds_Calculator_3-way'!B203)</f>
        <v>3.42</v>
      </c>
      <c r="C202" s="4">
        <f>IF('True_Odds_Calculator_3-way'!C203="","",'True_Odds_Calculator_3-way'!C203)</f>
        <v>2.48</v>
      </c>
      <c r="D202" s="4">
        <f t="shared" si="15"/>
        <v>4.4055523019455256E-2</v>
      </c>
      <c r="E202" s="4">
        <f t="shared" si="16"/>
        <v>2.9962826791888126</v>
      </c>
      <c r="F202" s="4">
        <f t="shared" si="17"/>
        <v>3.6008463741726491</v>
      </c>
      <c r="G202" s="4">
        <f t="shared" si="18"/>
        <v>2.5737333945353513</v>
      </c>
      <c r="I202" s="4">
        <f t="shared" si="19"/>
        <v>1.0440555230194553</v>
      </c>
    </row>
    <row r="203" spans="1:9" x14ac:dyDescent="0.2">
      <c r="A203" s="4">
        <f>IF('True_Odds_Calculator_3-way'!A204="","",'True_Odds_Calculator_3-way'!A204)</f>
        <v>1.61</v>
      </c>
      <c r="B203" s="4">
        <f>IF('True_Odds_Calculator_3-way'!B204="","",'True_Odds_Calculator_3-way'!B204)</f>
        <v>4.0599999999999996</v>
      </c>
      <c r="C203" s="4">
        <f>IF('True_Odds_Calculator_3-way'!C204="","",'True_Odds_Calculator_3-way'!C204)</f>
        <v>5.45</v>
      </c>
      <c r="D203" s="4">
        <f t="shared" si="15"/>
        <v>5.0909669673682156E-2</v>
      </c>
      <c r="E203" s="4">
        <f t="shared" si="16"/>
        <v>1.655223218786827</v>
      </c>
      <c r="F203" s="4">
        <f t="shared" si="17"/>
        <v>4.3604233722985875</v>
      </c>
      <c r="G203" s="4">
        <f t="shared" si="18"/>
        <v>6.0054163339639937</v>
      </c>
      <c r="I203" s="4">
        <f t="shared" si="19"/>
        <v>1.0509096696736822</v>
      </c>
    </row>
    <row r="204" spans="1:9" x14ac:dyDescent="0.2">
      <c r="A204" s="4">
        <f>IF('True_Odds_Calculator_3-way'!A205="","",'True_Odds_Calculator_3-way'!A205)</f>
        <v>2.94</v>
      </c>
      <c r="B204" s="4">
        <f>IF('True_Odds_Calculator_3-way'!B205="","",'True_Odds_Calculator_3-way'!B205)</f>
        <v>3.59</v>
      </c>
      <c r="C204" s="4">
        <f>IF('True_Odds_Calculator_3-way'!C205="","",'True_Odds_Calculator_3-way'!C205)</f>
        <v>2.35</v>
      </c>
      <c r="D204" s="4">
        <f t="shared" si="15"/>
        <v>4.4219501348811807E-2</v>
      </c>
      <c r="E204" s="4">
        <f t="shared" si="16"/>
        <v>3.073176443281235</v>
      </c>
      <c r="F204" s="4">
        <f t="shared" si="17"/>
        <v>3.7905824746653236</v>
      </c>
      <c r="G204" s="4">
        <f t="shared" si="18"/>
        <v>2.4343215119830171</v>
      </c>
      <c r="I204" s="4">
        <f t="shared" si="19"/>
        <v>1.0442195013488118</v>
      </c>
    </row>
    <row r="205" spans="1:9" x14ac:dyDescent="0.2">
      <c r="A205" s="4">
        <f>IF('True_Odds_Calculator_3-way'!A206="","",'True_Odds_Calculator_3-way'!A206)</f>
        <v>4.04</v>
      </c>
      <c r="B205" s="4">
        <f>IF('True_Odds_Calculator_3-way'!B206="","",'True_Odds_Calculator_3-way'!B206)</f>
        <v>4.0599999999999996</v>
      </c>
      <c r="C205" s="4">
        <f>IF('True_Odds_Calculator_3-way'!C206="","",'True_Odds_Calculator_3-way'!C206)</f>
        <v>1.81</v>
      </c>
      <c r="D205" s="4">
        <f t="shared" si="15"/>
        <v>4.6316359039763277E-2</v>
      </c>
      <c r="E205" s="4">
        <f t="shared" si="16"/>
        <v>4.30874824824883</v>
      </c>
      <c r="F205" s="4">
        <f t="shared" si="17"/>
        <v>4.3315051193105161</v>
      </c>
      <c r="G205" s="4">
        <f t="shared" si="18"/>
        <v>1.8620330295041763</v>
      </c>
      <c r="I205" s="4">
        <f t="shared" si="19"/>
        <v>1.0463163590397633</v>
      </c>
    </row>
    <row r="206" spans="1:9" x14ac:dyDescent="0.2">
      <c r="A206" s="4">
        <f>IF('True_Odds_Calculator_3-way'!A207="","",'True_Odds_Calculator_3-way'!A207)</f>
        <v>4.3</v>
      </c>
      <c r="B206" s="4">
        <f>IF('True_Odds_Calculator_3-way'!B207="","",'True_Odds_Calculator_3-way'!B207)</f>
        <v>4.2</v>
      </c>
      <c r="C206" s="4">
        <f>IF('True_Odds_Calculator_3-way'!C207="","",'True_Odds_Calculator_3-way'!C207)</f>
        <v>1.73</v>
      </c>
      <c r="D206" s="4">
        <f t="shared" si="15"/>
        <v>4.8688059711046616E-2</v>
      </c>
      <c r="E206" s="4">
        <f t="shared" si="16"/>
        <v>4.6225933086088524</v>
      </c>
      <c r="F206" s="4">
        <f t="shared" si="17"/>
        <v>4.5072274209215326</v>
      </c>
      <c r="G206" s="4">
        <f t="shared" si="18"/>
        <v>1.7799759964146542</v>
      </c>
      <c r="I206" s="4">
        <f t="shared" si="19"/>
        <v>1.0486880597110466</v>
      </c>
    </row>
    <row r="207" spans="1:9" x14ac:dyDescent="0.2">
      <c r="A207" s="4">
        <f>IF('True_Odds_Calculator_3-way'!A208="","",'True_Odds_Calculator_3-way'!A208)</f>
        <v>1.94</v>
      </c>
      <c r="B207" s="4">
        <f>IF('True_Odds_Calculator_3-way'!B208="","",'True_Odds_Calculator_3-way'!B208)</f>
        <v>3.7</v>
      </c>
      <c r="C207" s="4">
        <f>IF('True_Odds_Calculator_3-way'!C208="","",'True_Odds_Calculator_3-way'!C208)</f>
        <v>3.82</v>
      </c>
      <c r="D207" s="4">
        <f t="shared" si="15"/>
        <v>4.7514292508085365E-2</v>
      </c>
      <c r="E207" s="4">
        <f t="shared" si="16"/>
        <v>2.0014978408317834</v>
      </c>
      <c r="F207" s="4">
        <f t="shared" si="17"/>
        <v>3.9303205609673597</v>
      </c>
      <c r="G207" s="4">
        <f t="shared" si="18"/>
        <v>4.0659991814606773</v>
      </c>
      <c r="I207" s="4">
        <f t="shared" si="19"/>
        <v>1.0475142925080854</v>
      </c>
    </row>
    <row r="208" spans="1:9" x14ac:dyDescent="0.2">
      <c r="A208" s="4">
        <f>IF('True_Odds_Calculator_3-way'!A209="","",'True_Odds_Calculator_3-way'!A209)</f>
        <v>1.37</v>
      </c>
      <c r="B208" s="4">
        <f>IF('True_Odds_Calculator_3-way'!B209="","",'True_Odds_Calculator_3-way'!B209)</f>
        <v>4.88</v>
      </c>
      <c r="C208" s="4">
        <f>IF('True_Odds_Calculator_3-way'!C209="","",'True_Odds_Calculator_3-way'!C209)</f>
        <v>8.42</v>
      </c>
      <c r="D208" s="4">
        <f t="shared" si="15"/>
        <v>5.3609885691856096E-2</v>
      </c>
      <c r="E208" s="4">
        <f t="shared" si="16"/>
        <v>1.4043818630225897</v>
      </c>
      <c r="F208" s="4">
        <f t="shared" si="17"/>
        <v>5.3462192646200739</v>
      </c>
      <c r="G208" s="4">
        <f t="shared" si="18"/>
        <v>9.9113053431924705</v>
      </c>
      <c r="I208" s="4">
        <f t="shared" si="19"/>
        <v>1.0536098856918561</v>
      </c>
    </row>
    <row r="209" spans="1:9" x14ac:dyDescent="0.2">
      <c r="A209" s="4">
        <f>IF('True_Odds_Calculator_3-way'!A210="","",'True_Odds_Calculator_3-way'!A210)</f>
        <v>4.45</v>
      </c>
      <c r="B209" s="4">
        <f>IF('True_Odds_Calculator_3-way'!B210="","",'True_Odds_Calculator_3-way'!B210)</f>
        <v>3.69</v>
      </c>
      <c r="C209" s="4">
        <f>IF('True_Odds_Calculator_3-way'!C210="","",'True_Odds_Calculator_3-way'!C210)</f>
        <v>1.81</v>
      </c>
      <c r="D209" s="4">
        <f t="shared" si="15"/>
        <v>4.8207998995999812E-2</v>
      </c>
      <c r="E209" s="4">
        <f t="shared" si="16"/>
        <v>4.7927203992925156</v>
      </c>
      <c r="F209" s="4">
        <f t="shared" si="17"/>
        <v>3.9225934699341711</v>
      </c>
      <c r="G209" s="4">
        <f t="shared" si="18"/>
        <v>1.8642218098942884</v>
      </c>
      <c r="I209" s="4">
        <f t="shared" si="19"/>
        <v>1.0482079989959998</v>
      </c>
    </row>
    <row r="210" spans="1:9" x14ac:dyDescent="0.2">
      <c r="A210" s="4">
        <f>IF('True_Odds_Calculator_3-way'!A211="","",'True_Odds_Calculator_3-way'!A211)</f>
        <v>2.71</v>
      </c>
      <c r="B210" s="4">
        <f>IF('True_Odds_Calculator_3-way'!B211="","",'True_Odds_Calculator_3-way'!B211)</f>
        <v>3.39</v>
      </c>
      <c r="C210" s="4">
        <f>IF('True_Odds_Calculator_3-way'!C211="","",'True_Odds_Calculator_3-way'!C211)</f>
        <v>2.63</v>
      </c>
      <c r="D210" s="4">
        <f t="shared" si="15"/>
        <v>4.4217077656492965E-2</v>
      </c>
      <c r="E210" s="4">
        <f t="shared" si="16"/>
        <v>2.8227483607358259</v>
      </c>
      <c r="F210" s="4">
        <f t="shared" si="17"/>
        <v>3.5682907076740471</v>
      </c>
      <c r="G210" s="4">
        <f t="shared" si="18"/>
        <v>2.7360596250683265</v>
      </c>
      <c r="I210" s="4">
        <f t="shared" si="19"/>
        <v>1.044217077656493</v>
      </c>
    </row>
    <row r="211" spans="1:9" x14ac:dyDescent="0.2">
      <c r="A211" s="4">
        <f>IF('True_Odds_Calculator_3-way'!A212="","",'True_Odds_Calculator_3-way'!A212)</f>
        <v>2.4</v>
      </c>
      <c r="B211" s="4">
        <f>IF('True_Odds_Calculator_3-way'!B212="","",'True_Odds_Calculator_3-way'!B212)</f>
        <v>3.58</v>
      </c>
      <c r="C211" s="4">
        <f>IF('True_Odds_Calculator_3-way'!C212="","",'True_Odds_Calculator_3-way'!C212)</f>
        <v>3.07</v>
      </c>
      <c r="D211" s="4">
        <f t="shared" si="15"/>
        <v>2.1729174628015491E-2</v>
      </c>
      <c r="E211" s="4">
        <f t="shared" si="16"/>
        <v>2.4424580784872449</v>
      </c>
      <c r="F211" s="4">
        <f t="shared" si="17"/>
        <v>3.6753011029760105</v>
      </c>
      <c r="G211" s="4">
        <f t="shared" si="18"/>
        <v>3.1398175761144373</v>
      </c>
      <c r="I211" s="4">
        <f t="shared" si="19"/>
        <v>1.0217291746280155</v>
      </c>
    </row>
    <row r="212" spans="1:9" x14ac:dyDescent="0.2">
      <c r="A212" s="4">
        <f>IF('True_Odds_Calculator_3-way'!A213="","",'True_Odds_Calculator_3-way'!A213)</f>
        <v>1.98</v>
      </c>
      <c r="B212" s="4">
        <f>IF('True_Odds_Calculator_3-way'!B213="","",'True_Odds_Calculator_3-way'!B213)</f>
        <v>3.55</v>
      </c>
      <c r="C212" s="4">
        <f>IF('True_Odds_Calculator_3-way'!C213="","",'True_Odds_Calculator_3-way'!C213)</f>
        <v>4.21</v>
      </c>
      <c r="D212" s="4">
        <f t="shared" si="15"/>
        <v>2.4270337106977014E-2</v>
      </c>
      <c r="E212" s="4">
        <f t="shared" si="16"/>
        <v>2.0122327950607333</v>
      </c>
      <c r="F212" s="4">
        <f t="shared" si="17"/>
        <v>3.6549703798274047</v>
      </c>
      <c r="G212" s="4">
        <f t="shared" si="18"/>
        <v>4.3584459361601748</v>
      </c>
      <c r="I212" s="4">
        <f t="shared" si="19"/>
        <v>1.024270337106977</v>
      </c>
    </row>
    <row r="213" spans="1:9" x14ac:dyDescent="0.2">
      <c r="A213" s="4">
        <f>IF('True_Odds_Calculator_3-way'!A214="","",'True_Odds_Calculator_3-way'!A214)</f>
        <v>1.67</v>
      </c>
      <c r="B213" s="4">
        <f>IF('True_Odds_Calculator_3-way'!B214="","",'True_Odds_Calculator_3-way'!B214)</f>
        <v>3.99</v>
      </c>
      <c r="C213" s="4">
        <f>IF('True_Odds_Calculator_3-way'!C214="","",'True_Odds_Calculator_3-way'!C214)</f>
        <v>5.74</v>
      </c>
      <c r="D213" s="4">
        <f t="shared" si="15"/>
        <v>2.3644989500185343E-2</v>
      </c>
      <c r="E213" s="4">
        <f t="shared" si="16"/>
        <v>1.6922743538594986</v>
      </c>
      <c r="F213" s="4">
        <f t="shared" si="17"/>
        <v>4.1195509632305152</v>
      </c>
      <c r="G213" s="4">
        <f t="shared" si="18"/>
        <v>6.0119867698805711</v>
      </c>
      <c r="I213" s="4">
        <f t="shared" si="19"/>
        <v>1.0236449895001853</v>
      </c>
    </row>
    <row r="214" spans="1:9" x14ac:dyDescent="0.2">
      <c r="A214" s="4">
        <f>IF('True_Odds_Calculator_3-way'!A215="","",'True_Odds_Calculator_3-way'!A215)</f>
        <v>3.51</v>
      </c>
      <c r="B214" s="4">
        <f>IF('True_Odds_Calculator_3-way'!B215="","",'True_Odds_Calculator_3-way'!B215)</f>
        <v>3.53</v>
      </c>
      <c r="C214" s="4">
        <f>IF('True_Odds_Calculator_3-way'!C215="","",'True_Odds_Calculator_3-way'!C215)</f>
        <v>2.1</v>
      </c>
      <c r="D214" s="4">
        <f t="shared" si="15"/>
        <v>4.4376880070930991E-2</v>
      </c>
      <c r="E214" s="4">
        <f t="shared" si="16"/>
        <v>3.702222930489135</v>
      </c>
      <c r="F214" s="4">
        <f t="shared" si="17"/>
        <v>3.724480433316967</v>
      </c>
      <c r="G214" s="4">
        <f t="shared" si="18"/>
        <v>2.1673253974666422</v>
      </c>
      <c r="I214" s="4">
        <f t="shared" si="19"/>
        <v>1.044376880070931</v>
      </c>
    </row>
    <row r="215" spans="1:9" x14ac:dyDescent="0.2">
      <c r="A215" s="4">
        <f>IF('True_Odds_Calculator_3-way'!A216="","",'True_Odds_Calculator_3-way'!A216)</f>
        <v>3.89</v>
      </c>
      <c r="B215" s="4">
        <f>IF('True_Odds_Calculator_3-way'!B216="","",'True_Odds_Calculator_3-way'!B216)</f>
        <v>3.27</v>
      </c>
      <c r="C215" s="4">
        <f>IF('True_Odds_Calculator_3-way'!C216="","",'True_Odds_Calculator_3-way'!C216)</f>
        <v>2.0699999999999998</v>
      </c>
      <c r="D215" s="4">
        <f t="shared" si="15"/>
        <v>4.5971593733490135E-2</v>
      </c>
      <c r="E215" s="4">
        <f t="shared" si="16"/>
        <v>4.1365808973408917</v>
      </c>
      <c r="F215" s="4">
        <f t="shared" si="17"/>
        <v>3.4425003794709417</v>
      </c>
      <c r="G215" s="4">
        <f t="shared" si="18"/>
        <v>2.1378122592973972</v>
      </c>
      <c r="I215" s="4">
        <f t="shared" si="19"/>
        <v>1.0459715937334901</v>
      </c>
    </row>
    <row r="216" spans="1:9" x14ac:dyDescent="0.2">
      <c r="A216" s="4">
        <f>IF('True_Odds_Calculator_3-way'!A217="","",'True_Odds_Calculator_3-way'!A217)</f>
        <v>2.67</v>
      </c>
      <c r="B216" s="4">
        <f>IF('True_Odds_Calculator_3-way'!B217="","",'True_Odds_Calculator_3-way'!B217)</f>
        <v>3.43</v>
      </c>
      <c r="C216" s="4">
        <f>IF('True_Odds_Calculator_3-way'!C217="","",'True_Odds_Calculator_3-way'!C217)</f>
        <v>2.65</v>
      </c>
      <c r="D216" s="4">
        <f t="shared" si="15"/>
        <v>4.3435515276403436E-2</v>
      </c>
      <c r="E216" s="4">
        <f t="shared" si="16"/>
        <v>2.7773663409355902</v>
      </c>
      <c r="F216" s="4">
        <f t="shared" si="17"/>
        <v>3.6092394223483466</v>
      </c>
      <c r="G216" s="4">
        <f t="shared" si="18"/>
        <v>2.7557320327106205</v>
      </c>
      <c r="I216" s="4">
        <f t="shared" si="19"/>
        <v>1.0434355152764034</v>
      </c>
    </row>
    <row r="217" spans="1:9" x14ac:dyDescent="0.2">
      <c r="A217" s="4">
        <f>IF('True_Odds_Calculator_3-way'!A218="","",'True_Odds_Calculator_3-way'!A218)</f>
        <v>2.23</v>
      </c>
      <c r="B217" s="4">
        <f>IF('True_Odds_Calculator_3-way'!B218="","",'True_Odds_Calculator_3-way'!B218)</f>
        <v>3.7</v>
      </c>
      <c r="C217" s="4">
        <f>IF('True_Odds_Calculator_3-way'!C218="","",'True_Odds_Calculator_3-way'!C218)</f>
        <v>3.07</v>
      </c>
      <c r="D217" s="4">
        <f t="shared" si="15"/>
        <v>4.4433662566614185E-2</v>
      </c>
      <c r="E217" s="4">
        <f t="shared" si="16"/>
        <v>2.306170559310404</v>
      </c>
      <c r="F217" s="4">
        <f t="shared" si="17"/>
        <v>3.9145217297686017</v>
      </c>
      <c r="G217" s="4">
        <f t="shared" si="18"/>
        <v>3.2162440582931646</v>
      </c>
      <c r="I217" s="4">
        <f t="shared" si="19"/>
        <v>1.0444336625666142</v>
      </c>
    </row>
    <row r="218" spans="1:9" x14ac:dyDescent="0.2">
      <c r="A218" s="4">
        <f>IF('True_Odds_Calculator_3-way'!A219="","",'True_Odds_Calculator_3-way'!A219)</f>
        <v>2.09</v>
      </c>
      <c r="B218" s="4">
        <f>IF('True_Odds_Calculator_3-way'!B219="","",'True_Odds_Calculator_3-way'!B219)</f>
        <v>3.29</v>
      </c>
      <c r="C218" s="4">
        <f>IF('True_Odds_Calculator_3-way'!C219="","",'True_Odds_Calculator_3-way'!C219)</f>
        <v>3.81</v>
      </c>
      <c r="D218" s="4">
        <f t="shared" si="15"/>
        <v>4.4887458903736022E-2</v>
      </c>
      <c r="E218" s="4">
        <f t="shared" si="16"/>
        <v>2.1574674513181775</v>
      </c>
      <c r="F218" s="4">
        <f t="shared" si="17"/>
        <v>3.4603407400278114</v>
      </c>
      <c r="G218" s="4">
        <f t="shared" si="18"/>
        <v>4.0403272284811376</v>
      </c>
      <c r="I218" s="4">
        <f t="shared" si="19"/>
        <v>1.044887458903736</v>
      </c>
    </row>
    <row r="219" spans="1:9" x14ac:dyDescent="0.2">
      <c r="A219" s="4">
        <f>IF('True_Odds_Calculator_3-way'!A220="","",'True_Odds_Calculator_3-way'!A220)</f>
        <v>2.4</v>
      </c>
      <c r="B219" s="4">
        <f>IF('True_Odds_Calculator_3-way'!B220="","",'True_Odds_Calculator_3-way'!B220)</f>
        <v>3.04</v>
      </c>
      <c r="C219" s="4">
        <f>IF('True_Odds_Calculator_3-way'!C220="","",'True_Odds_Calculator_3-way'!C220)</f>
        <v>3.61</v>
      </c>
      <c r="D219" s="4">
        <f t="shared" si="15"/>
        <v>2.2622345337026895E-2</v>
      </c>
      <c r="E219" s="4">
        <f t="shared" si="16"/>
        <v>2.4442354711303365</v>
      </c>
      <c r="F219" s="4">
        <f t="shared" si="17"/>
        <v>3.1113239166866178</v>
      </c>
      <c r="G219" s="4">
        <f t="shared" si="18"/>
        <v>3.7110222729868649</v>
      </c>
      <c r="I219" s="4">
        <f t="shared" si="19"/>
        <v>1.0226223453370269</v>
      </c>
    </row>
    <row r="220" spans="1:9" x14ac:dyDescent="0.2">
      <c r="A220" s="4">
        <f>IF('True_Odds_Calculator_3-way'!A221="","",'True_Odds_Calculator_3-way'!A221)</f>
        <v>3.03</v>
      </c>
      <c r="B220" s="4">
        <f>IF('True_Odds_Calculator_3-way'!B221="","",'True_Odds_Calculator_3-way'!B221)</f>
        <v>3.06</v>
      </c>
      <c r="C220" s="4">
        <f>IF('True_Odds_Calculator_3-way'!C221="","",'True_Odds_Calculator_3-way'!C221)</f>
        <v>2.74</v>
      </c>
      <c r="D220" s="4">
        <f t="shared" si="15"/>
        <v>2.1793892570880047E-2</v>
      </c>
      <c r="E220" s="4">
        <f t="shared" si="16"/>
        <v>3.0981969900890798</v>
      </c>
      <c r="F220" s="4">
        <f t="shared" si="17"/>
        <v>3.1295696140407236</v>
      </c>
      <c r="G220" s="4">
        <f t="shared" si="18"/>
        <v>2.7956476132917749</v>
      </c>
      <c r="I220" s="4">
        <f t="shared" si="19"/>
        <v>1.02179389257088</v>
      </c>
    </row>
    <row r="221" spans="1:9" x14ac:dyDescent="0.2">
      <c r="A221" s="4">
        <f>IF('True_Odds_Calculator_3-way'!A222="","",'True_Odds_Calculator_3-way'!A222)</f>
        <v>1.33</v>
      </c>
      <c r="B221" s="4">
        <f>IF('True_Odds_Calculator_3-way'!B222="","",'True_Odds_Calculator_3-way'!B222)</f>
        <v>5.59</v>
      </c>
      <c r="C221" s="4">
        <f>IF('True_Odds_Calculator_3-way'!C222="","",'True_Odds_Calculator_3-way'!C222)</f>
        <v>10.83</v>
      </c>
      <c r="D221" s="4">
        <f t="shared" si="15"/>
        <v>2.3106679229851323E-2</v>
      </c>
      <c r="E221" s="4">
        <f t="shared" si="16"/>
        <v>1.3437654813524056</v>
      </c>
      <c r="F221" s="4">
        <f t="shared" si="17"/>
        <v>5.8415087629498359</v>
      </c>
      <c r="G221" s="4">
        <f t="shared" si="18"/>
        <v>11.815599560957976</v>
      </c>
      <c r="I221" s="4">
        <f t="shared" si="19"/>
        <v>1.0231066792298513</v>
      </c>
    </row>
    <row r="222" spans="1:9" x14ac:dyDescent="0.2">
      <c r="A222" s="4">
        <f>IF('True_Odds_Calculator_3-way'!A223="","",'True_Odds_Calculator_3-way'!A223)</f>
        <v>2.52</v>
      </c>
      <c r="B222" s="4">
        <f>IF('True_Odds_Calculator_3-way'!B223="","",'True_Odds_Calculator_3-way'!B223)</f>
        <v>3.48</v>
      </c>
      <c r="C222" s="4">
        <f>IF('True_Odds_Calculator_3-way'!C223="","",'True_Odds_Calculator_3-way'!C223)</f>
        <v>2.97</v>
      </c>
      <c r="D222" s="4">
        <f t="shared" si="15"/>
        <v>2.0882055364813912E-2</v>
      </c>
      <c r="E222" s="4">
        <f t="shared" si="16"/>
        <v>2.5649923421634808</v>
      </c>
      <c r="F222" s="4">
        <f t="shared" si="17"/>
        <v>3.5663893051502478</v>
      </c>
      <c r="G222" s="4">
        <f t="shared" si="18"/>
        <v>3.0326956288459277</v>
      </c>
      <c r="I222" s="4">
        <f t="shared" si="19"/>
        <v>1.0208820553648139</v>
      </c>
    </row>
    <row r="223" spans="1:9" x14ac:dyDescent="0.2">
      <c r="A223" s="4">
        <f>IF('True_Odds_Calculator_3-way'!A224="","",'True_Odds_Calculator_3-way'!A224)</f>
        <v>1.43</v>
      </c>
      <c r="B223" s="4">
        <f>IF('True_Odds_Calculator_3-way'!B224="","",'True_Odds_Calculator_3-way'!B224)</f>
        <v>5.15</v>
      </c>
      <c r="C223" s="4">
        <f>IF('True_Odds_Calculator_3-way'!C224="","",'True_Odds_Calculator_3-way'!C224)</f>
        <v>7.5</v>
      </c>
      <c r="D223" s="4">
        <f t="shared" si="15"/>
        <v>2.6808789915586217E-2</v>
      </c>
      <c r="E223" s="4">
        <f t="shared" si="16"/>
        <v>1.4485103053693698</v>
      </c>
      <c r="F223" s="4">
        <f t="shared" si="17"/>
        <v>5.398445963006103</v>
      </c>
      <c r="G223" s="4">
        <f t="shared" si="18"/>
        <v>8.0387745448812069</v>
      </c>
      <c r="I223" s="4">
        <f t="shared" si="19"/>
        <v>1.0268087899155862</v>
      </c>
    </row>
    <row r="224" spans="1:9" x14ac:dyDescent="0.2">
      <c r="A224" s="4">
        <f>IF('True_Odds_Calculator_3-way'!A225="","",'True_Odds_Calculator_3-way'!A225)</f>
        <v>4.5199999999999996</v>
      </c>
      <c r="B224" s="4">
        <f>IF('True_Odds_Calculator_3-way'!B225="","",'True_Odds_Calculator_3-way'!B225)</f>
        <v>4.37</v>
      </c>
      <c r="C224" s="4">
        <f>IF('True_Odds_Calculator_3-way'!C225="","",'True_Odds_Calculator_3-way'!C225)</f>
        <v>1.74</v>
      </c>
      <c r="D224" s="4">
        <f t="shared" si="15"/>
        <v>2.4784533676338372E-2</v>
      </c>
      <c r="E224" s="4">
        <f t="shared" si="16"/>
        <v>4.6953332796589509</v>
      </c>
      <c r="F224" s="4">
        <f t="shared" si="17"/>
        <v>4.5336785067795304</v>
      </c>
      <c r="G224" s="4">
        <f t="shared" si="18"/>
        <v>1.7653773515643492</v>
      </c>
      <c r="I224" s="4">
        <f t="shared" si="19"/>
        <v>1.0247845336763384</v>
      </c>
    </row>
    <row r="225" spans="1:9" x14ac:dyDescent="0.2">
      <c r="A225" s="4">
        <f>IF('True_Odds_Calculator_3-way'!A226="","",'True_Odds_Calculator_3-way'!A226)</f>
        <v>2.5299999999999998</v>
      </c>
      <c r="B225" s="4">
        <f>IF('True_Odds_Calculator_3-way'!B226="","",'True_Odds_Calculator_3-way'!B226)</f>
        <v>3.32</v>
      </c>
      <c r="C225" s="4">
        <f>IF('True_Odds_Calculator_3-way'!C226="","",'True_Odds_Calculator_3-way'!C226)</f>
        <v>3.08</v>
      </c>
      <c r="D225" s="4">
        <f t="shared" si="15"/>
        <v>2.1137060948480668E-2</v>
      </c>
      <c r="E225" s="4">
        <f t="shared" si="16"/>
        <v>2.5759172396067602</v>
      </c>
      <c r="F225" s="4">
        <f t="shared" si="17"/>
        <v>3.3995204983117224</v>
      </c>
      <c r="G225" s="4">
        <f t="shared" si="18"/>
        <v>3.1483208156038502</v>
      </c>
      <c r="I225" s="4">
        <f t="shared" si="19"/>
        <v>1.0211370609484807</v>
      </c>
    </row>
    <row r="226" spans="1:9" x14ac:dyDescent="0.2">
      <c r="A226" s="4">
        <f>IF('True_Odds_Calculator_3-way'!A227="","",'True_Odds_Calculator_3-way'!A227)</f>
        <v>5.15</v>
      </c>
      <c r="B226" s="4">
        <f>IF('True_Odds_Calculator_3-way'!B227="","",'True_Odds_Calculator_3-way'!B227)</f>
        <v>4.3</v>
      </c>
      <c r="C226" s="4">
        <f>IF('True_Odds_Calculator_3-way'!C227="","",'True_Odds_Calculator_3-way'!C227)</f>
        <v>1.67</v>
      </c>
      <c r="D226" s="4">
        <f t="shared" si="15"/>
        <v>2.5535292026018119E-2</v>
      </c>
      <c r="E226" s="4">
        <f t="shared" si="16"/>
        <v>5.3861029727676346</v>
      </c>
      <c r="F226" s="4">
        <f t="shared" si="17"/>
        <v>4.4633616484592968</v>
      </c>
      <c r="G226" s="4">
        <f t="shared" si="18"/>
        <v>1.6940807580929493</v>
      </c>
      <c r="I226" s="4">
        <f t="shared" si="19"/>
        <v>1.0255352920260181</v>
      </c>
    </row>
    <row r="227" spans="1:9" x14ac:dyDescent="0.2">
      <c r="A227" s="4">
        <f>IF('True_Odds_Calculator_3-way'!A228="","",'True_Odds_Calculator_3-way'!A228)</f>
        <v>6.34</v>
      </c>
      <c r="B227" s="4">
        <f>IF('True_Odds_Calculator_3-way'!B228="","",'True_Odds_Calculator_3-way'!B228)</f>
        <v>5.03</v>
      </c>
      <c r="C227" s="4">
        <f>IF('True_Odds_Calculator_3-way'!C228="","",'True_Odds_Calculator_3-way'!C228)</f>
        <v>1.5</v>
      </c>
      <c r="D227" s="4">
        <f t="shared" si="15"/>
        <v>2.3202530348926498E-2</v>
      </c>
      <c r="E227" s="4">
        <f t="shared" si="16"/>
        <v>6.6669097936827244</v>
      </c>
      <c r="F227" s="4">
        <f t="shared" si="17"/>
        <v>5.2336023573947585</v>
      </c>
      <c r="G227" s="4">
        <f t="shared" si="18"/>
        <v>1.5176061513927033</v>
      </c>
      <c r="I227" s="4">
        <f t="shared" si="19"/>
        <v>1.0232025303489265</v>
      </c>
    </row>
    <row r="228" spans="1:9" x14ac:dyDescent="0.2">
      <c r="A228" s="4">
        <f>IF('True_Odds_Calculator_3-way'!A229="","",'True_Odds_Calculator_3-way'!A229)</f>
        <v>1.97</v>
      </c>
      <c r="B228" s="4">
        <f>IF('True_Odds_Calculator_3-way'!B229="","",'True_Odds_Calculator_3-way'!B229)</f>
        <v>3.73</v>
      </c>
      <c r="C228" s="4">
        <f>IF('True_Odds_Calculator_3-way'!C229="","",'True_Odds_Calculator_3-way'!C229)</f>
        <v>4.03</v>
      </c>
      <c r="D228" s="4">
        <f t="shared" si="15"/>
        <v>2.3849685759654848E-2</v>
      </c>
      <c r="E228" s="4">
        <f t="shared" si="16"/>
        <v>2.0013436302861471</v>
      </c>
      <c r="F228" s="4">
        <f t="shared" si="17"/>
        <v>3.8439861411706939</v>
      </c>
      <c r="G228" s="4">
        <f t="shared" si="18"/>
        <v>4.1633869141607773</v>
      </c>
      <c r="I228" s="4">
        <f t="shared" si="19"/>
        <v>1.0238496857596548</v>
      </c>
    </row>
    <row r="229" spans="1:9" x14ac:dyDescent="0.2">
      <c r="A229" s="4">
        <f>IF('True_Odds_Calculator_3-way'!A230="","",'True_Odds_Calculator_3-way'!A230)</f>
        <v>3.39</v>
      </c>
      <c r="B229" s="4">
        <f>IF('True_Odds_Calculator_3-way'!B230="","",'True_Odds_Calculator_3-way'!B230)</f>
        <v>3.57</v>
      </c>
      <c r="C229" s="4">
        <f>IF('True_Odds_Calculator_3-way'!C230="","",'True_Odds_Calculator_3-way'!C230)</f>
        <v>2.21</v>
      </c>
      <c r="D229" s="4">
        <f t="shared" si="15"/>
        <v>2.758598333819573E-2</v>
      </c>
      <c r="E229" s="4">
        <f t="shared" si="16"/>
        <v>3.4990736889863512</v>
      </c>
      <c r="F229" s="4">
        <f t="shared" si="17"/>
        <v>3.6911712607892859</v>
      </c>
      <c r="G229" s="4">
        <f t="shared" si="18"/>
        <v>2.2558424966986075</v>
      </c>
      <c r="I229" s="4">
        <f t="shared" si="19"/>
        <v>1.0275859833381957</v>
      </c>
    </row>
    <row r="230" spans="1:9" x14ac:dyDescent="0.2">
      <c r="A230" s="4">
        <f>IF('True_Odds_Calculator_3-way'!A231="","",'True_Odds_Calculator_3-way'!A231)</f>
        <v>3.64</v>
      </c>
      <c r="B230" s="4">
        <f>IF('True_Odds_Calculator_3-way'!B231="","",'True_Odds_Calculator_3-way'!B231)</f>
        <v>2.98</v>
      </c>
      <c r="C230" s="4">
        <f>IF('True_Odds_Calculator_3-way'!C231="","",'True_Odds_Calculator_3-way'!C231)</f>
        <v>2.39</v>
      </c>
      <c r="D230" s="4">
        <f t="shared" si="15"/>
        <v>2.8705786364936703E-2</v>
      </c>
      <c r="E230" s="4">
        <f t="shared" si="16"/>
        <v>3.7713551201198237</v>
      </c>
      <c r="F230" s="4">
        <f t="shared" si="17"/>
        <v>3.0674670261121766</v>
      </c>
      <c r="G230" s="4">
        <f t="shared" si="18"/>
        <v>2.445935970630059</v>
      </c>
      <c r="I230" s="4">
        <f t="shared" si="19"/>
        <v>1.0287057863649367</v>
      </c>
    </row>
    <row r="231" spans="1:9" x14ac:dyDescent="0.2">
      <c r="A231" s="4">
        <f>IF('True_Odds_Calculator_3-way'!A232="","",'True_Odds_Calculator_3-way'!A232)</f>
        <v>2.17</v>
      </c>
      <c r="B231" s="4">
        <f>IF('True_Odds_Calculator_3-way'!B232="","",'True_Odds_Calculator_3-way'!B232)</f>
        <v>3.49</v>
      </c>
      <c r="C231" s="4">
        <f>IF('True_Odds_Calculator_3-way'!C232="","",'True_Odds_Calculator_3-way'!C232)</f>
        <v>3.57</v>
      </c>
      <c r="D231" s="4">
        <f t="shared" si="15"/>
        <v>2.7474489194883045E-2</v>
      </c>
      <c r="E231" s="4">
        <f t="shared" si="16"/>
        <v>2.2139992811807896</v>
      </c>
      <c r="F231" s="4">
        <f t="shared" si="17"/>
        <v>3.6052303325810997</v>
      </c>
      <c r="G231" s="4">
        <f t="shared" si="18"/>
        <v>3.6906649704753782</v>
      </c>
      <c r="I231" s="4">
        <f t="shared" si="19"/>
        <v>1.027474489194883</v>
      </c>
    </row>
    <row r="232" spans="1:9" x14ac:dyDescent="0.2">
      <c r="A232" s="4">
        <f>IF('True_Odds_Calculator_3-way'!A233="","",'True_Odds_Calculator_3-way'!A233)</f>
        <v>5.48</v>
      </c>
      <c r="B232" s="4">
        <f>IF('True_Odds_Calculator_3-way'!B233="","",'True_Odds_Calculator_3-way'!B233)</f>
        <v>4.43</v>
      </c>
      <c r="C232" s="4">
        <f>IF('True_Odds_Calculator_3-way'!C233="","",'True_Odds_Calculator_3-way'!C233)</f>
        <v>1.61</v>
      </c>
      <c r="D232" s="4">
        <f t="shared" si="15"/>
        <v>2.9333398558690105E-2</v>
      </c>
      <c r="E232" s="4">
        <f t="shared" si="16"/>
        <v>5.7902554437926268</v>
      </c>
      <c r="F232" s="4">
        <f t="shared" si="17"/>
        <v>4.6305764369061659</v>
      </c>
      <c r="G232" s="4">
        <f t="shared" si="18"/>
        <v>1.6357504036120065</v>
      </c>
      <c r="I232" s="4">
        <f t="shared" si="19"/>
        <v>1.0293333985586901</v>
      </c>
    </row>
    <row r="233" spans="1:9" x14ac:dyDescent="0.2">
      <c r="A233" s="4">
        <f>IF('True_Odds_Calculator_3-way'!A234="","",'True_Odds_Calculator_3-way'!A234)</f>
        <v>2.73</v>
      </c>
      <c r="B233" s="4">
        <f>IF('True_Odds_Calculator_3-way'!B234="","",'True_Odds_Calculator_3-way'!B234)</f>
        <v>3.23</v>
      </c>
      <c r="C233" s="4">
        <f>IF('True_Odds_Calculator_3-way'!C234="","",'True_Odds_Calculator_3-way'!C234)</f>
        <v>2.85</v>
      </c>
      <c r="D233" s="4">
        <f t="shared" si="15"/>
        <v>2.6775082502636716E-2</v>
      </c>
      <c r="E233" s="4">
        <f t="shared" si="16"/>
        <v>2.7981785294957633</v>
      </c>
      <c r="F233" s="4">
        <f t="shared" si="17"/>
        <v>3.3258778712329802</v>
      </c>
      <c r="G233" s="4">
        <f t="shared" si="18"/>
        <v>2.924385633270322</v>
      </c>
      <c r="I233" s="4">
        <f t="shared" si="19"/>
        <v>1.0267750825026367</v>
      </c>
    </row>
    <row r="234" spans="1:9" x14ac:dyDescent="0.2">
      <c r="A234" s="4">
        <f>IF('True_Odds_Calculator_3-way'!A235="","",'True_Odds_Calculator_3-way'!A235)</f>
        <v>2.57</v>
      </c>
      <c r="B234" s="4">
        <f>IF('True_Odds_Calculator_3-way'!B235="","",'True_Odds_Calculator_3-way'!B235)</f>
        <v>3.29</v>
      </c>
      <c r="C234" s="4">
        <f>IF('True_Odds_Calculator_3-way'!C235="","",'True_Odds_Calculator_3-way'!C235)</f>
        <v>3</v>
      </c>
      <c r="D234" s="4">
        <f t="shared" si="15"/>
        <v>2.6389759480247132E-2</v>
      </c>
      <c r="E234" s="4">
        <f t="shared" si="16"/>
        <v>2.6294444482837256</v>
      </c>
      <c r="F234" s="4">
        <f t="shared" si="17"/>
        <v>3.3880528570029296</v>
      </c>
      <c r="G234" s="4">
        <f t="shared" si="18"/>
        <v>3.0813151661166565</v>
      </c>
      <c r="I234" s="4">
        <f t="shared" si="19"/>
        <v>1.0263897594802471</v>
      </c>
    </row>
    <row r="235" spans="1:9" x14ac:dyDescent="0.2">
      <c r="A235" s="4">
        <f>IF('True_Odds_Calculator_3-way'!A236="","",'True_Odds_Calculator_3-way'!A236)</f>
        <v>1.27</v>
      </c>
      <c r="B235" s="4">
        <f>IF('True_Odds_Calculator_3-way'!B236="","",'True_Odds_Calculator_3-way'!B236)</f>
        <v>6.21</v>
      </c>
      <c r="C235" s="4">
        <f>IF('True_Odds_Calculator_3-way'!C236="","",'True_Odds_Calculator_3-way'!C236)</f>
        <v>12.33</v>
      </c>
      <c r="D235" s="4">
        <f t="shared" si="15"/>
        <v>2.9535171427384155E-2</v>
      </c>
      <c r="E235" s="4">
        <f t="shared" si="16"/>
        <v>1.2860801463134055</v>
      </c>
      <c r="F235" s="4">
        <f t="shared" si="17"/>
        <v>6.6143892384961047</v>
      </c>
      <c r="G235" s="4">
        <f t="shared" si="18"/>
        <v>14.033523120610242</v>
      </c>
      <c r="I235" s="4">
        <f t="shared" si="19"/>
        <v>1.0295351714273842</v>
      </c>
    </row>
    <row r="236" spans="1:9" x14ac:dyDescent="0.2">
      <c r="A236" s="4">
        <f>IF('True_Odds_Calculator_3-way'!A237="","",'True_Odds_Calculator_3-way'!A237)</f>
        <v>3.27</v>
      </c>
      <c r="B236" s="4">
        <f>IF('True_Odds_Calculator_3-way'!B237="","",'True_Odds_Calculator_3-way'!B237)</f>
        <v>3.38</v>
      </c>
      <c r="C236" s="4">
        <f>IF('True_Odds_Calculator_3-way'!C237="","",'True_Odds_Calculator_3-way'!C237)</f>
        <v>2.35</v>
      </c>
      <c r="D236" s="4">
        <f t="shared" si="15"/>
        <v>2.720030061281431E-2</v>
      </c>
      <c r="E236" s="4">
        <f t="shared" si="16"/>
        <v>3.3699122629852902</v>
      </c>
      <c r="F236" s="4">
        <f t="shared" si="17"/>
        <v>3.4868570784189923</v>
      </c>
      <c r="G236" s="4">
        <f t="shared" si="18"/>
        <v>2.4011613090503898</v>
      </c>
      <c r="I236" s="4">
        <f t="shared" si="19"/>
        <v>1.0272003006128143</v>
      </c>
    </row>
    <row r="237" spans="1:9" x14ac:dyDescent="0.2">
      <c r="A237" s="4">
        <f>IF('True_Odds_Calculator_3-way'!A238="","",'True_Odds_Calculator_3-way'!A238)</f>
        <v>5.49</v>
      </c>
      <c r="B237" s="4">
        <f>IF('True_Odds_Calculator_3-way'!B238="","",'True_Odds_Calculator_3-way'!B238)</f>
        <v>3.28</v>
      </c>
      <c r="C237" s="4">
        <f>IF('True_Odds_Calculator_3-way'!C238="","",'True_Odds_Calculator_3-way'!C238)</f>
        <v>1.86</v>
      </c>
      <c r="D237" s="4">
        <f t="shared" si="15"/>
        <v>2.4661819859869594E-2</v>
      </c>
      <c r="E237" s="4">
        <f t="shared" si="16"/>
        <v>5.7494805563985958</v>
      </c>
      <c r="F237" s="4">
        <f t="shared" si="17"/>
        <v>3.3708913308126838</v>
      </c>
      <c r="G237" s="4">
        <f t="shared" si="18"/>
        <v>1.8888816201161931</v>
      </c>
      <c r="I237" s="4">
        <f t="shared" si="19"/>
        <v>1.0246618198598696</v>
      </c>
    </row>
    <row r="238" spans="1:9" x14ac:dyDescent="0.2">
      <c r="A238" s="4">
        <f>IF('True_Odds_Calculator_3-way'!A239="","",'True_Odds_Calculator_3-way'!A239)</f>
        <v>4.51</v>
      </c>
      <c r="B238" s="4">
        <f>IF('True_Odds_Calculator_3-way'!B239="","",'True_Odds_Calculator_3-way'!B239)</f>
        <v>3.83</v>
      </c>
      <c r="C238" s="4">
        <f>IF('True_Odds_Calculator_3-way'!C239="","",'True_Odds_Calculator_3-way'!C239)</f>
        <v>1.85</v>
      </c>
      <c r="D238" s="4">
        <f t="shared" si="15"/>
        <v>2.3366636306838773E-2</v>
      </c>
      <c r="E238" s="4">
        <f t="shared" si="16"/>
        <v>4.6741943670356685</v>
      </c>
      <c r="F238" s="4">
        <f t="shared" si="17"/>
        <v>3.9477674524235393</v>
      </c>
      <c r="G238" s="4">
        <f t="shared" si="18"/>
        <v>1.8770471717997725</v>
      </c>
      <c r="I238" s="4">
        <f t="shared" si="19"/>
        <v>1.0233666363068388</v>
      </c>
    </row>
    <row r="239" spans="1:9" x14ac:dyDescent="0.2">
      <c r="A239" s="4">
        <f>IF('True_Odds_Calculator_3-way'!A240="","",'True_Odds_Calculator_3-way'!A240)</f>
        <v>1.88</v>
      </c>
      <c r="B239" s="4">
        <f>IF('True_Odds_Calculator_3-way'!B240="","",'True_Odds_Calculator_3-way'!B240)</f>
        <v>3.64</v>
      </c>
      <c r="C239" s="4">
        <f>IF('True_Odds_Calculator_3-way'!C240="","",'True_Odds_Calculator_3-way'!C240)</f>
        <v>4.5599999999999996</v>
      </c>
      <c r="D239" s="4">
        <f t="shared" si="15"/>
        <v>2.5938413956331008E-2</v>
      </c>
      <c r="E239" s="4">
        <f t="shared" si="16"/>
        <v>1.9110638447980997</v>
      </c>
      <c r="F239" s="4">
        <f t="shared" si="17"/>
        <v>3.7582803832447333</v>
      </c>
      <c r="G239" s="4">
        <f t="shared" si="18"/>
        <v>4.7471635164606907</v>
      </c>
      <c r="I239" s="4">
        <f t="shared" si="19"/>
        <v>1.025938413956331</v>
      </c>
    </row>
    <row r="240" spans="1:9" x14ac:dyDescent="0.2">
      <c r="A240" s="4">
        <f>IF('True_Odds_Calculator_3-way'!A241="","",'True_Odds_Calculator_3-way'!A241)</f>
        <v>1.34</v>
      </c>
      <c r="B240" s="4">
        <f>IF('True_Odds_Calculator_3-way'!B241="","",'True_Odds_Calculator_3-way'!B241)</f>
        <v>5.88</v>
      </c>
      <c r="C240" s="4">
        <f>IF('True_Odds_Calculator_3-way'!C241="","",'True_Odds_Calculator_3-way'!C241)</f>
        <v>8.94</v>
      </c>
      <c r="D240" s="4">
        <f t="shared" si="15"/>
        <v>2.8193507193521317E-2</v>
      </c>
      <c r="E240" s="4">
        <f t="shared" si="16"/>
        <v>1.3570899695321565</v>
      </c>
      <c r="F240" s="4">
        <f t="shared" si="17"/>
        <v>6.2239298452960385</v>
      </c>
      <c r="G240" s="4">
        <f t="shared" si="18"/>
        <v>9.7600027489824281</v>
      </c>
      <c r="I240" s="4">
        <f t="shared" si="19"/>
        <v>1.0281935071935213</v>
      </c>
    </row>
    <row r="241" spans="1:9" x14ac:dyDescent="0.2">
      <c r="A241" s="4">
        <f>IF('True_Odds_Calculator_3-way'!A242="","",'True_Odds_Calculator_3-way'!A242)</f>
        <v>1.37</v>
      </c>
      <c r="B241" s="4">
        <f>IF('True_Odds_Calculator_3-way'!B242="","",'True_Odds_Calculator_3-way'!B242)</f>
        <v>5.71</v>
      </c>
      <c r="C241" s="4">
        <f>IF('True_Odds_Calculator_3-way'!C242="","",'True_Odds_Calculator_3-way'!C242)</f>
        <v>8.3800000000000008</v>
      </c>
      <c r="D241" s="4">
        <f t="shared" si="15"/>
        <v>2.4390098054090315E-2</v>
      </c>
      <c r="E241" s="4">
        <f t="shared" si="16"/>
        <v>1.3854311325341622</v>
      </c>
      <c r="F241" s="4">
        <f t="shared" si="17"/>
        <v>5.9879767716189471</v>
      </c>
      <c r="G241" s="4">
        <f t="shared" si="18"/>
        <v>8.9926675045564011</v>
      </c>
      <c r="I241" s="4">
        <f t="shared" si="19"/>
        <v>1.0243900980540903</v>
      </c>
    </row>
    <row r="242" spans="1:9" x14ac:dyDescent="0.2">
      <c r="A242" s="4">
        <f>IF('True_Odds_Calculator_3-way'!A243="","",'True_Odds_Calculator_3-way'!A243)</f>
        <v>3.63</v>
      </c>
      <c r="B242" s="4">
        <f>IF('True_Odds_Calculator_3-way'!B243="","",'True_Odds_Calculator_3-way'!B243)</f>
        <v>3.19</v>
      </c>
      <c r="C242" s="4">
        <f>IF('True_Odds_Calculator_3-way'!C243="","",'True_Odds_Calculator_3-way'!C243)</f>
        <v>2.2799999999999998</v>
      </c>
      <c r="D242" s="4">
        <f t="shared" si="15"/>
        <v>2.7558208716433441E-2</v>
      </c>
      <c r="E242" s="4">
        <f t="shared" si="16"/>
        <v>3.7552194157258367</v>
      </c>
      <c r="F242" s="4">
        <f t="shared" si="17"/>
        <v>3.2863003045107018</v>
      </c>
      <c r="G242" s="4">
        <f t="shared" si="18"/>
        <v>2.3287744068803047</v>
      </c>
      <c r="I242" s="4">
        <f t="shared" si="19"/>
        <v>1.0275582087164334</v>
      </c>
    </row>
    <row r="243" spans="1:9" x14ac:dyDescent="0.2">
      <c r="A243" s="4">
        <f>IF('True_Odds_Calculator_3-way'!A244="","",'True_Odds_Calculator_3-way'!A244)</f>
        <v>2.93</v>
      </c>
      <c r="B243" s="4">
        <f>IF('True_Odds_Calculator_3-way'!B244="","",'True_Odds_Calculator_3-way'!B244)</f>
        <v>3.19</v>
      </c>
      <c r="C243" s="4">
        <f>IF('True_Odds_Calculator_3-way'!C244="","",'True_Odds_Calculator_3-way'!C244)</f>
        <v>2.69</v>
      </c>
      <c r="D243" s="4">
        <f t="shared" si="15"/>
        <v>2.6523764048007381E-2</v>
      </c>
      <c r="E243" s="4">
        <f t="shared" si="16"/>
        <v>3.007919789836055</v>
      </c>
      <c r="F243" s="4">
        <f t="shared" si="17"/>
        <v>3.2825805981602674</v>
      </c>
      <c r="G243" s="4">
        <f t="shared" si="18"/>
        <v>2.7555348159038493</v>
      </c>
      <c r="I243" s="4">
        <f t="shared" si="19"/>
        <v>1.0265237640480074</v>
      </c>
    </row>
    <row r="244" spans="1:9" x14ac:dyDescent="0.2">
      <c r="A244" s="4">
        <f>IF('True_Odds_Calculator_3-way'!A245="","",'True_Odds_Calculator_3-way'!A245)</f>
        <v>2.56</v>
      </c>
      <c r="B244" s="4">
        <f>IF('True_Odds_Calculator_3-way'!B245="","",'True_Odds_Calculator_3-way'!B245)</f>
        <v>3.38</v>
      </c>
      <c r="C244" s="4">
        <f>IF('True_Odds_Calculator_3-way'!C245="","",'True_Odds_Calculator_3-way'!C245)</f>
        <v>2.93</v>
      </c>
      <c r="D244" s="4">
        <f t="shared" si="15"/>
        <v>2.7779916493325452E-2</v>
      </c>
      <c r="E244" s="4">
        <f t="shared" si="16"/>
        <v>2.6221596816979051</v>
      </c>
      <c r="F244" s="4">
        <f t="shared" si="17"/>
        <v>3.4892076852188612</v>
      </c>
      <c r="G244" s="4">
        <f t="shared" si="18"/>
        <v>3.0117129477252491</v>
      </c>
      <c r="I244" s="4">
        <f t="shared" si="19"/>
        <v>1.0277799164933255</v>
      </c>
    </row>
    <row r="245" spans="1:9" x14ac:dyDescent="0.2">
      <c r="A245" s="4">
        <f>IF('True_Odds_Calculator_3-way'!A246="","",'True_Odds_Calculator_3-way'!A246)</f>
        <v>2.5299999999999998</v>
      </c>
      <c r="B245" s="4">
        <f>IF('True_Odds_Calculator_3-way'!B246="","",'True_Odds_Calculator_3-way'!B246)</f>
        <v>3.38</v>
      </c>
      <c r="C245" s="4">
        <f>IF('True_Odds_Calculator_3-way'!C246="","",'True_Odds_Calculator_3-way'!C246)</f>
        <v>2.98</v>
      </c>
      <c r="D245" s="4">
        <f t="shared" si="15"/>
        <v>2.6685374960385699E-2</v>
      </c>
      <c r="E245" s="4">
        <f t="shared" si="16"/>
        <v>2.5882476494364459</v>
      </c>
      <c r="F245" s="4">
        <f t="shared" si="17"/>
        <v>3.4847714750344747</v>
      </c>
      <c r="G245" s="4">
        <f t="shared" si="18"/>
        <v>3.0611431682299619</v>
      </c>
      <c r="I245" s="4">
        <f t="shared" si="19"/>
        <v>1.0266853749603857</v>
      </c>
    </row>
    <row r="246" spans="1:9" x14ac:dyDescent="0.2">
      <c r="A246" s="4">
        <f>IF('True_Odds_Calculator_3-way'!A247="","",'True_Odds_Calculator_3-way'!A247)</f>
        <v>1.99</v>
      </c>
      <c r="B246" s="4">
        <f>IF('True_Odds_Calculator_3-way'!B247="","",'True_Odds_Calculator_3-way'!B247)</f>
        <v>3.35</v>
      </c>
      <c r="C246" s="4">
        <f>IF('True_Odds_Calculator_3-way'!C247="","",'True_Odds_Calculator_3-way'!C247)</f>
        <v>4.41</v>
      </c>
      <c r="D246" s="4">
        <f t="shared" si="15"/>
        <v>2.7777395115149872E-2</v>
      </c>
      <c r="E246" s="4">
        <f t="shared" si="16"/>
        <v>2.027355385550226</v>
      </c>
      <c r="F246" s="4">
        <f t="shared" si="17"/>
        <v>3.4572368891694643</v>
      </c>
      <c r="G246" s="4">
        <f t="shared" si="18"/>
        <v>4.5977383983049451</v>
      </c>
      <c r="I246" s="4">
        <f t="shared" si="19"/>
        <v>1.0277773951151499</v>
      </c>
    </row>
    <row r="247" spans="1:9" x14ac:dyDescent="0.2">
      <c r="A247" s="4">
        <f>IF('True_Odds_Calculator_3-way'!A248="","",'True_Odds_Calculator_3-way'!A248)</f>
        <v>2.17</v>
      </c>
      <c r="B247" s="4">
        <f>IF('True_Odds_Calculator_3-way'!B248="","",'True_Odds_Calculator_3-way'!B248)</f>
        <v>3.21</v>
      </c>
      <c r="C247" s="4">
        <f>IF('True_Odds_Calculator_3-way'!C248="","",'True_Odds_Calculator_3-way'!C248)</f>
        <v>3.75</v>
      </c>
      <c r="D247" s="4">
        <f t="shared" si="15"/>
        <v>3.9022639505003065E-2</v>
      </c>
      <c r="E247" s="4">
        <f t="shared" si="16"/>
        <v>2.233030354192802</v>
      </c>
      <c r="F247" s="4">
        <f t="shared" si="17"/>
        <v>3.3498712765582268</v>
      </c>
      <c r="G247" s="4">
        <f t="shared" si="18"/>
        <v>3.9422986224564873</v>
      </c>
      <c r="I247" s="4">
        <f t="shared" si="19"/>
        <v>1.0390226395050031</v>
      </c>
    </row>
    <row r="248" spans="1:9" x14ac:dyDescent="0.2">
      <c r="A248" s="4">
        <f>IF('True_Odds_Calculator_3-way'!A249="","",'True_Odds_Calculator_3-way'!A249)</f>
        <v>2.77</v>
      </c>
      <c r="B248" s="4">
        <f>IF('True_Odds_Calculator_3-way'!B249="","",'True_Odds_Calculator_3-way'!B249)</f>
        <v>3.34</v>
      </c>
      <c r="C248" s="4">
        <f>IF('True_Odds_Calculator_3-way'!C249="","",'True_Odds_Calculator_3-way'!C249)</f>
        <v>2.73</v>
      </c>
      <c r="D248" s="4">
        <f t="shared" si="15"/>
        <v>2.6712394230066439E-2</v>
      </c>
      <c r="E248" s="4">
        <f t="shared" si="16"/>
        <v>2.8400482100504525</v>
      </c>
      <c r="F248" s="4">
        <f t="shared" si="17"/>
        <v>3.4423755568310437</v>
      </c>
      <c r="G248" s="4">
        <f t="shared" si="18"/>
        <v>2.7980149267851653</v>
      </c>
      <c r="I248" s="4">
        <f t="shared" si="19"/>
        <v>1.0267123942300664</v>
      </c>
    </row>
    <row r="249" spans="1:9" x14ac:dyDescent="0.2">
      <c r="A249" s="4">
        <f>IF('True_Odds_Calculator_3-way'!A250="","",'True_Odds_Calculator_3-way'!A250)</f>
        <v>2.35</v>
      </c>
      <c r="B249" s="4">
        <f>IF('True_Odds_Calculator_3-way'!B250="","",'True_Odds_Calculator_3-way'!B250)</f>
        <v>3.03</v>
      </c>
      <c r="C249" s="4">
        <f>IF('True_Odds_Calculator_3-way'!C250="","",'True_Odds_Calculator_3-way'!C250)</f>
        <v>3.67</v>
      </c>
      <c r="D249" s="4">
        <f t="shared" si="15"/>
        <v>2.8044482226644574E-2</v>
      </c>
      <c r="E249" s="4">
        <f t="shared" si="16"/>
        <v>2.4027848036476054</v>
      </c>
      <c r="F249" s="4">
        <f t="shared" si="17"/>
        <v>3.1183263668558885</v>
      </c>
      <c r="G249" s="4">
        <f t="shared" si="18"/>
        <v>3.8003825749982969</v>
      </c>
      <c r="I249" s="4">
        <f t="shared" si="19"/>
        <v>1.0280444822266446</v>
      </c>
    </row>
    <row r="250" spans="1:9" x14ac:dyDescent="0.2">
      <c r="A250" s="4">
        <f>IF('True_Odds_Calculator_3-way'!A251="","",'True_Odds_Calculator_3-way'!A251)</f>
        <v>2.82</v>
      </c>
      <c r="B250" s="4">
        <f>IF('True_Odds_Calculator_3-way'!B251="","",'True_Odds_Calculator_3-way'!B251)</f>
        <v>3.48</v>
      </c>
      <c r="C250" s="4">
        <f>IF('True_Odds_Calculator_3-way'!C251="","",'True_Odds_Calculator_3-way'!C251)</f>
        <v>2.63</v>
      </c>
      <c r="D250" s="4">
        <f t="shared" si="15"/>
        <v>2.2194387799224113E-2</v>
      </c>
      <c r="E250" s="4">
        <f t="shared" si="16"/>
        <v>2.8800864502375512</v>
      </c>
      <c r="F250" s="4">
        <f t="shared" si="17"/>
        <v>3.5719619090640355</v>
      </c>
      <c r="G250" s="4">
        <f t="shared" si="18"/>
        <v>2.6821875374117088</v>
      </c>
      <c r="I250" s="4">
        <f t="shared" si="19"/>
        <v>1.0221943877992241</v>
      </c>
    </row>
    <row r="251" spans="1:9" x14ac:dyDescent="0.2">
      <c r="A251" s="4">
        <f>IF('True_Odds_Calculator_3-way'!A252="","",'True_Odds_Calculator_3-way'!A252)</f>
        <v>2.67</v>
      </c>
      <c r="B251" s="4">
        <f>IF('True_Odds_Calculator_3-way'!B252="","",'True_Odds_Calculator_3-way'!B252)</f>
        <v>2.88</v>
      </c>
      <c r="C251" s="4">
        <f>IF('True_Odds_Calculator_3-way'!C252="","",'True_Odds_Calculator_3-way'!C252)</f>
        <v>3.34</v>
      </c>
      <c r="D251" s="4">
        <f t="shared" si="15"/>
        <v>2.1155255033005194E-2</v>
      </c>
      <c r="E251" s="4">
        <f t="shared" si="16"/>
        <v>2.7212359113413651</v>
      </c>
      <c r="F251" s="4">
        <f t="shared" si="17"/>
        <v>2.9397025508980068</v>
      </c>
      <c r="G251" s="4">
        <f t="shared" si="18"/>
        <v>3.4205640336643008</v>
      </c>
      <c r="I251" s="4">
        <f t="shared" si="19"/>
        <v>1.0211552550330052</v>
      </c>
    </row>
    <row r="252" spans="1:9" x14ac:dyDescent="0.2">
      <c r="A252" s="4">
        <f>IF('True_Odds_Calculator_3-way'!A253="","",'True_Odds_Calculator_3-way'!A253)</f>
        <v>5.99</v>
      </c>
      <c r="B252" s="4">
        <f>IF('True_Odds_Calculator_3-way'!B253="","",'True_Odds_Calculator_3-way'!B253)</f>
        <v>3.64</v>
      </c>
      <c r="C252" s="4">
        <f>IF('True_Odds_Calculator_3-way'!C253="","",'True_Odds_Calculator_3-way'!C253)</f>
        <v>1.71</v>
      </c>
      <c r="D252" s="4">
        <f t="shared" si="15"/>
        <v>2.6465504543002005E-2</v>
      </c>
      <c r="E252" s="4">
        <f t="shared" si="16"/>
        <v>6.3241877287343469</v>
      </c>
      <c r="F252" s="4">
        <f t="shared" si="17"/>
        <v>3.7607636834645306</v>
      </c>
      <c r="G252" s="4">
        <f t="shared" si="18"/>
        <v>1.7361910277738488</v>
      </c>
      <c r="I252" s="4">
        <f t="shared" si="19"/>
        <v>1.026465504543002</v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1.63</v>
      </c>
      <c r="B2" s="4">
        <f>IF('True_Odds_Calculator_2-way'!B3="","",'True_Odds_Calculator_2-way'!B3)</f>
        <v>2.37</v>
      </c>
      <c r="C2" s="4">
        <f>1/A2</f>
        <v>0.61349693251533743</v>
      </c>
      <c r="D2">
        <f>1/B2</f>
        <v>0.42194092827004215</v>
      </c>
      <c r="E2">
        <f>C2+D2-1</f>
        <v>3.5437860785379582E-2</v>
      </c>
      <c r="F2">
        <f>C2+D2-(C2*D2)-1</f>
        <v>-0.22342160441096537</v>
      </c>
      <c r="G2">
        <v>0</v>
      </c>
      <c r="H2">
        <f>C2*D2</f>
        <v>0.2588594651963449</v>
      </c>
      <c r="I2">
        <f>((-4*F2*H2)^0.5)/(2*F2)</f>
        <v>-1.0763894728677108</v>
      </c>
      <c r="J2">
        <f>(-((-4*F2*H2)^0.5))/(2*F2)</f>
        <v>1.0763894728677108</v>
      </c>
      <c r="K2">
        <f>IF(A2="","",(C2/($J2+C2-($J2*C2))))</f>
        <v>0.59590303509172793</v>
      </c>
      <c r="L2">
        <f>IF(B2="","",(D2/($J2+D2-($J2*D2))))</f>
        <v>0.40409696490827207</v>
      </c>
      <c r="M2">
        <f>IF(A2="","",1/K2)</f>
        <v>1.6781253679066579</v>
      </c>
      <c r="N2">
        <f>IF(B2="","",1/L2)</f>
        <v>2.4746535778287639</v>
      </c>
    </row>
    <row r="3" spans="1:14" x14ac:dyDescent="0.25">
      <c r="A3" s="4">
        <f>IF('True_Odds_Calculator_2-way'!A4="","",'True_Odds_Calculator_2-way'!A4)</f>
        <v>2.1</v>
      </c>
      <c r="B3" s="4">
        <f>IF('True_Odds_Calculator_2-way'!B4="","",'True_Odds_Calculator_2-way'!B4)</f>
        <v>1.81</v>
      </c>
      <c r="C3" s="4">
        <f t="shared" ref="C3:C66" si="0">1/A3</f>
        <v>0.47619047619047616</v>
      </c>
      <c r="D3">
        <f t="shared" ref="D3:D66" si="1">1/B3</f>
        <v>0.5524861878453039</v>
      </c>
      <c r="E3">
        <f t="shared" ref="E3:E66" si="2">C3+D3-1</f>
        <v>2.8676664035780064E-2</v>
      </c>
      <c r="F3">
        <f t="shared" ref="F3:F66" si="3">C3+D3-(C3*D3)-1</f>
        <v>-0.23441199684293612</v>
      </c>
      <c r="G3">
        <v>0</v>
      </c>
      <c r="H3">
        <f t="shared" ref="H3:H66" si="4">C3*D3</f>
        <v>0.26308866087871613</v>
      </c>
      <c r="I3">
        <f t="shared" ref="I3:I66" si="5">((-4*F3*H3)^0.5)/(2*F3)</f>
        <v>-1.0594028769395469</v>
      </c>
      <c r="J3">
        <f t="shared" ref="J3:J66" si="6">(-((-4*F3*H3)^0.5))/(2*F3)</f>
        <v>1.0594028769395469</v>
      </c>
      <c r="K3">
        <f t="shared" ref="K3:K66" si="7">IF(A3="","",(C3/($J3+C3-($J3*C3))))</f>
        <v>0.46182056328667725</v>
      </c>
      <c r="L3">
        <f t="shared" ref="L3:L66" si="8">IF(B3="","",(D3/($J3+D3-($J3*D3))))</f>
        <v>0.5381794367133228</v>
      </c>
      <c r="M3">
        <f t="shared" ref="M3:M66" si="9">IF(A3="","",1/K3)</f>
        <v>2.1653431646335015</v>
      </c>
      <c r="N3">
        <f t="shared" ref="N3:N66" si="10">IF(B3="","",1/L3)</f>
        <v>1.8581163303210331</v>
      </c>
    </row>
    <row r="4" spans="1:14" x14ac:dyDescent="0.25">
      <c r="A4" s="4">
        <f>IF('True_Odds_Calculator_2-way'!A5="","",'True_Odds_Calculator_2-way'!A5)</f>
        <v>1.94</v>
      </c>
      <c r="B4" s="4">
        <f>IF('True_Odds_Calculator_2-way'!B5="","",'True_Odds_Calculator_2-way'!B5)</f>
        <v>1.94</v>
      </c>
      <c r="C4" s="4">
        <f t="shared" si="0"/>
        <v>0.51546391752577325</v>
      </c>
      <c r="D4">
        <f t="shared" si="1"/>
        <v>0.51546391752577325</v>
      </c>
      <c r="E4">
        <f t="shared" si="2"/>
        <v>3.0927835051546504E-2</v>
      </c>
      <c r="F4">
        <f t="shared" si="3"/>
        <v>-0.23477521521947065</v>
      </c>
      <c r="G4">
        <v>0</v>
      </c>
      <c r="H4">
        <f t="shared" si="4"/>
        <v>0.26570305027101715</v>
      </c>
      <c r="I4">
        <f t="shared" si="5"/>
        <v>-1.0638297872340428</v>
      </c>
      <c r="J4">
        <f t="shared" si="6"/>
        <v>1.0638297872340428</v>
      </c>
      <c r="K4">
        <f t="shared" si="7"/>
        <v>0.49999999999999989</v>
      </c>
      <c r="L4">
        <f t="shared" si="8"/>
        <v>0.49999999999999989</v>
      </c>
      <c r="M4">
        <f t="shared" si="9"/>
        <v>2.0000000000000004</v>
      </c>
      <c r="N4">
        <f t="shared" si="10"/>
        <v>2.0000000000000004</v>
      </c>
    </row>
    <row r="5" spans="1:14" x14ac:dyDescent="0.25">
      <c r="A5" s="4">
        <f>IF('True_Odds_Calculator_2-way'!A6="","",'True_Odds_Calculator_2-way'!A6)</f>
        <v>1.6</v>
      </c>
      <c r="B5" s="4">
        <f>IF('True_Odds_Calculator_2-way'!B6="","",'True_Odds_Calculator_2-way'!B6)</f>
        <v>2.44</v>
      </c>
      <c r="C5" s="4">
        <f t="shared" si="0"/>
        <v>0.625</v>
      </c>
      <c r="D5">
        <f t="shared" si="1"/>
        <v>0.4098360655737705</v>
      </c>
      <c r="E5">
        <f t="shared" si="2"/>
        <v>3.4836065573770503E-2</v>
      </c>
      <c r="F5">
        <f t="shared" si="3"/>
        <v>-0.22131147540983609</v>
      </c>
      <c r="G5">
        <v>0</v>
      </c>
      <c r="H5">
        <f t="shared" si="4"/>
        <v>0.25614754098360659</v>
      </c>
      <c r="I5">
        <f t="shared" si="5"/>
        <v>-1.075828707279838</v>
      </c>
      <c r="J5">
        <f t="shared" si="6"/>
        <v>1.075828707279838</v>
      </c>
      <c r="K5">
        <f t="shared" si="7"/>
        <v>0.60771904394073795</v>
      </c>
      <c r="L5">
        <f t="shared" si="8"/>
        <v>0.39228095605926194</v>
      </c>
      <c r="M5">
        <f t="shared" si="9"/>
        <v>1.6454972243679031</v>
      </c>
      <c r="N5">
        <f t="shared" si="10"/>
        <v>2.5491933384829668</v>
      </c>
    </row>
    <row r="6" spans="1:14" x14ac:dyDescent="0.25">
      <c r="A6" s="4">
        <f>IF('True_Odds_Calculator_2-way'!A7="","",'True_Odds_Calculator_2-way'!A7)</f>
        <v>1.82</v>
      </c>
      <c r="B6" s="4">
        <f>IF('True_Odds_Calculator_2-way'!B7="","",'True_Odds_Calculator_2-way'!B7)</f>
        <v>2.09</v>
      </c>
      <c r="C6" s="4">
        <f t="shared" si="0"/>
        <v>0.54945054945054939</v>
      </c>
      <c r="D6">
        <f t="shared" si="1"/>
        <v>0.47846889952153115</v>
      </c>
      <c r="E6">
        <f t="shared" si="2"/>
        <v>2.7919448972080652E-2</v>
      </c>
      <c r="F6">
        <f t="shared" si="3"/>
        <v>-0.23497555076502441</v>
      </c>
      <c r="G6">
        <v>0</v>
      </c>
      <c r="H6">
        <f t="shared" si="4"/>
        <v>0.26289499973710501</v>
      </c>
      <c r="I6">
        <f t="shared" si="5"/>
        <v>-1.0577421839157299</v>
      </c>
      <c r="J6">
        <f t="shared" si="6"/>
        <v>1.0577421839157299</v>
      </c>
      <c r="K6">
        <f t="shared" si="7"/>
        <v>0.53551865191155801</v>
      </c>
      <c r="L6">
        <f t="shared" si="8"/>
        <v>0.46448134808844194</v>
      </c>
      <c r="M6">
        <f t="shared" si="9"/>
        <v>1.8673485908108987</v>
      </c>
      <c r="N6">
        <f t="shared" si="10"/>
        <v>2.1529389804681456</v>
      </c>
    </row>
    <row r="7" spans="1:14" x14ac:dyDescent="0.25">
      <c r="A7" s="4">
        <f>IF('True_Odds_Calculator_2-way'!A8="","",'True_Odds_Calculator_2-way'!A8)</f>
        <v>2.0099999999999998</v>
      </c>
      <c r="B7" s="4">
        <f>IF('True_Odds_Calculator_2-way'!B8="","",'True_Odds_Calculator_2-way'!B8)</f>
        <v>1.9</v>
      </c>
      <c r="C7" s="4">
        <f t="shared" si="0"/>
        <v>0.49751243781094534</v>
      </c>
      <c r="D7">
        <f t="shared" si="1"/>
        <v>0.52631578947368418</v>
      </c>
      <c r="E7">
        <f t="shared" si="2"/>
        <v>2.3828227284629522E-2</v>
      </c>
      <c r="F7">
        <f t="shared" si="3"/>
        <v>-0.23802042419481539</v>
      </c>
      <c r="G7">
        <v>0</v>
      </c>
      <c r="H7">
        <f t="shared" si="4"/>
        <v>0.26184865147944492</v>
      </c>
      <c r="I7">
        <f t="shared" si="5"/>
        <v>-1.0488612925459211</v>
      </c>
      <c r="J7">
        <f t="shared" si="6"/>
        <v>1.0488612925459211</v>
      </c>
      <c r="K7">
        <f t="shared" si="7"/>
        <v>0.48559013567492909</v>
      </c>
      <c r="L7">
        <f t="shared" si="8"/>
        <v>0.51440986432507074</v>
      </c>
      <c r="M7">
        <f t="shared" si="9"/>
        <v>2.0593499054713802</v>
      </c>
      <c r="N7">
        <f t="shared" si="10"/>
        <v>1.9439751632913294</v>
      </c>
    </row>
    <row r="8" spans="1:14" x14ac:dyDescent="0.25">
      <c r="A8" s="4">
        <f>IF('True_Odds_Calculator_2-way'!A9="","",'True_Odds_Calculator_2-way'!A9)</f>
        <v>1.91</v>
      </c>
      <c r="B8" s="4">
        <f>IF('True_Odds_Calculator_2-way'!B9="","",'True_Odds_Calculator_2-way'!B9)</f>
        <v>1.99</v>
      </c>
      <c r="C8" s="4">
        <f t="shared" si="0"/>
        <v>0.52356020942408377</v>
      </c>
      <c r="D8">
        <f t="shared" si="1"/>
        <v>0.50251256281407031</v>
      </c>
      <c r="E8">
        <f t="shared" si="2"/>
        <v>2.6072772238153963E-2</v>
      </c>
      <c r="F8">
        <f t="shared" si="3"/>
        <v>-0.23702281038701378</v>
      </c>
      <c r="G8">
        <v>0</v>
      </c>
      <c r="H8">
        <f t="shared" si="4"/>
        <v>0.26309558262516769</v>
      </c>
      <c r="I8">
        <f t="shared" si="5"/>
        <v>-1.0535659020683561</v>
      </c>
      <c r="J8">
        <f t="shared" si="6"/>
        <v>1.0535659020683561</v>
      </c>
      <c r="K8">
        <f t="shared" si="7"/>
        <v>0.51053098533271912</v>
      </c>
      <c r="L8">
        <f t="shared" si="8"/>
        <v>0.48946901466728099</v>
      </c>
      <c r="M8">
        <f t="shared" si="9"/>
        <v>1.9587449708822042</v>
      </c>
      <c r="N8">
        <f t="shared" si="10"/>
        <v>2.043030243047673</v>
      </c>
    </row>
    <row r="9" spans="1:14" x14ac:dyDescent="0.25">
      <c r="A9" s="4">
        <f>IF('True_Odds_Calculator_2-way'!A10="","",'True_Odds_Calculator_2-way'!A10)</f>
        <v>1.65</v>
      </c>
      <c r="B9" s="4">
        <f>IF('True_Odds_Calculator_2-way'!B10="","",'True_Odds_Calculator_2-way'!B10)</f>
        <v>2.37</v>
      </c>
      <c r="C9" s="4">
        <f t="shared" si="0"/>
        <v>0.60606060606060608</v>
      </c>
      <c r="D9">
        <f t="shared" si="1"/>
        <v>0.42194092827004215</v>
      </c>
      <c r="E9">
        <f t="shared" si="2"/>
        <v>2.8001534330648337E-2</v>
      </c>
      <c r="F9">
        <f t="shared" si="3"/>
        <v>-0.22772024037846816</v>
      </c>
      <c r="G9">
        <v>0</v>
      </c>
      <c r="H9">
        <f t="shared" si="4"/>
        <v>0.25572177470911645</v>
      </c>
      <c r="I9">
        <f t="shared" si="5"/>
        <v>-1.0597002531915625</v>
      </c>
      <c r="J9">
        <f t="shared" si="6"/>
        <v>1.0597002531915625</v>
      </c>
      <c r="K9">
        <f t="shared" si="7"/>
        <v>0.59213461740682438</v>
      </c>
      <c r="L9">
        <f t="shared" si="8"/>
        <v>0.40786538259317556</v>
      </c>
      <c r="M9">
        <f t="shared" si="9"/>
        <v>1.6888051645745159</v>
      </c>
      <c r="N9">
        <f t="shared" si="10"/>
        <v>2.4517893468724408</v>
      </c>
    </row>
    <row r="10" spans="1:14" x14ac:dyDescent="0.25">
      <c r="A10" s="4">
        <f>IF('True_Odds_Calculator_2-way'!A11="","",'True_Odds_Calculator_2-way'!A11)</f>
        <v>2.09</v>
      </c>
      <c r="B10" s="4">
        <f>IF('True_Odds_Calculator_2-way'!B11="","",'True_Odds_Calculator_2-way'!B11)</f>
        <v>1.8</v>
      </c>
      <c r="C10" s="4">
        <f t="shared" si="0"/>
        <v>0.47846889952153115</v>
      </c>
      <c r="D10">
        <f t="shared" si="1"/>
        <v>0.55555555555555558</v>
      </c>
      <c r="E10">
        <f t="shared" si="2"/>
        <v>3.4024455077086735E-2</v>
      </c>
      <c r="F10">
        <f t="shared" si="3"/>
        <v>-0.23179160021265277</v>
      </c>
      <c r="G10">
        <v>0</v>
      </c>
      <c r="H10">
        <f t="shared" si="4"/>
        <v>0.26581605528973956</v>
      </c>
      <c r="I10">
        <f t="shared" si="5"/>
        <v>-1.0708823421952987</v>
      </c>
      <c r="J10">
        <f t="shared" si="6"/>
        <v>1.0708823421952987</v>
      </c>
      <c r="K10">
        <f t="shared" si="7"/>
        <v>0.46141173239413841</v>
      </c>
      <c r="L10">
        <f t="shared" si="8"/>
        <v>0.53858826760586154</v>
      </c>
      <c r="M10">
        <f t="shared" si="9"/>
        <v>2.1672617529928755</v>
      </c>
      <c r="N10">
        <f t="shared" si="10"/>
        <v>1.8567058737562385</v>
      </c>
    </row>
    <row r="11" spans="1:14" x14ac:dyDescent="0.25">
      <c r="A11" s="4">
        <f>IF('True_Odds_Calculator_2-way'!A12="","",'True_Odds_Calculator_2-way'!A12)</f>
        <v>1.87</v>
      </c>
      <c r="B11" s="4">
        <f>IF('True_Odds_Calculator_2-way'!B12="","",'True_Odds_Calculator_2-way'!B12)</f>
        <v>2.02</v>
      </c>
      <c r="C11" s="4">
        <f t="shared" si="0"/>
        <v>0.53475935828876997</v>
      </c>
      <c r="D11">
        <f t="shared" si="1"/>
        <v>0.49504950495049505</v>
      </c>
      <c r="E11">
        <f t="shared" si="2"/>
        <v>2.9808863239265015E-2</v>
      </c>
      <c r="F11">
        <f t="shared" si="3"/>
        <v>-0.23492349234923493</v>
      </c>
      <c r="G11">
        <v>0</v>
      </c>
      <c r="H11">
        <f t="shared" si="4"/>
        <v>0.2647323555885</v>
      </c>
      <c r="I11">
        <f t="shared" si="5"/>
        <v>-1.0615495921641367</v>
      </c>
      <c r="J11">
        <f t="shared" si="6"/>
        <v>1.0615495921641367</v>
      </c>
      <c r="K11">
        <f t="shared" si="7"/>
        <v>0.51987261275696728</v>
      </c>
      <c r="L11">
        <f t="shared" si="8"/>
        <v>0.48012738724303272</v>
      </c>
      <c r="M11">
        <f t="shared" si="9"/>
        <v>1.9235481451827992</v>
      </c>
      <c r="N11">
        <f t="shared" si="10"/>
        <v>2.0827805840074194</v>
      </c>
    </row>
    <row r="12" spans="1:14" x14ac:dyDescent="0.25">
      <c r="A12" s="4">
        <f>IF('True_Odds_Calculator_2-way'!A13="","",'True_Odds_Calculator_2-way'!A13)</f>
        <v>2.14</v>
      </c>
      <c r="B12" s="4">
        <f>IF('True_Odds_Calculator_2-way'!B13="","",'True_Odds_Calculator_2-way'!B13)</f>
        <v>1.76</v>
      </c>
      <c r="C12" s="4">
        <f t="shared" si="0"/>
        <v>0.46728971962616822</v>
      </c>
      <c r="D12">
        <f t="shared" si="1"/>
        <v>0.56818181818181823</v>
      </c>
      <c r="E12">
        <f t="shared" si="2"/>
        <v>3.5471537807986397E-2</v>
      </c>
      <c r="F12">
        <f t="shared" si="3"/>
        <v>-0.23003398470688197</v>
      </c>
      <c r="G12">
        <v>0</v>
      </c>
      <c r="H12">
        <f t="shared" si="4"/>
        <v>0.26550552251486831</v>
      </c>
      <c r="I12">
        <f t="shared" si="5"/>
        <v>-1.0743376064838499</v>
      </c>
      <c r="J12">
        <f t="shared" si="6"/>
        <v>1.0743376064838499</v>
      </c>
      <c r="K12">
        <f t="shared" si="7"/>
        <v>0.4494897427831781</v>
      </c>
      <c r="L12">
        <f t="shared" si="8"/>
        <v>0.55051025721682212</v>
      </c>
      <c r="M12">
        <f t="shared" si="9"/>
        <v>2.2247448713915889</v>
      </c>
      <c r="N12">
        <f t="shared" si="10"/>
        <v>1.8164965809277254</v>
      </c>
    </row>
    <row r="13" spans="1:14" x14ac:dyDescent="0.25">
      <c r="A13" s="4">
        <f>IF('True_Odds_Calculator_2-way'!A14="","",'True_Odds_Calculator_2-way'!A14)</f>
        <v>2.2799999999999998</v>
      </c>
      <c r="B13" s="4">
        <f>IF('True_Odds_Calculator_2-way'!B14="","",'True_Odds_Calculator_2-way'!B14)</f>
        <v>1.69</v>
      </c>
      <c r="C13" s="4">
        <f t="shared" si="0"/>
        <v>0.43859649122807021</v>
      </c>
      <c r="D13">
        <f t="shared" si="1"/>
        <v>0.59171597633136097</v>
      </c>
      <c r="E13">
        <f t="shared" si="2"/>
        <v>3.0312467559431067E-2</v>
      </c>
      <c r="F13">
        <f t="shared" si="3"/>
        <v>-0.22921208346309574</v>
      </c>
      <c r="G13">
        <v>0</v>
      </c>
      <c r="H13">
        <f t="shared" si="4"/>
        <v>0.25952455102252675</v>
      </c>
      <c r="I13">
        <f t="shared" si="5"/>
        <v>-1.0640706634484354</v>
      </c>
      <c r="J13">
        <f t="shared" si="6"/>
        <v>1.0640706634484354</v>
      </c>
      <c r="K13">
        <f t="shared" si="7"/>
        <v>0.42336815247060766</v>
      </c>
      <c r="L13">
        <f t="shared" si="8"/>
        <v>0.57663184752939267</v>
      </c>
      <c r="M13">
        <f t="shared" si="9"/>
        <v>2.3620104492139973</v>
      </c>
      <c r="N13">
        <f t="shared" si="10"/>
        <v>1.7342087577794201</v>
      </c>
    </row>
    <row r="14" spans="1:14" x14ac:dyDescent="0.25">
      <c r="A14" s="4">
        <f>IF('True_Odds_Calculator_2-way'!A15="","",'True_Odds_Calculator_2-way'!A15)</f>
        <v>2.17</v>
      </c>
      <c r="B14" s="4">
        <f>IF('True_Odds_Calculator_2-way'!B15="","",'True_Odds_Calculator_2-way'!B15)</f>
        <v>1.75</v>
      </c>
      <c r="C14" s="4">
        <f t="shared" si="0"/>
        <v>0.46082949308755761</v>
      </c>
      <c r="D14">
        <f t="shared" si="1"/>
        <v>0.5714285714285714</v>
      </c>
      <c r="E14">
        <f t="shared" si="2"/>
        <v>3.2258064516129004E-2</v>
      </c>
      <c r="F14">
        <f t="shared" si="3"/>
        <v>-0.23107307439104674</v>
      </c>
      <c r="G14">
        <v>0</v>
      </c>
      <c r="H14">
        <f t="shared" si="4"/>
        <v>0.26333113890717574</v>
      </c>
      <c r="I14">
        <f t="shared" si="5"/>
        <v>-1.0675210253672476</v>
      </c>
      <c r="J14">
        <f t="shared" si="6"/>
        <v>1.0675210253672476</v>
      </c>
      <c r="K14">
        <f t="shared" si="7"/>
        <v>0.44464214228514221</v>
      </c>
      <c r="L14">
        <f t="shared" si="8"/>
        <v>0.55535785771485779</v>
      </c>
      <c r="M14">
        <f t="shared" si="9"/>
        <v>2.2489995996796797</v>
      </c>
      <c r="N14">
        <f t="shared" si="10"/>
        <v>1.8006407690254356</v>
      </c>
    </row>
    <row r="15" spans="1:14" x14ac:dyDescent="0.25">
      <c r="A15" s="4">
        <f>IF('True_Odds_Calculator_2-way'!A16="","",'True_Odds_Calculator_2-way'!A16)</f>
        <v>1.76</v>
      </c>
      <c r="B15" s="4">
        <f>IF('True_Odds_Calculator_2-way'!B16="","",'True_Odds_Calculator_2-way'!B16)</f>
        <v>2.14</v>
      </c>
      <c r="C15" s="4">
        <f t="shared" si="0"/>
        <v>0.56818181818181823</v>
      </c>
      <c r="D15">
        <f t="shared" si="1"/>
        <v>0.46728971962616822</v>
      </c>
      <c r="E15">
        <f t="shared" si="2"/>
        <v>3.5471537807986397E-2</v>
      </c>
      <c r="F15">
        <f t="shared" si="3"/>
        <v>-0.23003398470688197</v>
      </c>
      <c r="G15">
        <v>0</v>
      </c>
      <c r="H15">
        <f t="shared" si="4"/>
        <v>0.26550552251486831</v>
      </c>
      <c r="I15">
        <f t="shared" si="5"/>
        <v>-1.0743376064838499</v>
      </c>
      <c r="J15">
        <f t="shared" si="6"/>
        <v>1.0743376064838499</v>
      </c>
      <c r="K15">
        <f t="shared" si="7"/>
        <v>0.55051025721682212</v>
      </c>
      <c r="L15">
        <f t="shared" si="8"/>
        <v>0.4494897427831781</v>
      </c>
      <c r="M15">
        <f t="shared" si="9"/>
        <v>1.8164965809277254</v>
      </c>
      <c r="N15">
        <f t="shared" si="10"/>
        <v>2.2247448713915889</v>
      </c>
    </row>
    <row r="16" spans="1:14" x14ac:dyDescent="0.25">
      <c r="A16" s="4">
        <f>IF('True_Odds_Calculator_2-way'!A17="","",'True_Odds_Calculator_2-way'!A17)</f>
        <v>1.87</v>
      </c>
      <c r="B16" s="4">
        <f>IF('True_Odds_Calculator_2-way'!B17="","",'True_Odds_Calculator_2-way'!B17)</f>
        <v>1.97</v>
      </c>
      <c r="C16" s="4">
        <f t="shared" si="0"/>
        <v>0.53475935828876997</v>
      </c>
      <c r="D16">
        <f t="shared" si="1"/>
        <v>0.50761421319796951</v>
      </c>
      <c r="E16">
        <f t="shared" si="2"/>
        <v>4.2373571486739481E-2</v>
      </c>
      <c r="F16">
        <f t="shared" si="3"/>
        <v>-0.22907787942126556</v>
      </c>
      <c r="G16">
        <v>0</v>
      </c>
      <c r="H16">
        <f t="shared" si="4"/>
        <v>0.27145145090800504</v>
      </c>
      <c r="I16">
        <f t="shared" si="5"/>
        <v>-1.0885653508392383</v>
      </c>
      <c r="J16">
        <f t="shared" si="6"/>
        <v>1.0885653508392383</v>
      </c>
      <c r="K16">
        <f t="shared" si="7"/>
        <v>0.51359700426766597</v>
      </c>
      <c r="L16">
        <f t="shared" si="8"/>
        <v>0.48640299573233392</v>
      </c>
      <c r="M16">
        <f t="shared" si="9"/>
        <v>1.9470518552301377</v>
      </c>
      <c r="N16">
        <f t="shared" si="10"/>
        <v>2.0559083903140616</v>
      </c>
    </row>
    <row r="17" spans="1:14" x14ac:dyDescent="0.25">
      <c r="A17" s="4">
        <f>IF('True_Odds_Calculator_2-way'!A18="","",'True_Odds_Calculator_2-way'!A18)</f>
        <v>1.69</v>
      </c>
      <c r="B17" s="4">
        <f>IF('True_Odds_Calculator_2-way'!B18="","",'True_Odds_Calculator_2-way'!B18)</f>
        <v>2.19</v>
      </c>
      <c r="C17" s="4">
        <f t="shared" si="0"/>
        <v>0.59171597633136097</v>
      </c>
      <c r="D17">
        <f t="shared" si="1"/>
        <v>0.45662100456621008</v>
      </c>
      <c r="E17">
        <f t="shared" si="2"/>
        <v>4.8336980897571102E-2</v>
      </c>
      <c r="F17">
        <f t="shared" si="3"/>
        <v>-0.2218529626327308</v>
      </c>
      <c r="G17">
        <v>0</v>
      </c>
      <c r="H17">
        <f t="shared" si="4"/>
        <v>0.27018994353030185</v>
      </c>
      <c r="I17">
        <f t="shared" si="5"/>
        <v>-1.1035753058718369</v>
      </c>
      <c r="J17">
        <f t="shared" si="6"/>
        <v>1.1035753058718369</v>
      </c>
      <c r="K17">
        <f t="shared" si="7"/>
        <v>0.56770863269726979</v>
      </c>
      <c r="L17">
        <f t="shared" si="8"/>
        <v>0.43229136730273038</v>
      </c>
      <c r="M17">
        <f t="shared" si="9"/>
        <v>1.761466961051567</v>
      </c>
      <c r="N17">
        <f t="shared" si="10"/>
        <v>2.3132546139874859</v>
      </c>
    </row>
    <row r="18" spans="1:14" x14ac:dyDescent="0.25">
      <c r="A18" s="4">
        <f>IF('True_Odds_Calculator_2-way'!A19="","",'True_Odds_Calculator_2-way'!A19)</f>
        <v>1.38</v>
      </c>
      <c r="B18" s="4">
        <f>IF('True_Odds_Calculator_2-way'!B19="","",'True_Odds_Calculator_2-way'!B19)</f>
        <v>3.05</v>
      </c>
      <c r="C18" s="4">
        <f t="shared" si="0"/>
        <v>0.7246376811594204</v>
      </c>
      <c r="D18">
        <f t="shared" si="1"/>
        <v>0.32786885245901642</v>
      </c>
      <c r="E18">
        <f t="shared" si="2"/>
        <v>5.2506533618436713E-2</v>
      </c>
      <c r="F18">
        <f t="shared" si="3"/>
        <v>-0.18507959135186502</v>
      </c>
      <c r="G18">
        <v>0</v>
      </c>
      <c r="H18">
        <f t="shared" si="4"/>
        <v>0.23758612497030179</v>
      </c>
      <c r="I18">
        <f t="shared" si="5"/>
        <v>-1.1330035514051979</v>
      </c>
      <c r="J18">
        <f t="shared" si="6"/>
        <v>1.1330035514051979</v>
      </c>
      <c r="K18">
        <f t="shared" si="7"/>
        <v>0.69903606793733597</v>
      </c>
      <c r="L18">
        <f t="shared" si="8"/>
        <v>0.3009639320626642</v>
      </c>
      <c r="M18">
        <f t="shared" si="9"/>
        <v>1.4305413495339749</v>
      </c>
      <c r="N18">
        <f t="shared" si="10"/>
        <v>3.3226572803806547</v>
      </c>
    </row>
    <row r="19" spans="1:14" x14ac:dyDescent="0.25">
      <c r="A19" s="4">
        <f>IF('True_Odds_Calculator_2-way'!A20="","",'True_Odds_Calculator_2-way'!A20)</f>
        <v>1.62</v>
      </c>
      <c r="B19" s="4">
        <f>IF('True_Odds_Calculator_2-way'!B20="","",'True_Odds_Calculator_2-way'!B20)</f>
        <v>2.33</v>
      </c>
      <c r="C19" s="4">
        <f t="shared" si="0"/>
        <v>0.61728395061728392</v>
      </c>
      <c r="D19">
        <f t="shared" si="1"/>
        <v>0.42918454935622319</v>
      </c>
      <c r="E19">
        <f t="shared" si="2"/>
        <v>4.6468499973506994E-2</v>
      </c>
      <c r="F19">
        <f t="shared" si="3"/>
        <v>-0.21846023419700111</v>
      </c>
      <c r="G19">
        <v>0</v>
      </c>
      <c r="H19">
        <f t="shared" si="4"/>
        <v>0.26492873417050811</v>
      </c>
      <c r="I19">
        <f t="shared" si="5"/>
        <v>-1.1012307625269453</v>
      </c>
      <c r="J19">
        <f t="shared" si="6"/>
        <v>1.1012307625269453</v>
      </c>
      <c r="K19">
        <f t="shared" si="7"/>
        <v>0.59426072284546572</v>
      </c>
      <c r="L19">
        <f t="shared" si="8"/>
        <v>0.40573927715453428</v>
      </c>
      <c r="M19">
        <f t="shared" si="9"/>
        <v>1.6827630727667064</v>
      </c>
      <c r="N19">
        <f t="shared" si="10"/>
        <v>2.4646369141608373</v>
      </c>
    </row>
    <row r="20" spans="1:14" x14ac:dyDescent="0.25">
      <c r="A20" s="4">
        <f>IF('True_Odds_Calculator_2-way'!A21="","",'True_Odds_Calculator_2-way'!A21)</f>
        <v>1.2</v>
      </c>
      <c r="B20" s="4">
        <f>IF('True_Odds_Calculator_2-way'!B21="","",'True_Odds_Calculator_2-way'!B21)</f>
        <v>4.4000000000000004</v>
      </c>
      <c r="C20" s="4">
        <f t="shared" si="0"/>
        <v>0.83333333333333337</v>
      </c>
      <c r="D20">
        <f t="shared" si="1"/>
        <v>0.22727272727272727</v>
      </c>
      <c r="E20">
        <f t="shared" si="2"/>
        <v>6.0606060606060552E-2</v>
      </c>
      <c r="F20">
        <f t="shared" si="3"/>
        <v>-0.1287878787878789</v>
      </c>
      <c r="G20">
        <v>0</v>
      </c>
      <c r="H20">
        <f t="shared" si="4"/>
        <v>0.18939393939393939</v>
      </c>
      <c r="I20">
        <f t="shared" si="5"/>
        <v>-1.2126781251816643</v>
      </c>
      <c r="J20">
        <f t="shared" si="6"/>
        <v>1.2126781251816643</v>
      </c>
      <c r="K20">
        <f t="shared" si="7"/>
        <v>0.80480589839889649</v>
      </c>
      <c r="L20">
        <f t="shared" si="8"/>
        <v>0.19519410160110384</v>
      </c>
      <c r="M20">
        <f t="shared" si="9"/>
        <v>1.2425356250363326</v>
      </c>
      <c r="N20">
        <f t="shared" si="10"/>
        <v>5.1231056256176588</v>
      </c>
    </row>
    <row r="21" spans="1:14" x14ac:dyDescent="0.25">
      <c r="A21" s="4">
        <f>IF('True_Odds_Calculator_2-way'!A22="","",'True_Odds_Calculator_2-way'!A22)</f>
        <v>1.63</v>
      </c>
      <c r="B21" s="4">
        <f>IF('True_Odds_Calculator_2-way'!B22="","",'True_Odds_Calculator_2-way'!B22)</f>
        <v>2.41</v>
      </c>
      <c r="C21" s="4">
        <f t="shared" si="0"/>
        <v>0.61349693251533743</v>
      </c>
      <c r="D21">
        <f t="shared" si="1"/>
        <v>0.41493775933609955</v>
      </c>
      <c r="E21">
        <f t="shared" si="2"/>
        <v>2.8434691851436877E-2</v>
      </c>
      <c r="F21">
        <f t="shared" si="3"/>
        <v>-0.22612835068604753</v>
      </c>
      <c r="G21">
        <v>0</v>
      </c>
      <c r="H21">
        <f t="shared" si="4"/>
        <v>0.25456304253748441</v>
      </c>
      <c r="I21">
        <f t="shared" si="5"/>
        <v>-1.0610116901320503</v>
      </c>
      <c r="J21">
        <f t="shared" si="6"/>
        <v>1.0610116901320503</v>
      </c>
      <c r="K21">
        <f t="shared" si="7"/>
        <v>0.59936322519961482</v>
      </c>
      <c r="L21">
        <f t="shared" si="8"/>
        <v>0.40063677480038529</v>
      </c>
      <c r="M21">
        <f t="shared" si="9"/>
        <v>1.6684373647831916</v>
      </c>
      <c r="N21">
        <f t="shared" si="10"/>
        <v>2.4960264830861911</v>
      </c>
    </row>
    <row r="22" spans="1:14" x14ac:dyDescent="0.25">
      <c r="A22" s="4">
        <f>IF('True_Odds_Calculator_2-way'!A23="","",'True_Odds_Calculator_2-way'!A23)</f>
        <v>1.35</v>
      </c>
      <c r="B22" s="4">
        <f>IF('True_Odds_Calculator_2-way'!B23="","",'True_Odds_Calculator_2-way'!B23)</f>
        <v>3.34</v>
      </c>
      <c r="C22" s="4">
        <f t="shared" si="0"/>
        <v>0.7407407407407407</v>
      </c>
      <c r="D22">
        <f t="shared" si="1"/>
        <v>0.29940119760479045</v>
      </c>
      <c r="E22">
        <f t="shared" si="2"/>
        <v>4.0141938345531258E-2</v>
      </c>
      <c r="F22">
        <f t="shared" si="3"/>
        <v>-0.1816367265469061</v>
      </c>
      <c r="G22">
        <v>0</v>
      </c>
      <c r="H22">
        <f t="shared" si="4"/>
        <v>0.22177866489243736</v>
      </c>
      <c r="I22">
        <f t="shared" si="5"/>
        <v>-1.1049892402196599</v>
      </c>
      <c r="J22">
        <f t="shared" si="6"/>
        <v>1.1049892402196599</v>
      </c>
      <c r="K22">
        <f t="shared" si="7"/>
        <v>0.72111246847241117</v>
      </c>
      <c r="L22">
        <f t="shared" si="8"/>
        <v>0.27888753152758866</v>
      </c>
      <c r="M22">
        <f t="shared" si="9"/>
        <v>1.3867462340768812</v>
      </c>
      <c r="N22">
        <f t="shared" si="10"/>
        <v>3.5856748221140036</v>
      </c>
    </row>
    <row r="23" spans="1:14" x14ac:dyDescent="0.25">
      <c r="A23" s="4">
        <f>IF('True_Odds_Calculator_2-way'!A24="","",'True_Odds_Calculator_2-way'!A24)</f>
        <v>2.12</v>
      </c>
      <c r="B23" s="4">
        <f>IF('True_Odds_Calculator_2-way'!B24="","",'True_Odds_Calculator_2-way'!B24)</f>
        <v>1.79</v>
      </c>
      <c r="C23" s="4">
        <f t="shared" si="0"/>
        <v>0.47169811320754712</v>
      </c>
      <c r="D23">
        <f t="shared" si="1"/>
        <v>0.55865921787709494</v>
      </c>
      <c r="E23">
        <f t="shared" si="2"/>
        <v>3.0357331084642114E-2</v>
      </c>
      <c r="F23">
        <f t="shared" si="3"/>
        <v>-0.23316116791398755</v>
      </c>
      <c r="G23">
        <v>0</v>
      </c>
      <c r="H23">
        <f t="shared" si="4"/>
        <v>0.26351849899862967</v>
      </c>
      <c r="I23">
        <f t="shared" si="5"/>
        <v>-1.0631081389064057</v>
      </c>
      <c r="J23">
        <f t="shared" si="6"/>
        <v>1.0631081389064057</v>
      </c>
      <c r="K23">
        <f t="shared" si="7"/>
        <v>0.4564790342557204</v>
      </c>
      <c r="L23">
        <f t="shared" si="8"/>
        <v>0.54352096574427933</v>
      </c>
      <c r="M23">
        <f t="shared" si="9"/>
        <v>2.1906811155751749</v>
      </c>
      <c r="N23">
        <f t="shared" si="10"/>
        <v>1.8398554297360612</v>
      </c>
    </row>
    <row r="24" spans="1:14" x14ac:dyDescent="0.25">
      <c r="A24" s="4">
        <f>IF('True_Odds_Calculator_2-way'!A25="","",'True_Odds_Calculator_2-way'!A25)</f>
        <v>1.82</v>
      </c>
      <c r="B24" s="4">
        <f>IF('True_Odds_Calculator_2-way'!B25="","",'True_Odds_Calculator_2-way'!B25)</f>
        <v>2.09</v>
      </c>
      <c r="C24" s="4">
        <f t="shared" si="0"/>
        <v>0.54945054945054939</v>
      </c>
      <c r="D24">
        <f t="shared" si="1"/>
        <v>0.47846889952153115</v>
      </c>
      <c r="E24">
        <f t="shared" si="2"/>
        <v>2.7919448972080652E-2</v>
      </c>
      <c r="F24">
        <f t="shared" si="3"/>
        <v>-0.23497555076502441</v>
      </c>
      <c r="G24">
        <v>0</v>
      </c>
      <c r="H24">
        <f t="shared" si="4"/>
        <v>0.26289499973710501</v>
      </c>
      <c r="I24">
        <f t="shared" si="5"/>
        <v>-1.0577421839157299</v>
      </c>
      <c r="J24">
        <f t="shared" si="6"/>
        <v>1.0577421839157299</v>
      </c>
      <c r="K24">
        <f t="shared" si="7"/>
        <v>0.53551865191155801</v>
      </c>
      <c r="L24">
        <f t="shared" si="8"/>
        <v>0.46448134808844194</v>
      </c>
      <c r="M24">
        <f t="shared" si="9"/>
        <v>1.8673485908108987</v>
      </c>
      <c r="N24">
        <f t="shared" si="10"/>
        <v>2.1529389804681456</v>
      </c>
    </row>
    <row r="25" spans="1:14" x14ac:dyDescent="0.25">
      <c r="A25" s="4">
        <f>IF('True_Odds_Calculator_2-way'!A26="","",'True_Odds_Calculator_2-way'!A26)</f>
        <v>1.75</v>
      </c>
      <c r="B25" s="4">
        <f>IF('True_Odds_Calculator_2-way'!B26="","",'True_Odds_Calculator_2-way'!B26)</f>
        <v>2.17</v>
      </c>
      <c r="C25" s="4">
        <f t="shared" si="0"/>
        <v>0.5714285714285714</v>
      </c>
      <c r="D25">
        <f t="shared" si="1"/>
        <v>0.46082949308755761</v>
      </c>
      <c r="E25">
        <f t="shared" si="2"/>
        <v>3.2258064516129004E-2</v>
      </c>
      <c r="F25">
        <f t="shared" si="3"/>
        <v>-0.23107307439104674</v>
      </c>
      <c r="G25">
        <v>0</v>
      </c>
      <c r="H25">
        <f t="shared" si="4"/>
        <v>0.26333113890717574</v>
      </c>
      <c r="I25">
        <f t="shared" si="5"/>
        <v>-1.0675210253672476</v>
      </c>
      <c r="J25">
        <f t="shared" si="6"/>
        <v>1.0675210253672476</v>
      </c>
      <c r="K25">
        <f t="shared" si="7"/>
        <v>0.55535785771485779</v>
      </c>
      <c r="L25">
        <f t="shared" si="8"/>
        <v>0.44464214228514221</v>
      </c>
      <c r="M25">
        <f t="shared" si="9"/>
        <v>1.8006407690254356</v>
      </c>
      <c r="N25">
        <f t="shared" si="10"/>
        <v>2.2489995996796797</v>
      </c>
    </row>
    <row r="26" spans="1:14" x14ac:dyDescent="0.25">
      <c r="A26" s="4">
        <f>IF('True_Odds_Calculator_2-way'!A27="","",'True_Odds_Calculator_2-way'!A27)</f>
        <v>1.68</v>
      </c>
      <c r="B26" s="4">
        <f>IF('True_Odds_Calculator_2-way'!B27="","",'True_Odds_Calculator_2-way'!B27)</f>
        <v>2.27</v>
      </c>
      <c r="C26" s="4">
        <f t="shared" si="0"/>
        <v>0.59523809523809523</v>
      </c>
      <c r="D26">
        <f t="shared" si="1"/>
        <v>0.44052863436123346</v>
      </c>
      <c r="E26">
        <f t="shared" si="2"/>
        <v>3.5766729599328695E-2</v>
      </c>
      <c r="F26">
        <f t="shared" si="3"/>
        <v>-0.22645269561569115</v>
      </c>
      <c r="G26">
        <v>0</v>
      </c>
      <c r="H26">
        <f t="shared" si="4"/>
        <v>0.2622194252150199</v>
      </c>
      <c r="I26">
        <f t="shared" si="5"/>
        <v>-1.0760778282064791</v>
      </c>
      <c r="J26">
        <f t="shared" si="6"/>
        <v>1.0760778282064791</v>
      </c>
      <c r="K26">
        <f t="shared" si="7"/>
        <v>0.57745625010319412</v>
      </c>
      <c r="L26">
        <f t="shared" si="8"/>
        <v>0.42254374989680582</v>
      </c>
      <c r="M26">
        <f t="shared" si="9"/>
        <v>1.7317329231804059</v>
      </c>
      <c r="N26">
        <f t="shared" si="10"/>
        <v>2.3666188418222287</v>
      </c>
    </row>
    <row r="27" spans="1:14" x14ac:dyDescent="0.25">
      <c r="A27" s="4">
        <f>IF('True_Odds_Calculator_2-way'!A28="","",'True_Odds_Calculator_2-way'!A28)</f>
        <v>2.02</v>
      </c>
      <c r="B27" s="4">
        <f>IF('True_Odds_Calculator_2-way'!B28="","",'True_Odds_Calculator_2-way'!B28)</f>
        <v>1.88</v>
      </c>
      <c r="C27" s="4">
        <f t="shared" si="0"/>
        <v>0.49504950495049505</v>
      </c>
      <c r="D27">
        <f t="shared" si="1"/>
        <v>0.53191489361702127</v>
      </c>
      <c r="E27">
        <f t="shared" si="2"/>
        <v>2.6964398567516312E-2</v>
      </c>
      <c r="F27">
        <f t="shared" si="3"/>
        <v>-0.23635980619338537</v>
      </c>
      <c r="G27">
        <v>0</v>
      </c>
      <c r="H27">
        <f t="shared" si="4"/>
        <v>0.26332420476090163</v>
      </c>
      <c r="I27">
        <f t="shared" si="5"/>
        <v>-1.0555008273018724</v>
      </c>
      <c r="J27">
        <f t="shared" si="6"/>
        <v>1.0555008273018724</v>
      </c>
      <c r="K27">
        <f t="shared" si="7"/>
        <v>0.48155387561543506</v>
      </c>
      <c r="L27">
        <f t="shared" si="8"/>
        <v>0.51844612438456505</v>
      </c>
      <c r="M27">
        <f t="shared" si="9"/>
        <v>2.0766108438479098</v>
      </c>
      <c r="N27">
        <f t="shared" si="10"/>
        <v>1.9288407280256479</v>
      </c>
    </row>
    <row r="28" spans="1:14" x14ac:dyDescent="0.25">
      <c r="A28" s="4">
        <f>IF('True_Odds_Calculator_2-way'!A29="","",'True_Odds_Calculator_2-way'!A29)</f>
        <v>1.83</v>
      </c>
      <c r="B28" s="4">
        <f>IF('True_Odds_Calculator_2-way'!B29="","",'True_Odds_Calculator_2-way'!B29)</f>
        <v>2.0499999999999998</v>
      </c>
      <c r="C28" s="4">
        <f t="shared" si="0"/>
        <v>0.54644808743169393</v>
      </c>
      <c r="D28">
        <f t="shared" si="1"/>
        <v>0.48780487804878053</v>
      </c>
      <c r="E28">
        <f t="shared" si="2"/>
        <v>3.4252965480474407E-2</v>
      </c>
      <c r="F28">
        <f t="shared" si="3"/>
        <v>-0.23230707716913246</v>
      </c>
      <c r="G28">
        <v>0</v>
      </c>
      <c r="H28">
        <f t="shared" si="4"/>
        <v>0.26656004264960681</v>
      </c>
      <c r="I28">
        <f t="shared" si="5"/>
        <v>-1.0711894933108055</v>
      </c>
      <c r="J28">
        <f t="shared" si="6"/>
        <v>1.0711894933108055</v>
      </c>
      <c r="K28">
        <f t="shared" si="7"/>
        <v>0.52935616627105819</v>
      </c>
      <c r="L28">
        <f t="shared" si="8"/>
        <v>0.47064383372894186</v>
      </c>
      <c r="M28">
        <f t="shared" si="9"/>
        <v>1.8890872794479689</v>
      </c>
      <c r="N28">
        <f t="shared" si="10"/>
        <v>2.1247489679763456</v>
      </c>
    </row>
    <row r="29" spans="1:14" x14ac:dyDescent="0.25">
      <c r="A29" s="4">
        <f>IF('True_Odds_Calculator_2-way'!A30="","",'True_Odds_Calculator_2-way'!A30)</f>
        <v>1.67</v>
      </c>
      <c r="B29" s="4">
        <f>IF('True_Odds_Calculator_2-way'!B30="","",'True_Odds_Calculator_2-way'!B30)</f>
        <v>2.2999999999999998</v>
      </c>
      <c r="C29" s="4">
        <f t="shared" si="0"/>
        <v>0.5988023952095809</v>
      </c>
      <c r="D29">
        <f t="shared" si="1"/>
        <v>0.43478260869565222</v>
      </c>
      <c r="E29">
        <f t="shared" si="2"/>
        <v>3.3585003905233002E-2</v>
      </c>
      <c r="F29">
        <f t="shared" si="3"/>
        <v>-0.22676386357719358</v>
      </c>
      <c r="G29">
        <v>0</v>
      </c>
      <c r="H29">
        <f t="shared" si="4"/>
        <v>0.26034886748242653</v>
      </c>
      <c r="I29">
        <f t="shared" si="5"/>
        <v>-1.0714969088698136</v>
      </c>
      <c r="J29">
        <f t="shared" si="6"/>
        <v>1.0714969088698136</v>
      </c>
      <c r="K29">
        <f t="shared" si="7"/>
        <v>0.58210506726094002</v>
      </c>
      <c r="L29">
        <f t="shared" si="8"/>
        <v>0.41789493273906014</v>
      </c>
      <c r="M29">
        <f t="shared" si="9"/>
        <v>1.7179029289427752</v>
      </c>
      <c r="N29">
        <f t="shared" si="10"/>
        <v>2.3929459815307572</v>
      </c>
    </row>
    <row r="30" spans="1:14" x14ac:dyDescent="0.25">
      <c r="A30" s="4">
        <f>IF('True_Odds_Calculator_2-way'!A31="","",'True_Odds_Calculator_2-way'!A31)</f>
        <v>1.99</v>
      </c>
      <c r="B30" s="4">
        <f>IF('True_Odds_Calculator_2-way'!B31="","",'True_Odds_Calculator_2-way'!B31)</f>
        <v>1.92</v>
      </c>
      <c r="C30" s="4">
        <f t="shared" si="0"/>
        <v>0.50251256281407031</v>
      </c>
      <c r="D30">
        <f t="shared" si="1"/>
        <v>0.52083333333333337</v>
      </c>
      <c r="E30">
        <f t="shared" si="2"/>
        <v>2.3345896147403788E-2</v>
      </c>
      <c r="F30">
        <f t="shared" si="3"/>
        <v>-0.2383793969849245</v>
      </c>
      <c r="G30">
        <v>0</v>
      </c>
      <c r="H30">
        <f t="shared" si="4"/>
        <v>0.26172529313232828</v>
      </c>
      <c r="I30">
        <f t="shared" si="5"/>
        <v>-1.0478243557698861</v>
      </c>
      <c r="J30">
        <f t="shared" si="6"/>
        <v>1.0478243557698861</v>
      </c>
      <c r="K30">
        <f t="shared" si="7"/>
        <v>0.49083461764588526</v>
      </c>
      <c r="L30">
        <f t="shared" si="8"/>
        <v>0.50916538235411457</v>
      </c>
      <c r="M30">
        <f t="shared" si="9"/>
        <v>2.0373461122121879</v>
      </c>
      <c r="N30">
        <f t="shared" si="10"/>
        <v>1.9639984073082948</v>
      </c>
    </row>
    <row r="31" spans="1:14" x14ac:dyDescent="0.25">
      <c r="A31" s="4">
        <f>IF('True_Odds_Calculator_2-way'!A32="","",'True_Odds_Calculator_2-way'!A32)</f>
        <v>2.09</v>
      </c>
      <c r="B31" s="4">
        <f>IF('True_Odds_Calculator_2-way'!B32="","",'True_Odds_Calculator_2-way'!B32)</f>
        <v>1.82</v>
      </c>
      <c r="C31" s="4">
        <f t="shared" si="0"/>
        <v>0.47846889952153115</v>
      </c>
      <c r="D31">
        <f t="shared" si="1"/>
        <v>0.54945054945054939</v>
      </c>
      <c r="E31">
        <f t="shared" si="2"/>
        <v>2.7919448972080652E-2</v>
      </c>
      <c r="F31">
        <f t="shared" si="3"/>
        <v>-0.23497555076502441</v>
      </c>
      <c r="G31">
        <v>0</v>
      </c>
      <c r="H31">
        <f t="shared" si="4"/>
        <v>0.26289499973710501</v>
      </c>
      <c r="I31">
        <f t="shared" si="5"/>
        <v>-1.0577421839157299</v>
      </c>
      <c r="J31">
        <f t="shared" si="6"/>
        <v>1.0577421839157299</v>
      </c>
      <c r="K31">
        <f t="shared" si="7"/>
        <v>0.46448134808844194</v>
      </c>
      <c r="L31">
        <f t="shared" si="8"/>
        <v>0.53551865191155801</v>
      </c>
      <c r="M31">
        <f t="shared" si="9"/>
        <v>2.1529389804681456</v>
      </c>
      <c r="N31">
        <f t="shared" si="10"/>
        <v>1.8673485908108987</v>
      </c>
    </row>
    <row r="32" spans="1:14" x14ac:dyDescent="0.25">
      <c r="A32" s="4">
        <f>IF('True_Odds_Calculator_2-way'!A33="","",'True_Odds_Calculator_2-way'!A33)</f>
        <v>1.88</v>
      </c>
      <c r="B32" s="4">
        <f>IF('True_Odds_Calculator_2-way'!B33="","",'True_Odds_Calculator_2-way'!B33)</f>
        <v>2.0299999999999998</v>
      </c>
      <c r="C32" s="4">
        <f t="shared" si="0"/>
        <v>0.53191489361702127</v>
      </c>
      <c r="D32">
        <f t="shared" si="1"/>
        <v>0.49261083743842371</v>
      </c>
      <c r="E32">
        <f t="shared" si="2"/>
        <v>2.4525731055444977E-2</v>
      </c>
      <c r="F32">
        <f t="shared" si="3"/>
        <v>-0.23750131013520592</v>
      </c>
      <c r="G32">
        <v>0</v>
      </c>
      <c r="H32">
        <f t="shared" si="4"/>
        <v>0.2620270411906509</v>
      </c>
      <c r="I32">
        <f t="shared" si="5"/>
        <v>-1.0503645397539194</v>
      </c>
      <c r="J32">
        <f t="shared" si="6"/>
        <v>1.0503645397539194</v>
      </c>
      <c r="K32">
        <f t="shared" si="7"/>
        <v>0.51966387444698414</v>
      </c>
      <c r="L32">
        <f t="shared" si="8"/>
        <v>0.48033612555301569</v>
      </c>
      <c r="M32">
        <f t="shared" si="9"/>
        <v>1.9243207949834495</v>
      </c>
      <c r="N32">
        <f t="shared" si="10"/>
        <v>2.081875475946537</v>
      </c>
    </row>
    <row r="33" spans="1:14" x14ac:dyDescent="0.25">
      <c r="A33" s="4">
        <f>IF('True_Odds_Calculator_2-way'!A34="","",'True_Odds_Calculator_2-way'!A34)</f>
        <v>2</v>
      </c>
      <c r="B33" s="4">
        <f>IF('True_Odds_Calculator_2-way'!B34="","",'True_Odds_Calculator_2-way'!B34)</f>
        <v>1.91</v>
      </c>
      <c r="C33" s="4">
        <f t="shared" si="0"/>
        <v>0.5</v>
      </c>
      <c r="D33">
        <f t="shared" si="1"/>
        <v>0.52356020942408377</v>
      </c>
      <c r="E33">
        <f t="shared" si="2"/>
        <v>2.3560209424083656E-2</v>
      </c>
      <c r="F33">
        <f t="shared" si="3"/>
        <v>-0.23821989528795817</v>
      </c>
      <c r="G33">
        <v>0</v>
      </c>
      <c r="H33">
        <f t="shared" si="4"/>
        <v>0.26178010471204188</v>
      </c>
      <c r="I33">
        <f t="shared" si="5"/>
        <v>-1.0482848367219182</v>
      </c>
      <c r="J33">
        <f t="shared" si="6"/>
        <v>1.0482848367219182</v>
      </c>
      <c r="K33">
        <f t="shared" si="7"/>
        <v>0.4882133490771739</v>
      </c>
      <c r="L33">
        <f t="shared" si="8"/>
        <v>0.51178665092282616</v>
      </c>
      <c r="M33">
        <f t="shared" si="9"/>
        <v>2.0482848367219182</v>
      </c>
      <c r="N33">
        <f t="shared" si="10"/>
        <v>1.9539392014169454</v>
      </c>
    </row>
    <row r="34" spans="1:14" x14ac:dyDescent="0.25">
      <c r="A34" s="4">
        <f>IF('True_Odds_Calculator_2-way'!A35="","",'True_Odds_Calculator_2-way'!A35)</f>
        <v>1.88</v>
      </c>
      <c r="B34" s="4">
        <f>IF('True_Odds_Calculator_2-way'!B35="","",'True_Odds_Calculator_2-way'!B35)</f>
        <v>2.0299999999999998</v>
      </c>
      <c r="C34" s="4">
        <f t="shared" si="0"/>
        <v>0.53191489361702127</v>
      </c>
      <c r="D34">
        <f t="shared" si="1"/>
        <v>0.49261083743842371</v>
      </c>
      <c r="E34">
        <f t="shared" si="2"/>
        <v>2.4525731055444977E-2</v>
      </c>
      <c r="F34">
        <f t="shared" si="3"/>
        <v>-0.23750131013520592</v>
      </c>
      <c r="G34">
        <v>0</v>
      </c>
      <c r="H34">
        <f t="shared" si="4"/>
        <v>0.2620270411906509</v>
      </c>
      <c r="I34">
        <f t="shared" si="5"/>
        <v>-1.0503645397539194</v>
      </c>
      <c r="J34">
        <f t="shared" si="6"/>
        <v>1.0503645397539194</v>
      </c>
      <c r="K34">
        <f t="shared" si="7"/>
        <v>0.51966387444698414</v>
      </c>
      <c r="L34">
        <f t="shared" si="8"/>
        <v>0.48033612555301569</v>
      </c>
      <c r="M34">
        <f t="shared" si="9"/>
        <v>1.9243207949834495</v>
      </c>
      <c r="N34">
        <f t="shared" si="10"/>
        <v>2.081875475946537</v>
      </c>
    </row>
    <row r="35" spans="1:14" x14ac:dyDescent="0.25">
      <c r="A35" s="4">
        <f>IF('True_Odds_Calculator_2-way'!A36="","",'True_Odds_Calculator_2-way'!A36)</f>
        <v>2.2200000000000002</v>
      </c>
      <c r="B35" s="4">
        <f>IF('True_Odds_Calculator_2-way'!B36="","",'True_Odds_Calculator_2-way'!B36)</f>
        <v>1.71</v>
      </c>
      <c r="C35" s="4">
        <f t="shared" si="0"/>
        <v>0.4504504504504504</v>
      </c>
      <c r="D35">
        <f t="shared" si="1"/>
        <v>0.58479532163742687</v>
      </c>
      <c r="E35">
        <f t="shared" si="2"/>
        <v>3.5245772087877381E-2</v>
      </c>
      <c r="F35">
        <f t="shared" si="3"/>
        <v>-0.2281755439650176</v>
      </c>
      <c r="G35">
        <v>0</v>
      </c>
      <c r="H35">
        <f t="shared" si="4"/>
        <v>0.26342131605289498</v>
      </c>
      <c r="I35">
        <f t="shared" si="5"/>
        <v>-1.0744616281415775</v>
      </c>
      <c r="J35">
        <f t="shared" si="6"/>
        <v>1.0744616281415775</v>
      </c>
      <c r="K35">
        <f t="shared" si="7"/>
        <v>0.43274247509065539</v>
      </c>
      <c r="L35">
        <f t="shared" si="8"/>
        <v>0.56725752490934445</v>
      </c>
      <c r="M35">
        <f t="shared" si="9"/>
        <v>2.310843186332725</v>
      </c>
      <c r="N35">
        <f t="shared" si="10"/>
        <v>1.7628677559805201</v>
      </c>
    </row>
    <row r="36" spans="1:14" x14ac:dyDescent="0.25">
      <c r="A36" s="4">
        <f>IF('True_Odds_Calculator_2-way'!A37="","",'True_Odds_Calculator_2-way'!A37)</f>
        <v>2.4500000000000002</v>
      </c>
      <c r="B36" s="4">
        <f>IF('True_Odds_Calculator_2-way'!B37="","",'True_Odds_Calculator_2-way'!B37)</f>
        <v>1.6</v>
      </c>
      <c r="C36" s="4">
        <f t="shared" si="0"/>
        <v>0.4081632653061224</v>
      </c>
      <c r="D36">
        <f t="shared" si="1"/>
        <v>0.625</v>
      </c>
      <c r="E36">
        <f t="shared" si="2"/>
        <v>3.3163265306122458E-2</v>
      </c>
      <c r="F36">
        <f t="shared" si="3"/>
        <v>-0.22193877551020402</v>
      </c>
      <c r="G36">
        <v>0</v>
      </c>
      <c r="H36">
        <f t="shared" si="4"/>
        <v>0.25510204081632648</v>
      </c>
      <c r="I36">
        <f t="shared" si="5"/>
        <v>-1.0721125348377949</v>
      </c>
      <c r="J36">
        <f t="shared" si="6"/>
        <v>1.0721125348377949</v>
      </c>
      <c r="K36">
        <f t="shared" si="7"/>
        <v>0.39145635918691934</v>
      </c>
      <c r="L36">
        <f t="shared" si="8"/>
        <v>0.60854364081308054</v>
      </c>
      <c r="M36">
        <f t="shared" si="9"/>
        <v>2.5545631755148031</v>
      </c>
      <c r="N36">
        <f t="shared" si="10"/>
        <v>1.643267520902677</v>
      </c>
    </row>
    <row r="37" spans="1:14" x14ac:dyDescent="0.25">
      <c r="A37" s="4">
        <f>IF('True_Odds_Calculator_2-way'!A38="","",'True_Odds_Calculator_2-way'!A38)</f>
        <v>1.88</v>
      </c>
      <c r="B37" s="4">
        <f>IF('True_Odds_Calculator_2-way'!B38="","",'True_Odds_Calculator_2-way'!B38)</f>
        <v>2.0099999999999998</v>
      </c>
      <c r="C37" s="4">
        <f t="shared" si="0"/>
        <v>0.53191489361702127</v>
      </c>
      <c r="D37">
        <f t="shared" si="1"/>
        <v>0.49751243781094534</v>
      </c>
      <c r="E37">
        <f t="shared" si="2"/>
        <v>2.9427331427966497E-2</v>
      </c>
      <c r="F37">
        <f t="shared" si="3"/>
        <v>-0.23520694400338749</v>
      </c>
      <c r="G37">
        <v>0</v>
      </c>
      <c r="H37">
        <f t="shared" si="4"/>
        <v>0.26463427543135393</v>
      </c>
      <c r="I37">
        <f t="shared" si="5"/>
        <v>-1.060713208766217</v>
      </c>
      <c r="J37">
        <f t="shared" si="6"/>
        <v>1.060713208766217</v>
      </c>
      <c r="K37">
        <f t="shared" si="7"/>
        <v>0.5172161542198922</v>
      </c>
      <c r="L37">
        <f t="shared" si="8"/>
        <v>0.48278384578010813</v>
      </c>
      <c r="M37">
        <f t="shared" si="9"/>
        <v>1.9334276237142709</v>
      </c>
      <c r="N37">
        <f t="shared" si="10"/>
        <v>2.0713203408538785</v>
      </c>
    </row>
    <row r="38" spans="1:14" x14ac:dyDescent="0.25">
      <c r="A38" s="4">
        <f>IF('True_Odds_Calculator_2-way'!A39="","",'True_Odds_Calculator_2-way'!A39)</f>
        <v>2.17</v>
      </c>
      <c r="B38" s="4">
        <f>IF('True_Odds_Calculator_2-way'!B39="","",'True_Odds_Calculator_2-way'!B39)</f>
        <v>1.75</v>
      </c>
      <c r="C38" s="4">
        <f t="shared" si="0"/>
        <v>0.46082949308755761</v>
      </c>
      <c r="D38">
        <f t="shared" si="1"/>
        <v>0.5714285714285714</v>
      </c>
      <c r="E38">
        <f t="shared" si="2"/>
        <v>3.2258064516129004E-2</v>
      </c>
      <c r="F38">
        <f t="shared" si="3"/>
        <v>-0.23107307439104674</v>
      </c>
      <c r="G38">
        <v>0</v>
      </c>
      <c r="H38">
        <f t="shared" si="4"/>
        <v>0.26333113890717574</v>
      </c>
      <c r="I38">
        <f t="shared" si="5"/>
        <v>-1.0675210253672476</v>
      </c>
      <c r="J38">
        <f t="shared" si="6"/>
        <v>1.0675210253672476</v>
      </c>
      <c r="K38">
        <f t="shared" si="7"/>
        <v>0.44464214228514221</v>
      </c>
      <c r="L38">
        <f t="shared" si="8"/>
        <v>0.55535785771485779</v>
      </c>
      <c r="M38">
        <f t="shared" si="9"/>
        <v>2.2489995996796797</v>
      </c>
      <c r="N38">
        <f t="shared" si="10"/>
        <v>1.8006407690254356</v>
      </c>
    </row>
    <row r="39" spans="1:14" x14ac:dyDescent="0.25">
      <c r="A39" s="4">
        <f>IF('True_Odds_Calculator_2-way'!A40="","",'True_Odds_Calculator_2-way'!A40)</f>
        <v>1.98</v>
      </c>
      <c r="B39" s="4">
        <f>IF('True_Odds_Calculator_2-way'!B40="","",'True_Odds_Calculator_2-way'!B40)</f>
        <v>1.91</v>
      </c>
      <c r="C39" s="4">
        <f t="shared" si="0"/>
        <v>0.50505050505050508</v>
      </c>
      <c r="D39">
        <f t="shared" si="1"/>
        <v>0.52356020942408377</v>
      </c>
      <c r="E39">
        <f t="shared" si="2"/>
        <v>2.861071447458885E-2</v>
      </c>
      <c r="F39">
        <f t="shared" si="3"/>
        <v>-0.23581363371939279</v>
      </c>
      <c r="G39">
        <v>0</v>
      </c>
      <c r="H39">
        <f t="shared" si="4"/>
        <v>0.2644243481939817</v>
      </c>
      <c r="I39">
        <f t="shared" si="5"/>
        <v>-1.0589275952301447</v>
      </c>
      <c r="J39">
        <f t="shared" si="6"/>
        <v>1.0589275952301447</v>
      </c>
      <c r="K39">
        <f t="shared" si="7"/>
        <v>0.4907375632320416</v>
      </c>
      <c r="L39">
        <f t="shared" si="8"/>
        <v>0.50926243676795835</v>
      </c>
      <c r="M39">
        <f t="shared" si="9"/>
        <v>2.0377490433255412</v>
      </c>
      <c r="N39">
        <f t="shared" si="10"/>
        <v>1.9636241116594322</v>
      </c>
    </row>
    <row r="40" spans="1:14" x14ac:dyDescent="0.25">
      <c r="A40" s="4">
        <f>IF('True_Odds_Calculator_2-way'!A41="","",'True_Odds_Calculator_2-way'!A41)</f>
        <v>2.2400000000000002</v>
      </c>
      <c r="B40" s="4">
        <f>IF('True_Odds_Calculator_2-way'!B41="","",'True_Odds_Calculator_2-way'!B41)</f>
        <v>1.7</v>
      </c>
      <c r="C40" s="4">
        <f t="shared" si="0"/>
        <v>0.4464285714285714</v>
      </c>
      <c r="D40">
        <f t="shared" si="1"/>
        <v>0.58823529411764708</v>
      </c>
      <c r="E40">
        <f t="shared" si="2"/>
        <v>3.4663865546218364E-2</v>
      </c>
      <c r="F40">
        <f t="shared" si="3"/>
        <v>-0.22794117647058831</v>
      </c>
      <c r="G40">
        <v>0</v>
      </c>
      <c r="H40">
        <f t="shared" si="4"/>
        <v>0.26260504201680673</v>
      </c>
      <c r="I40">
        <f t="shared" si="5"/>
        <v>-1.0733469768527293</v>
      </c>
      <c r="J40">
        <f t="shared" si="6"/>
        <v>1.0733469768527293</v>
      </c>
      <c r="K40">
        <f t="shared" si="7"/>
        <v>0.42900958501512831</v>
      </c>
      <c r="L40">
        <f t="shared" si="8"/>
        <v>0.5709904149848718</v>
      </c>
      <c r="M40">
        <f t="shared" si="9"/>
        <v>2.3309502512973848</v>
      </c>
      <c r="N40">
        <f t="shared" si="10"/>
        <v>1.7513428837969105</v>
      </c>
    </row>
    <row r="41" spans="1:14" x14ac:dyDescent="0.25">
      <c r="A41" s="4">
        <f>IF('True_Odds_Calculator_2-way'!A42="","",'True_Odds_Calculator_2-way'!A42)</f>
        <v>2.12</v>
      </c>
      <c r="B41" s="4">
        <f>IF('True_Odds_Calculator_2-way'!B42="","",'True_Odds_Calculator_2-way'!B42)</f>
        <v>1.78</v>
      </c>
      <c r="C41" s="4">
        <f t="shared" si="0"/>
        <v>0.47169811320754712</v>
      </c>
      <c r="D41">
        <f t="shared" si="1"/>
        <v>0.5617977528089888</v>
      </c>
      <c r="E41">
        <f t="shared" si="2"/>
        <v>3.3495866016535869E-2</v>
      </c>
      <c r="F41">
        <f t="shared" si="3"/>
        <v>-0.23150307398770409</v>
      </c>
      <c r="G41">
        <v>0</v>
      </c>
      <c r="H41">
        <f t="shared" si="4"/>
        <v>0.26499894000423996</v>
      </c>
      <c r="I41">
        <f t="shared" si="5"/>
        <v>-1.0699012312772822</v>
      </c>
      <c r="J41">
        <f t="shared" si="6"/>
        <v>1.0699012312772822</v>
      </c>
      <c r="K41">
        <f t="shared" si="7"/>
        <v>0.45489916365833472</v>
      </c>
      <c r="L41">
        <f t="shared" si="8"/>
        <v>0.54510083634166528</v>
      </c>
      <c r="M41">
        <f t="shared" si="9"/>
        <v>2.1982893790305562</v>
      </c>
      <c r="N41">
        <f t="shared" si="10"/>
        <v>1.83452296039628</v>
      </c>
    </row>
    <row r="42" spans="1:14" x14ac:dyDescent="0.25">
      <c r="A42" s="4">
        <f>IF('True_Odds_Calculator_2-way'!A43="","",'True_Odds_Calculator_2-way'!A43)</f>
        <v>2.46</v>
      </c>
      <c r="B42" s="4">
        <f>IF('True_Odds_Calculator_2-way'!B43="","",'True_Odds_Calculator_2-way'!B43)</f>
        <v>1.59</v>
      </c>
      <c r="C42" s="4">
        <f t="shared" si="0"/>
        <v>0.4065040650406504</v>
      </c>
      <c r="D42">
        <f t="shared" si="1"/>
        <v>0.62893081761006286</v>
      </c>
      <c r="E42">
        <f t="shared" si="2"/>
        <v>3.5434882650713373E-2</v>
      </c>
      <c r="F42">
        <f t="shared" si="3"/>
        <v>-0.22022805133711709</v>
      </c>
      <c r="G42">
        <v>0</v>
      </c>
      <c r="H42">
        <f t="shared" si="4"/>
        <v>0.25566293398783041</v>
      </c>
      <c r="I42">
        <f t="shared" si="5"/>
        <v>-1.0774510935845931</v>
      </c>
      <c r="J42">
        <f t="shared" si="6"/>
        <v>1.0774510935845931</v>
      </c>
      <c r="K42">
        <f t="shared" si="7"/>
        <v>0.38863950806180297</v>
      </c>
      <c r="L42">
        <f t="shared" si="8"/>
        <v>0.61136049193819697</v>
      </c>
      <c r="M42">
        <f t="shared" si="9"/>
        <v>2.5730785966335055</v>
      </c>
      <c r="N42">
        <f t="shared" si="10"/>
        <v>1.6356961452149104</v>
      </c>
    </row>
    <row r="43" spans="1:14" x14ac:dyDescent="0.25">
      <c r="A43" s="4">
        <f>IF('True_Odds_Calculator_2-way'!A44="","",'True_Odds_Calculator_2-way'!A44)</f>
        <v>1.74</v>
      </c>
      <c r="B43" s="4">
        <f>IF('True_Odds_Calculator_2-way'!B44="","",'True_Odds_Calculator_2-way'!B44)</f>
        <v>2.19</v>
      </c>
      <c r="C43" s="4">
        <f t="shared" si="0"/>
        <v>0.57471264367816088</v>
      </c>
      <c r="D43">
        <f t="shared" si="1"/>
        <v>0.45662100456621008</v>
      </c>
      <c r="E43">
        <f t="shared" si="2"/>
        <v>3.1333648244370904E-2</v>
      </c>
      <c r="F43">
        <f t="shared" si="3"/>
        <v>-0.23109221644885325</v>
      </c>
      <c r="G43">
        <v>0</v>
      </c>
      <c r="H43">
        <f t="shared" si="4"/>
        <v>0.26242586469322415</v>
      </c>
      <c r="I43">
        <f t="shared" si="5"/>
        <v>-1.0656403571953759</v>
      </c>
      <c r="J43">
        <f t="shared" si="6"/>
        <v>1.0656403571953759</v>
      </c>
      <c r="K43">
        <f t="shared" si="7"/>
        <v>0.5591046698972264</v>
      </c>
      <c r="L43">
        <f t="shared" si="8"/>
        <v>0.4408953301027736</v>
      </c>
      <c r="M43">
        <f t="shared" si="9"/>
        <v>1.7885738643245783</v>
      </c>
      <c r="N43">
        <f t="shared" si="10"/>
        <v>2.2681120250624973</v>
      </c>
    </row>
    <row r="44" spans="1:14" x14ac:dyDescent="0.25">
      <c r="A44" s="4">
        <f>IF('True_Odds_Calculator_2-way'!A45="","",'True_Odds_Calculator_2-way'!A45)</f>
        <v>1.9</v>
      </c>
      <c r="B44" s="4">
        <f>IF('True_Odds_Calculator_2-way'!B45="","",'True_Odds_Calculator_2-way'!B45)</f>
        <v>1.99</v>
      </c>
      <c r="C44" s="4">
        <f t="shared" si="0"/>
        <v>0.52631578947368418</v>
      </c>
      <c r="D44">
        <f t="shared" si="1"/>
        <v>0.50251256281407031</v>
      </c>
      <c r="E44">
        <f t="shared" si="2"/>
        <v>2.8828352287754377E-2</v>
      </c>
      <c r="F44">
        <f t="shared" si="3"/>
        <v>-0.23565194393017741</v>
      </c>
      <c r="G44">
        <v>0</v>
      </c>
      <c r="H44">
        <f t="shared" si="4"/>
        <v>0.26448029621793173</v>
      </c>
      <c r="I44">
        <f t="shared" si="5"/>
        <v>-1.0594028769395465</v>
      </c>
      <c r="J44">
        <f t="shared" si="6"/>
        <v>1.0594028769395465</v>
      </c>
      <c r="K44">
        <f t="shared" si="7"/>
        <v>0.51191151829848447</v>
      </c>
      <c r="L44">
        <f t="shared" si="8"/>
        <v>0.48808848170151553</v>
      </c>
      <c r="M44">
        <f t="shared" si="9"/>
        <v>1.9534625892455926</v>
      </c>
      <c r="N44">
        <f t="shared" si="10"/>
        <v>2.0488088481701512</v>
      </c>
    </row>
    <row r="45" spans="1:14" x14ac:dyDescent="0.25">
      <c r="A45" s="4">
        <f>IF('True_Odds_Calculator_2-way'!A46="","",'True_Odds_Calculator_2-way'!A46)</f>
        <v>2.0499999999999998</v>
      </c>
      <c r="B45" s="4">
        <f>IF('True_Odds_Calculator_2-way'!B46="","",'True_Odds_Calculator_2-way'!B46)</f>
        <v>1.83</v>
      </c>
      <c r="C45" s="4">
        <f t="shared" si="0"/>
        <v>0.48780487804878053</v>
      </c>
      <c r="D45">
        <f t="shared" si="1"/>
        <v>0.54644808743169393</v>
      </c>
      <c r="E45">
        <f t="shared" si="2"/>
        <v>3.4252965480474407E-2</v>
      </c>
      <c r="F45">
        <f t="shared" si="3"/>
        <v>-0.23230707716913246</v>
      </c>
      <c r="G45">
        <v>0</v>
      </c>
      <c r="H45">
        <f t="shared" si="4"/>
        <v>0.26656004264960681</v>
      </c>
      <c r="I45">
        <f t="shared" si="5"/>
        <v>-1.0711894933108055</v>
      </c>
      <c r="J45">
        <f t="shared" si="6"/>
        <v>1.0711894933108055</v>
      </c>
      <c r="K45">
        <f t="shared" si="7"/>
        <v>0.47064383372894186</v>
      </c>
      <c r="L45">
        <f t="shared" si="8"/>
        <v>0.52935616627105819</v>
      </c>
      <c r="M45">
        <f t="shared" si="9"/>
        <v>2.1247489679763456</v>
      </c>
      <c r="N45">
        <f t="shared" si="10"/>
        <v>1.8890872794479689</v>
      </c>
    </row>
    <row r="46" spans="1:14" x14ac:dyDescent="0.25">
      <c r="A46" s="4">
        <f>IF('True_Odds_Calculator_2-way'!A47="","",'True_Odds_Calculator_2-way'!A47)</f>
        <v>1.93</v>
      </c>
      <c r="B46" s="4">
        <f>IF('True_Odds_Calculator_2-way'!B47="","",'True_Odds_Calculator_2-way'!B47)</f>
        <v>1.93</v>
      </c>
      <c r="C46" s="4">
        <f t="shared" si="0"/>
        <v>0.5181347150259068</v>
      </c>
      <c r="D46">
        <f t="shared" si="1"/>
        <v>0.5181347150259068</v>
      </c>
      <c r="E46">
        <f t="shared" si="2"/>
        <v>3.62694300518136E-2</v>
      </c>
      <c r="F46">
        <f t="shared" si="3"/>
        <v>-0.23219415286316403</v>
      </c>
      <c r="G46">
        <v>0</v>
      </c>
      <c r="H46">
        <f t="shared" si="4"/>
        <v>0.26846358291497763</v>
      </c>
      <c r="I46">
        <f t="shared" si="5"/>
        <v>-1.0752688172043015</v>
      </c>
      <c r="J46">
        <f t="shared" si="6"/>
        <v>1.0752688172043015</v>
      </c>
      <c r="K46">
        <f t="shared" si="7"/>
        <v>0.5</v>
      </c>
      <c r="L46">
        <f t="shared" si="8"/>
        <v>0.5</v>
      </c>
      <c r="M46">
        <f t="shared" si="9"/>
        <v>2</v>
      </c>
      <c r="N46">
        <f t="shared" si="10"/>
        <v>2</v>
      </c>
    </row>
    <row r="47" spans="1:14" x14ac:dyDescent="0.25">
      <c r="A47" s="4">
        <f>IF('True_Odds_Calculator_2-way'!A48="","",'True_Odds_Calculator_2-way'!A48)</f>
        <v>1.98</v>
      </c>
      <c r="B47" s="4">
        <f>IF('True_Odds_Calculator_2-way'!B48="","",'True_Odds_Calculator_2-way'!B48)</f>
        <v>1.89</v>
      </c>
      <c r="C47" s="4">
        <f t="shared" si="0"/>
        <v>0.50505050505050508</v>
      </c>
      <c r="D47">
        <f t="shared" si="1"/>
        <v>0.52910052910052918</v>
      </c>
      <c r="E47">
        <f t="shared" si="2"/>
        <v>3.4151034151034265E-2</v>
      </c>
      <c r="F47">
        <f t="shared" si="3"/>
        <v>-0.23307145529367745</v>
      </c>
      <c r="G47">
        <v>0</v>
      </c>
      <c r="H47">
        <f t="shared" si="4"/>
        <v>0.26722248944471172</v>
      </c>
      <c r="I47">
        <f t="shared" si="5"/>
        <v>-1.0707595557083738</v>
      </c>
      <c r="J47">
        <f t="shared" si="6"/>
        <v>1.0707595557083738</v>
      </c>
      <c r="K47">
        <f t="shared" si="7"/>
        <v>0.48796093876492608</v>
      </c>
      <c r="L47">
        <f t="shared" si="8"/>
        <v>0.5120390612350737</v>
      </c>
      <c r="M47">
        <f t="shared" si="9"/>
        <v>2.0493443645942064</v>
      </c>
      <c r="N47">
        <f t="shared" si="10"/>
        <v>1.9529760045804527</v>
      </c>
    </row>
    <row r="48" spans="1:14" x14ac:dyDescent="0.25">
      <c r="A48" s="4">
        <f>IF('True_Odds_Calculator_2-way'!A49="","",'True_Odds_Calculator_2-way'!A49)</f>
        <v>2.0499999999999998</v>
      </c>
      <c r="B48" s="4">
        <f>IF('True_Odds_Calculator_2-way'!B49="","",'True_Odds_Calculator_2-way'!B49)</f>
        <v>1.79</v>
      </c>
      <c r="C48" s="4">
        <f t="shared" si="0"/>
        <v>0.48780487804878053</v>
      </c>
      <c r="D48">
        <f t="shared" si="1"/>
        <v>0.55865921787709494</v>
      </c>
      <c r="E48">
        <f t="shared" si="2"/>
        <v>4.6464095925875526E-2</v>
      </c>
      <c r="F48">
        <f t="shared" si="3"/>
        <v>-0.22605259572148784</v>
      </c>
      <c r="G48">
        <v>0</v>
      </c>
      <c r="H48">
        <f t="shared" si="4"/>
        <v>0.27251669164736342</v>
      </c>
      <c r="I48">
        <f t="shared" si="5"/>
        <v>-1.0979733645872189</v>
      </c>
      <c r="J48">
        <f t="shared" si="6"/>
        <v>1.0979733645872189</v>
      </c>
      <c r="K48">
        <f t="shared" si="7"/>
        <v>0.46449579201960772</v>
      </c>
      <c r="L48">
        <f t="shared" si="8"/>
        <v>0.53550420798039233</v>
      </c>
      <c r="M48">
        <f t="shared" si="9"/>
        <v>2.1528720328165796</v>
      </c>
      <c r="N48">
        <f t="shared" si="10"/>
        <v>1.8673989580239028</v>
      </c>
    </row>
    <row r="49" spans="1:14" x14ac:dyDescent="0.25">
      <c r="A49" s="4">
        <f>IF('True_Odds_Calculator_2-way'!A50="","",'True_Odds_Calculator_2-way'!A50)</f>
        <v>2.3199999999999998</v>
      </c>
      <c r="B49" s="4">
        <f>IF('True_Odds_Calculator_2-way'!B50="","",'True_Odds_Calculator_2-way'!B50)</f>
        <v>1.62</v>
      </c>
      <c r="C49" s="4">
        <f t="shared" si="0"/>
        <v>0.43103448275862072</v>
      </c>
      <c r="D49">
        <f t="shared" si="1"/>
        <v>0.61728395061728392</v>
      </c>
      <c r="E49">
        <f t="shared" si="2"/>
        <v>4.8318433375904579E-2</v>
      </c>
      <c r="F49">
        <f t="shared" si="3"/>
        <v>-0.21775223499361429</v>
      </c>
      <c r="G49">
        <v>0</v>
      </c>
      <c r="H49">
        <f t="shared" si="4"/>
        <v>0.26607066836951893</v>
      </c>
      <c r="I49">
        <f t="shared" si="5"/>
        <v>-1.1053942207134546</v>
      </c>
      <c r="J49">
        <f t="shared" si="6"/>
        <v>1.1053942207134546</v>
      </c>
      <c r="K49">
        <f t="shared" si="7"/>
        <v>0.40664947175984478</v>
      </c>
      <c r="L49">
        <f t="shared" si="8"/>
        <v>0.59335052824015522</v>
      </c>
      <c r="M49">
        <f t="shared" si="9"/>
        <v>2.45912037134176</v>
      </c>
      <c r="N49">
        <f t="shared" si="10"/>
        <v>1.6853444168423422</v>
      </c>
    </row>
    <row r="50" spans="1:14" x14ac:dyDescent="0.25">
      <c r="A50" s="4">
        <f>IF('True_Odds_Calculator_2-way'!A51="","",'True_Odds_Calculator_2-way'!A51)</f>
        <v>1.93</v>
      </c>
      <c r="B50" s="4">
        <f>IF('True_Odds_Calculator_2-way'!B51="","",'True_Odds_Calculator_2-way'!B51)</f>
        <v>1.94</v>
      </c>
      <c r="C50" s="4">
        <f t="shared" si="0"/>
        <v>0.5181347150259068</v>
      </c>
      <c r="D50">
        <f t="shared" si="1"/>
        <v>0.51546391752577325</v>
      </c>
      <c r="E50">
        <f t="shared" si="2"/>
        <v>3.3598632551679941E-2</v>
      </c>
      <c r="F50">
        <f t="shared" si="3"/>
        <v>-0.2334811174616741</v>
      </c>
      <c r="G50">
        <v>0</v>
      </c>
      <c r="H50">
        <f t="shared" si="4"/>
        <v>0.26707975001335404</v>
      </c>
      <c r="I50">
        <f t="shared" si="5"/>
        <v>-1.0695340092890231</v>
      </c>
      <c r="J50">
        <f t="shared" si="6"/>
        <v>1.0695340092890231</v>
      </c>
      <c r="K50">
        <f t="shared" si="7"/>
        <v>0.50133690795359842</v>
      </c>
      <c r="L50">
        <f t="shared" si="8"/>
        <v>0.49866309204640175</v>
      </c>
      <c r="M50">
        <f t="shared" si="9"/>
        <v>1.9946666286387909</v>
      </c>
      <c r="N50">
        <f t="shared" si="10"/>
        <v>2.0053619687316817</v>
      </c>
    </row>
    <row r="51" spans="1:14" x14ac:dyDescent="0.25">
      <c r="A51" s="4">
        <f>IF('True_Odds_Calculator_2-way'!A52="","",'True_Odds_Calculator_2-way'!A52)</f>
        <v>2.09</v>
      </c>
      <c r="B51" s="4">
        <f>IF('True_Odds_Calculator_2-way'!B52="","",'True_Odds_Calculator_2-way'!B52)</f>
        <v>1.76</v>
      </c>
      <c r="C51" s="4">
        <f t="shared" si="0"/>
        <v>0.47846889952153115</v>
      </c>
      <c r="D51">
        <f t="shared" si="1"/>
        <v>0.56818181818181823</v>
      </c>
      <c r="E51">
        <f t="shared" si="2"/>
        <v>4.6650717703349276E-2</v>
      </c>
      <c r="F51">
        <f t="shared" si="3"/>
        <v>-0.22520661157024802</v>
      </c>
      <c r="G51">
        <v>0</v>
      </c>
      <c r="H51">
        <f t="shared" si="4"/>
        <v>0.27185732927359729</v>
      </c>
      <c r="I51">
        <f t="shared" si="5"/>
        <v>-1.0987021007226223</v>
      </c>
      <c r="J51">
        <f t="shared" si="6"/>
        <v>1.0987021007226223</v>
      </c>
      <c r="K51">
        <f t="shared" si="7"/>
        <v>0.45504490981400092</v>
      </c>
      <c r="L51">
        <f t="shared" si="8"/>
        <v>0.54495509018599919</v>
      </c>
      <c r="M51">
        <f t="shared" si="9"/>
        <v>2.197585289787658</v>
      </c>
      <c r="N51">
        <f t="shared" si="10"/>
        <v>1.8350135965491927</v>
      </c>
    </row>
    <row r="52" spans="1:14" x14ac:dyDescent="0.25">
      <c r="A52" s="4">
        <f>IF('True_Odds_Calculator_2-way'!A53="","",'True_Odds_Calculator_2-way'!A53)</f>
        <v>1.9</v>
      </c>
      <c r="B52" s="4">
        <f>IF('True_Odds_Calculator_2-way'!B53="","",'True_Odds_Calculator_2-way'!B53)</f>
        <v>1.97</v>
      </c>
      <c r="C52" s="4">
        <f t="shared" si="0"/>
        <v>0.52631578947368418</v>
      </c>
      <c r="D52">
        <f t="shared" si="1"/>
        <v>0.50761421319796951</v>
      </c>
      <c r="E52">
        <f t="shared" si="2"/>
        <v>3.3930002671653803E-2</v>
      </c>
      <c r="F52">
        <f t="shared" si="3"/>
        <v>-0.23323537269569861</v>
      </c>
      <c r="G52">
        <v>0</v>
      </c>
      <c r="H52">
        <f t="shared" si="4"/>
        <v>0.26716537536735235</v>
      </c>
      <c r="I52">
        <f t="shared" si="5"/>
        <v>-1.0702688317798925</v>
      </c>
      <c r="J52">
        <f t="shared" si="6"/>
        <v>1.0702688317798925</v>
      </c>
      <c r="K52">
        <f t="shared" si="7"/>
        <v>0.50936156937362553</v>
      </c>
      <c r="L52">
        <f t="shared" si="8"/>
        <v>0.49063843062637452</v>
      </c>
      <c r="M52">
        <f t="shared" si="9"/>
        <v>1.963241948601903</v>
      </c>
      <c r="N52">
        <f t="shared" si="10"/>
        <v>2.0381607668264961</v>
      </c>
    </row>
    <row r="53" spans="1:14" x14ac:dyDescent="0.25">
      <c r="A53" s="4">
        <f>IF('True_Odds_Calculator_2-way'!A54="","",'True_Odds_Calculator_2-way'!A54)</f>
        <v>2.12</v>
      </c>
      <c r="B53" s="4">
        <f>IF('True_Odds_Calculator_2-way'!B54="","",'True_Odds_Calculator_2-way'!B54)</f>
        <v>1.76</v>
      </c>
      <c r="C53" s="4">
        <f t="shared" si="0"/>
        <v>0.47169811320754712</v>
      </c>
      <c r="D53">
        <f t="shared" si="1"/>
        <v>0.56818181818181823</v>
      </c>
      <c r="E53">
        <f t="shared" si="2"/>
        <v>3.9879931389365408E-2</v>
      </c>
      <c r="F53">
        <f t="shared" si="3"/>
        <v>-0.22813036020583177</v>
      </c>
      <c r="G53">
        <v>0</v>
      </c>
      <c r="H53">
        <f t="shared" si="4"/>
        <v>0.26801029159519724</v>
      </c>
      <c r="I53">
        <f t="shared" si="5"/>
        <v>-1.0838874619051502</v>
      </c>
      <c r="J53">
        <f t="shared" si="6"/>
        <v>1.0838874619051502</v>
      </c>
      <c r="K53">
        <f t="shared" si="7"/>
        <v>0.45168057659351019</v>
      </c>
      <c r="L53">
        <f t="shared" si="8"/>
        <v>0.54831942340648987</v>
      </c>
      <c r="M53">
        <f t="shared" si="9"/>
        <v>2.2139539573337679</v>
      </c>
      <c r="N53">
        <f t="shared" si="10"/>
        <v>1.8237544710479137</v>
      </c>
    </row>
    <row r="54" spans="1:14" x14ac:dyDescent="0.25">
      <c r="A54" s="4">
        <f>IF('True_Odds_Calculator_2-way'!A55="","",'True_Odds_Calculator_2-way'!A55)</f>
        <v>2.14</v>
      </c>
      <c r="B54" s="4">
        <f>IF('True_Odds_Calculator_2-way'!B55="","",'True_Odds_Calculator_2-way'!B55)</f>
        <v>1.72</v>
      </c>
      <c r="C54" s="4">
        <f t="shared" si="0"/>
        <v>0.46728971962616822</v>
      </c>
      <c r="D54">
        <f t="shared" si="1"/>
        <v>0.58139534883720934</v>
      </c>
      <c r="E54">
        <f t="shared" si="2"/>
        <v>4.8685068463377501E-2</v>
      </c>
      <c r="F54">
        <f t="shared" si="3"/>
        <v>-0.22299500108672032</v>
      </c>
      <c r="G54">
        <v>0</v>
      </c>
      <c r="H54">
        <f t="shared" si="4"/>
        <v>0.27168006955009782</v>
      </c>
      <c r="I54">
        <f t="shared" si="5"/>
        <v>-1.1037769642208697</v>
      </c>
      <c r="J54">
        <f t="shared" si="6"/>
        <v>1.1037769642208697</v>
      </c>
      <c r="K54">
        <f t="shared" si="7"/>
        <v>0.4428098386487857</v>
      </c>
      <c r="L54">
        <f t="shared" si="8"/>
        <v>0.55719016135121435</v>
      </c>
      <c r="M54">
        <f t="shared" si="9"/>
        <v>2.2583057392117913</v>
      </c>
      <c r="N54">
        <f t="shared" si="10"/>
        <v>1.7947194142390264</v>
      </c>
    </row>
    <row r="55" spans="1:14" x14ac:dyDescent="0.25">
      <c r="A55" s="4">
        <f>IF('True_Odds_Calculator_2-way'!A56="","",'True_Odds_Calculator_2-way'!A56)</f>
        <v>1.88</v>
      </c>
      <c r="B55" s="4">
        <f>IF('True_Odds_Calculator_2-way'!B56="","",'True_Odds_Calculator_2-way'!B56)</f>
        <v>2</v>
      </c>
      <c r="C55" s="4">
        <f t="shared" si="0"/>
        <v>0.53191489361702127</v>
      </c>
      <c r="D55">
        <f t="shared" si="1"/>
        <v>0.5</v>
      </c>
      <c r="E55">
        <f t="shared" si="2"/>
        <v>3.1914893617021267E-2</v>
      </c>
      <c r="F55">
        <f t="shared" si="3"/>
        <v>-0.23404255319148937</v>
      </c>
      <c r="G55">
        <v>0</v>
      </c>
      <c r="H55">
        <f t="shared" si="4"/>
        <v>0.26595744680851063</v>
      </c>
      <c r="I55">
        <f t="shared" si="5"/>
        <v>-1.0660035817780522</v>
      </c>
      <c r="J55">
        <f t="shared" si="6"/>
        <v>1.0660035817780522</v>
      </c>
      <c r="K55">
        <f t="shared" si="7"/>
        <v>0.51597373362761745</v>
      </c>
      <c r="L55">
        <f t="shared" si="8"/>
        <v>0.48402626637238261</v>
      </c>
      <c r="M55">
        <f t="shared" si="9"/>
        <v>1.9380831519646857</v>
      </c>
      <c r="N55">
        <f t="shared" si="10"/>
        <v>2.0660035817780522</v>
      </c>
    </row>
    <row r="56" spans="1:14" x14ac:dyDescent="0.25">
      <c r="A56" s="4">
        <f>IF('True_Odds_Calculator_2-way'!A57="","",'True_Odds_Calculator_2-way'!A57)</f>
        <v>1.77</v>
      </c>
      <c r="B56" s="4">
        <f>IF('True_Odds_Calculator_2-way'!B57="","",'True_Odds_Calculator_2-way'!B57)</f>
        <v>2.0699999999999998</v>
      </c>
      <c r="C56" s="4">
        <f t="shared" si="0"/>
        <v>0.56497175141242939</v>
      </c>
      <c r="D56">
        <f t="shared" si="1"/>
        <v>0.48309178743961356</v>
      </c>
      <c r="E56">
        <f t="shared" si="2"/>
        <v>4.8063538852042953E-2</v>
      </c>
      <c r="F56">
        <f t="shared" si="3"/>
        <v>-0.22486967439067662</v>
      </c>
      <c r="G56">
        <v>0</v>
      </c>
      <c r="H56">
        <f t="shared" si="4"/>
        <v>0.27293321324271952</v>
      </c>
      <c r="I56">
        <f t="shared" si="5"/>
        <v>-1.1016984757621029</v>
      </c>
      <c r="J56">
        <f t="shared" si="6"/>
        <v>1.1016984757621029</v>
      </c>
      <c r="K56">
        <f t="shared" si="7"/>
        <v>0.54103541939867805</v>
      </c>
      <c r="L56">
        <f t="shared" si="8"/>
        <v>0.45896458060132206</v>
      </c>
      <c r="M56">
        <f t="shared" si="9"/>
        <v>1.8483078263368193</v>
      </c>
      <c r="N56">
        <f t="shared" si="10"/>
        <v>2.1788173690654498</v>
      </c>
    </row>
    <row r="57" spans="1:14" x14ac:dyDescent="0.25">
      <c r="A57" s="4">
        <f>IF('True_Odds_Calculator_2-way'!A58="","",'True_Odds_Calculator_2-way'!A58)</f>
        <v>2.2200000000000002</v>
      </c>
      <c r="B57" s="4">
        <f>IF('True_Odds_Calculator_2-way'!B58="","",'True_Odds_Calculator_2-way'!B58)</f>
        <v>1.7</v>
      </c>
      <c r="C57" s="4">
        <f t="shared" si="0"/>
        <v>0.4504504504504504</v>
      </c>
      <c r="D57">
        <f t="shared" si="1"/>
        <v>0.58823529411764708</v>
      </c>
      <c r="E57">
        <f t="shared" si="2"/>
        <v>3.868574456809748E-2</v>
      </c>
      <c r="F57">
        <f t="shared" si="3"/>
        <v>-0.22628510863804985</v>
      </c>
      <c r="G57">
        <v>0</v>
      </c>
      <c r="H57">
        <f t="shared" si="4"/>
        <v>0.26497085320614733</v>
      </c>
      <c r="I57">
        <f t="shared" si="5"/>
        <v>-1.0821091383745125</v>
      </c>
      <c r="J57">
        <f t="shared" si="6"/>
        <v>1.0821091383745125</v>
      </c>
      <c r="K57">
        <f t="shared" si="7"/>
        <v>0.43100231571506481</v>
      </c>
      <c r="L57">
        <f t="shared" si="8"/>
        <v>0.56899768428493536</v>
      </c>
      <c r="M57">
        <f t="shared" si="9"/>
        <v>2.3201731488169055</v>
      </c>
      <c r="N57">
        <f t="shared" si="10"/>
        <v>1.7574763968621581</v>
      </c>
    </row>
    <row r="58" spans="1:14" x14ac:dyDescent="0.25">
      <c r="A58" s="4">
        <f>IF('True_Odds_Calculator_2-way'!A59="","",'True_Odds_Calculator_2-way'!A59)</f>
        <v>2.19</v>
      </c>
      <c r="B58" s="4">
        <f>IF('True_Odds_Calculator_2-way'!B59="","",'True_Odds_Calculator_2-way'!B59)</f>
        <v>1.72</v>
      </c>
      <c r="C58" s="4">
        <f t="shared" si="0"/>
        <v>0.45662100456621008</v>
      </c>
      <c r="D58">
        <f t="shared" si="1"/>
        <v>0.58139534883720934</v>
      </c>
      <c r="E58">
        <f t="shared" si="2"/>
        <v>3.8016353403419467E-2</v>
      </c>
      <c r="F58">
        <f t="shared" si="3"/>
        <v>-0.22746097483274919</v>
      </c>
      <c r="G58">
        <v>0</v>
      </c>
      <c r="H58">
        <f t="shared" si="4"/>
        <v>0.26547732823616865</v>
      </c>
      <c r="I58">
        <f t="shared" si="5"/>
        <v>-1.0803395392536077</v>
      </c>
      <c r="J58">
        <f t="shared" si="6"/>
        <v>1.0803395392536077</v>
      </c>
      <c r="K58">
        <f t="shared" si="7"/>
        <v>0.43752110049466114</v>
      </c>
      <c r="L58">
        <f t="shared" si="8"/>
        <v>0.5624788995053388</v>
      </c>
      <c r="M58">
        <f t="shared" si="9"/>
        <v>2.2856040517117928</v>
      </c>
      <c r="N58">
        <f t="shared" si="10"/>
        <v>1.7778444682625973</v>
      </c>
    </row>
    <row r="59" spans="1:14" x14ac:dyDescent="0.25">
      <c r="A59" s="4">
        <f>IF('True_Odds_Calculator_2-way'!A60="","",'True_Odds_Calculator_2-way'!A60)</f>
        <v>2.04</v>
      </c>
      <c r="B59" s="4">
        <f>IF('True_Odds_Calculator_2-way'!B60="","",'True_Odds_Calculator_2-way'!B60)</f>
        <v>1.84</v>
      </c>
      <c r="C59" s="4">
        <f t="shared" si="0"/>
        <v>0.49019607843137253</v>
      </c>
      <c r="D59">
        <f t="shared" si="1"/>
        <v>0.54347826086956519</v>
      </c>
      <c r="E59">
        <f t="shared" si="2"/>
        <v>3.3674339300937772E-2</v>
      </c>
      <c r="F59">
        <f t="shared" si="3"/>
        <v>-0.23273657289002547</v>
      </c>
      <c r="G59">
        <v>0</v>
      </c>
      <c r="H59">
        <f t="shared" si="4"/>
        <v>0.2664109121909633</v>
      </c>
      <c r="I59">
        <f t="shared" si="5"/>
        <v>-1.0699012312772824</v>
      </c>
      <c r="J59">
        <f t="shared" si="6"/>
        <v>1.0699012312772824</v>
      </c>
      <c r="K59">
        <f t="shared" si="7"/>
        <v>0.47332857821916891</v>
      </c>
      <c r="L59">
        <f t="shared" si="8"/>
        <v>0.52667142178083093</v>
      </c>
      <c r="M59">
        <f t="shared" si="9"/>
        <v>2.1126972805283741</v>
      </c>
      <c r="N59">
        <f t="shared" si="10"/>
        <v>1.8987170342729172</v>
      </c>
    </row>
    <row r="60" spans="1:14" x14ac:dyDescent="0.25">
      <c r="A60" s="4">
        <f>IF('True_Odds_Calculator_2-way'!A61="","",'True_Odds_Calculator_2-way'!A61)</f>
        <v>2.23</v>
      </c>
      <c r="B60" s="4">
        <f>IF('True_Odds_Calculator_2-way'!B61="","",'True_Odds_Calculator_2-way'!B61)</f>
        <v>1.67</v>
      </c>
      <c r="C60" s="4">
        <f t="shared" si="0"/>
        <v>0.44843049327354262</v>
      </c>
      <c r="D60">
        <f t="shared" si="1"/>
        <v>0.5988023952095809</v>
      </c>
      <c r="E60">
        <f t="shared" si="2"/>
        <v>4.7232888483123459E-2</v>
      </c>
      <c r="F60">
        <f t="shared" si="3"/>
        <v>-0.22128836497408777</v>
      </c>
      <c r="G60">
        <v>0</v>
      </c>
      <c r="H60">
        <f t="shared" si="4"/>
        <v>0.26852125345721117</v>
      </c>
      <c r="I60">
        <f t="shared" si="5"/>
        <v>-1.1015647826027291</v>
      </c>
      <c r="J60">
        <f t="shared" si="6"/>
        <v>1.1015647826027291</v>
      </c>
      <c r="K60">
        <f t="shared" si="7"/>
        <v>0.42464203096948078</v>
      </c>
      <c r="L60">
        <f t="shared" si="8"/>
        <v>0.57535796903051928</v>
      </c>
      <c r="M60">
        <f t="shared" si="9"/>
        <v>2.3549246826013568</v>
      </c>
      <c r="N60">
        <f t="shared" si="10"/>
        <v>1.7380484043438287</v>
      </c>
    </row>
    <row r="61" spans="1:14" x14ac:dyDescent="0.25">
      <c r="A61" s="4">
        <f>IF('True_Odds_Calculator_2-way'!A62="","",'True_Odds_Calculator_2-way'!A62)</f>
        <v>2.2000000000000002</v>
      </c>
      <c r="B61" s="4">
        <f>IF('True_Odds_Calculator_2-way'!B62="","",'True_Odds_Calculator_2-way'!B62)</f>
        <v>1.69</v>
      </c>
      <c r="C61" s="4">
        <f t="shared" si="0"/>
        <v>0.45454545454545453</v>
      </c>
      <c r="D61">
        <f t="shared" si="1"/>
        <v>0.59171597633136097</v>
      </c>
      <c r="E61">
        <f t="shared" si="2"/>
        <v>4.6261430876815446E-2</v>
      </c>
      <c r="F61">
        <f t="shared" si="3"/>
        <v>-0.22270037654653052</v>
      </c>
      <c r="G61">
        <v>0</v>
      </c>
      <c r="H61">
        <f t="shared" si="4"/>
        <v>0.26896180742334591</v>
      </c>
      <c r="I61">
        <f t="shared" si="5"/>
        <v>-1.0989674556596447</v>
      </c>
      <c r="J61">
        <f t="shared" si="6"/>
        <v>1.0989674556596447</v>
      </c>
      <c r="K61">
        <f t="shared" si="7"/>
        <v>0.43126481036507081</v>
      </c>
      <c r="L61">
        <f t="shared" si="8"/>
        <v>0.56873518963492942</v>
      </c>
      <c r="M61">
        <f t="shared" si="9"/>
        <v>2.3187609467915737</v>
      </c>
      <c r="N61">
        <f t="shared" si="10"/>
        <v>1.7582875444051547</v>
      </c>
    </row>
    <row r="62" spans="1:14" x14ac:dyDescent="0.25">
      <c r="A62" s="4">
        <f>IF('True_Odds_Calculator_2-way'!A63="","",'True_Odds_Calculator_2-way'!A63)</f>
        <v>2.19</v>
      </c>
      <c r="B62" s="4">
        <f>IF('True_Odds_Calculator_2-way'!B63="","",'True_Odds_Calculator_2-way'!B63)</f>
        <v>1.69</v>
      </c>
      <c r="C62" s="4">
        <f t="shared" si="0"/>
        <v>0.45662100456621008</v>
      </c>
      <c r="D62">
        <f t="shared" si="1"/>
        <v>0.59171597633136097</v>
      </c>
      <c r="E62">
        <f t="shared" si="2"/>
        <v>4.8336980897571102E-2</v>
      </c>
      <c r="F62">
        <f t="shared" si="3"/>
        <v>-0.2218529626327308</v>
      </c>
      <c r="G62">
        <v>0</v>
      </c>
      <c r="H62">
        <f t="shared" si="4"/>
        <v>0.27018994353030185</v>
      </c>
      <c r="I62">
        <f t="shared" si="5"/>
        <v>-1.1035753058718369</v>
      </c>
      <c r="J62">
        <f t="shared" si="6"/>
        <v>1.1035753058718369</v>
      </c>
      <c r="K62">
        <f t="shared" si="7"/>
        <v>0.43229136730273038</v>
      </c>
      <c r="L62">
        <f t="shared" si="8"/>
        <v>0.56770863269726979</v>
      </c>
      <c r="M62">
        <f t="shared" si="9"/>
        <v>2.3132546139874859</v>
      </c>
      <c r="N62">
        <f t="shared" si="10"/>
        <v>1.761466961051567</v>
      </c>
    </row>
    <row r="63" spans="1:14" x14ac:dyDescent="0.25">
      <c r="A63" s="4">
        <f>IF('True_Odds_Calculator_2-way'!A64="","",'True_Odds_Calculator_2-way'!A64)</f>
        <v>2.12</v>
      </c>
      <c r="B63" s="4">
        <f>IF('True_Odds_Calculator_2-way'!B64="","",'True_Odds_Calculator_2-way'!B64)</f>
        <v>1.74</v>
      </c>
      <c r="C63" s="4">
        <f t="shared" si="0"/>
        <v>0.47169811320754712</v>
      </c>
      <c r="D63">
        <f t="shared" si="1"/>
        <v>0.57471264367816088</v>
      </c>
      <c r="E63">
        <f t="shared" si="2"/>
        <v>4.6410756885707949E-2</v>
      </c>
      <c r="F63">
        <f t="shared" si="3"/>
        <v>-0.22468011277380184</v>
      </c>
      <c r="G63">
        <v>0</v>
      </c>
      <c r="H63">
        <f t="shared" si="4"/>
        <v>0.27109086965950985</v>
      </c>
      <c r="I63">
        <f t="shared" si="5"/>
        <v>-1.0984369379093668</v>
      </c>
      <c r="J63">
        <f t="shared" si="6"/>
        <v>1.0984369379093668</v>
      </c>
      <c r="K63">
        <f t="shared" si="7"/>
        <v>0.44838035299811413</v>
      </c>
      <c r="L63">
        <f t="shared" si="8"/>
        <v>0.55161964700188582</v>
      </c>
      <c r="M63">
        <f t="shared" si="9"/>
        <v>2.2302493704584911</v>
      </c>
      <c r="N63">
        <f t="shared" si="10"/>
        <v>1.8128433340529317</v>
      </c>
    </row>
    <row r="64" spans="1:14" x14ac:dyDescent="0.25">
      <c r="A64" s="4">
        <f>IF('True_Odds_Calculator_2-way'!A65="","",'True_Odds_Calculator_2-way'!A65)</f>
        <v>2.16</v>
      </c>
      <c r="B64" s="4">
        <f>IF('True_Odds_Calculator_2-way'!B65="","",'True_Odds_Calculator_2-way'!B65)</f>
        <v>1.71</v>
      </c>
      <c r="C64" s="4">
        <f t="shared" si="0"/>
        <v>0.46296296296296291</v>
      </c>
      <c r="D64">
        <f t="shared" si="1"/>
        <v>0.58479532163742687</v>
      </c>
      <c r="E64">
        <f t="shared" si="2"/>
        <v>4.7758284600389889E-2</v>
      </c>
      <c r="F64">
        <f t="shared" si="3"/>
        <v>-0.22298029023175214</v>
      </c>
      <c r="G64">
        <v>0</v>
      </c>
      <c r="H64">
        <f t="shared" si="4"/>
        <v>0.27073857483214203</v>
      </c>
      <c r="I64">
        <f t="shared" si="5"/>
        <v>-1.1018991068031498</v>
      </c>
      <c r="J64">
        <f t="shared" si="6"/>
        <v>1.1018991068031498</v>
      </c>
      <c r="K64">
        <f t="shared" si="7"/>
        <v>0.43894245414016486</v>
      </c>
      <c r="L64">
        <f t="shared" si="8"/>
        <v>0.56105754585983503</v>
      </c>
      <c r="M64">
        <f t="shared" si="9"/>
        <v>2.2782029638916539</v>
      </c>
      <c r="N64">
        <f t="shared" si="10"/>
        <v>1.7823483658302366</v>
      </c>
    </row>
    <row r="65" spans="1:14" x14ac:dyDescent="0.25">
      <c r="A65" s="4">
        <f>IF('True_Odds_Calculator_2-way'!A66="","",'True_Odds_Calculator_2-way'!A66)</f>
        <v>2.34</v>
      </c>
      <c r="B65" s="4">
        <f>IF('True_Odds_Calculator_2-way'!B66="","",'True_Odds_Calculator_2-way'!B66)</f>
        <v>1.61</v>
      </c>
      <c r="C65" s="4">
        <f t="shared" si="0"/>
        <v>0.42735042735042739</v>
      </c>
      <c r="D65">
        <f t="shared" si="1"/>
        <v>0.6211180124223602</v>
      </c>
      <c r="E65">
        <f t="shared" si="2"/>
        <v>4.8468439772787697E-2</v>
      </c>
      <c r="F65">
        <f t="shared" si="3"/>
        <v>-0.21696660827095604</v>
      </c>
      <c r="G65">
        <v>0</v>
      </c>
      <c r="H65">
        <f t="shared" si="4"/>
        <v>0.26543504804374368</v>
      </c>
      <c r="I65">
        <f t="shared" si="5"/>
        <v>-1.1060701788398051</v>
      </c>
      <c r="J65">
        <f t="shared" si="6"/>
        <v>1.1060701788398051</v>
      </c>
      <c r="K65">
        <f t="shared" si="7"/>
        <v>0.40287912901870748</v>
      </c>
      <c r="L65">
        <f t="shared" si="8"/>
        <v>0.59712087098129241</v>
      </c>
      <c r="M65">
        <f t="shared" si="9"/>
        <v>2.4821340396453389</v>
      </c>
      <c r="N65">
        <f t="shared" si="10"/>
        <v>1.6747028090922811</v>
      </c>
    </row>
    <row r="66" spans="1:14" x14ac:dyDescent="0.25">
      <c r="A66" s="4">
        <f>IF('True_Odds_Calculator_2-way'!A67="","",'True_Odds_Calculator_2-way'!A67)</f>
        <v>2.11</v>
      </c>
      <c r="B66" s="4">
        <f>IF('True_Odds_Calculator_2-way'!B67="","",'True_Odds_Calculator_2-way'!B67)</f>
        <v>1.75</v>
      </c>
      <c r="C66" s="4">
        <f t="shared" si="0"/>
        <v>0.47393364928909953</v>
      </c>
      <c r="D66">
        <f t="shared" si="1"/>
        <v>0.5714285714285714</v>
      </c>
      <c r="E66">
        <f t="shared" si="2"/>
        <v>4.5362220717670931E-2</v>
      </c>
      <c r="F66">
        <f t="shared" si="3"/>
        <v>-0.22545700744752883</v>
      </c>
      <c r="G66">
        <v>0</v>
      </c>
      <c r="H66">
        <f t="shared" si="4"/>
        <v>0.27081922816519971</v>
      </c>
      <c r="I66">
        <f t="shared" si="5"/>
        <v>-1.0959932487023818</v>
      </c>
      <c r="J66">
        <f t="shared" si="6"/>
        <v>1.0959932487023818</v>
      </c>
      <c r="K66">
        <f t="shared" si="7"/>
        <v>0.45115105429092489</v>
      </c>
      <c r="L66">
        <f t="shared" si="8"/>
        <v>0.54884894570907516</v>
      </c>
      <c r="M66">
        <f t="shared" si="9"/>
        <v>2.216552506059644</v>
      </c>
      <c r="N66">
        <f t="shared" si="10"/>
        <v>1.8219949365267862</v>
      </c>
    </row>
    <row r="67" spans="1:14" x14ac:dyDescent="0.25">
      <c r="A67" s="4">
        <f>IF('True_Odds_Calculator_2-way'!A68="","",'True_Odds_Calculator_2-way'!A68)</f>
        <v>2.35</v>
      </c>
      <c r="B67" s="4">
        <f>IF('True_Odds_Calculator_2-way'!B68="","",'True_Odds_Calculator_2-way'!B68)</f>
        <v>1.61</v>
      </c>
      <c r="C67" s="4">
        <f t="shared" ref="C67:C130" si="11">1/A67</f>
        <v>0.42553191489361702</v>
      </c>
      <c r="D67">
        <f t="shared" ref="D67:D130" si="12">1/B67</f>
        <v>0.6211180124223602</v>
      </c>
      <c r="E67">
        <f t="shared" ref="E67:E130" si="13">C67+D67-1</f>
        <v>4.664992731597728E-2</v>
      </c>
      <c r="F67">
        <f t="shared" ref="F67:F130" si="14">C67+D67-(C67*D67)-1</f>
        <v>-0.21765560988502708</v>
      </c>
      <c r="G67">
        <v>0</v>
      </c>
      <c r="H67">
        <f t="shared" ref="H67:H130" si="15">C67*D67</f>
        <v>0.26430553720100436</v>
      </c>
      <c r="I67">
        <f t="shared" ref="I67:I130" si="16">((-4*F67*H67)^0.5)/(2*F67)</f>
        <v>-1.1019660081788105</v>
      </c>
      <c r="J67">
        <f t="shared" ref="J67:J130" si="17">(-((-4*F67*H67)^0.5))/(2*F67)</f>
        <v>1.1019660081788105</v>
      </c>
      <c r="K67">
        <f t="shared" ref="K67:K130" si="18">IF(A67="","",(C67/($J67+C67-($J67*C67))))</f>
        <v>0.40198514558817633</v>
      </c>
      <c r="L67">
        <f t="shared" ref="L67:L130" si="19">IF(B67="","",(D67/($J67+D67-($J67*D67))))</f>
        <v>0.59801485441182367</v>
      </c>
      <c r="M67">
        <f t="shared" ref="M67:M130" si="20">IF(A67="","",1/K67)</f>
        <v>2.4876541110413939</v>
      </c>
      <c r="N67">
        <f t="shared" ref="N67:N130" si="21">IF(B67="","",1/L67)</f>
        <v>1.6721992649890747</v>
      </c>
    </row>
    <row r="68" spans="1:14" x14ac:dyDescent="0.25">
      <c r="A68" s="4">
        <f>IF('True_Odds_Calculator_2-way'!A69="","",'True_Odds_Calculator_2-way'!A69)</f>
        <v>2.19</v>
      </c>
      <c r="B68" s="4">
        <f>IF('True_Odds_Calculator_2-way'!B69="","",'True_Odds_Calculator_2-way'!B69)</f>
        <v>1.69</v>
      </c>
      <c r="C68" s="4">
        <f t="shared" si="11"/>
        <v>0.45662100456621008</v>
      </c>
      <c r="D68">
        <f t="shared" si="12"/>
        <v>0.59171597633136097</v>
      </c>
      <c r="E68">
        <f t="shared" si="13"/>
        <v>4.8336980897571102E-2</v>
      </c>
      <c r="F68">
        <f t="shared" si="14"/>
        <v>-0.2218529626327308</v>
      </c>
      <c r="G68">
        <v>0</v>
      </c>
      <c r="H68">
        <f t="shared" si="15"/>
        <v>0.27018994353030185</v>
      </c>
      <c r="I68">
        <f t="shared" si="16"/>
        <v>-1.1035753058718369</v>
      </c>
      <c r="J68">
        <f t="shared" si="17"/>
        <v>1.1035753058718369</v>
      </c>
      <c r="K68">
        <f t="shared" si="18"/>
        <v>0.43229136730273038</v>
      </c>
      <c r="L68">
        <f t="shared" si="19"/>
        <v>0.56770863269726979</v>
      </c>
      <c r="M68">
        <f t="shared" si="20"/>
        <v>2.3132546139874859</v>
      </c>
      <c r="N68">
        <f t="shared" si="21"/>
        <v>1.761466961051567</v>
      </c>
    </row>
    <row r="69" spans="1:14" x14ac:dyDescent="0.25">
      <c r="A69" s="4">
        <f>IF('True_Odds_Calculator_2-way'!A70="","",'True_Odds_Calculator_2-way'!A70)</f>
        <v>1.78</v>
      </c>
      <c r="B69" s="4">
        <f>IF('True_Odds_Calculator_2-way'!B70="","",'True_Odds_Calculator_2-way'!B70)</f>
        <v>2.0299999999999998</v>
      </c>
      <c r="C69" s="4">
        <f t="shared" si="11"/>
        <v>0.5617977528089888</v>
      </c>
      <c r="D69">
        <f t="shared" si="12"/>
        <v>0.49261083743842371</v>
      </c>
      <c r="E69">
        <f t="shared" si="13"/>
        <v>5.4408590247412514E-2</v>
      </c>
      <c r="F69">
        <f t="shared" si="14"/>
        <v>-0.22233907123484808</v>
      </c>
      <c r="G69">
        <v>0</v>
      </c>
      <c r="H69">
        <f t="shared" si="15"/>
        <v>0.27674766148226054</v>
      </c>
      <c r="I69">
        <f t="shared" si="16"/>
        <v>-1.1156657127357013</v>
      </c>
      <c r="J69">
        <f t="shared" si="17"/>
        <v>1.1156657127357013</v>
      </c>
      <c r="K69">
        <f t="shared" si="18"/>
        <v>0.53469666555255058</v>
      </c>
      <c r="L69">
        <f t="shared" si="19"/>
        <v>0.46530333444744953</v>
      </c>
      <c r="M69">
        <f t="shared" si="20"/>
        <v>1.8702192559338466</v>
      </c>
      <c r="N69">
        <f t="shared" si="21"/>
        <v>2.149135684117772</v>
      </c>
    </row>
    <row r="70" spans="1:14" x14ac:dyDescent="0.25">
      <c r="A70" s="4">
        <f>IF('True_Odds_Calculator_2-way'!A71="","",'True_Odds_Calculator_2-way'!A71)</f>
        <v>1.93</v>
      </c>
      <c r="B70" s="4">
        <f>IF('True_Odds_Calculator_2-way'!B71="","",'True_Odds_Calculator_2-way'!B71)</f>
        <v>1.9</v>
      </c>
      <c r="C70" s="4">
        <f t="shared" si="11"/>
        <v>0.5181347150259068</v>
      </c>
      <c r="D70">
        <f t="shared" si="12"/>
        <v>0.52631578947368418</v>
      </c>
      <c r="E70">
        <f t="shared" si="13"/>
        <v>4.445050449959087E-2</v>
      </c>
      <c r="F70">
        <f t="shared" si="14"/>
        <v>-0.22825197709299161</v>
      </c>
      <c r="G70">
        <v>0</v>
      </c>
      <c r="H70">
        <f t="shared" si="15"/>
        <v>0.27270248159258254</v>
      </c>
      <c r="I70">
        <f t="shared" si="16"/>
        <v>-1.0930430596399217</v>
      </c>
      <c r="J70">
        <f t="shared" si="17"/>
        <v>1.0930430596399217</v>
      </c>
      <c r="K70">
        <f t="shared" si="18"/>
        <v>0.49590136395381257</v>
      </c>
      <c r="L70">
        <f t="shared" si="19"/>
        <v>0.50409863604618754</v>
      </c>
      <c r="M70">
        <f t="shared" si="20"/>
        <v>2.0165300454651267</v>
      </c>
      <c r="N70">
        <f t="shared" si="21"/>
        <v>1.9837387536759294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1.75</v>
      </c>
      <c r="C71" s="4">
        <f t="shared" si="11"/>
        <v>0.4854368932038835</v>
      </c>
      <c r="D71">
        <f t="shared" si="12"/>
        <v>0.5714285714285714</v>
      </c>
      <c r="E71">
        <f t="shared" si="13"/>
        <v>5.6865464632454898E-2</v>
      </c>
      <c r="F71">
        <f t="shared" si="14"/>
        <v>-0.22052704576976423</v>
      </c>
      <c r="G71">
        <v>0</v>
      </c>
      <c r="H71">
        <f t="shared" si="15"/>
        <v>0.27739251040221913</v>
      </c>
      <c r="I71">
        <f t="shared" si="16"/>
        <v>-1.1215443081840883</v>
      </c>
      <c r="J71">
        <f t="shared" si="17"/>
        <v>1.1215443081840883</v>
      </c>
      <c r="K71">
        <f t="shared" si="18"/>
        <v>0.4568636290527433</v>
      </c>
      <c r="L71">
        <f t="shared" si="19"/>
        <v>0.54313637094725686</v>
      </c>
      <c r="M71">
        <f t="shared" si="20"/>
        <v>2.1888369666751335</v>
      </c>
      <c r="N71">
        <f t="shared" si="21"/>
        <v>1.8411582311380661</v>
      </c>
    </row>
    <row r="72" spans="1:14" x14ac:dyDescent="0.25">
      <c r="A72" s="4">
        <f>IF('True_Odds_Calculator_2-way'!A73="","",'True_Odds_Calculator_2-way'!A73)</f>
        <v>2.0099999999999998</v>
      </c>
      <c r="B72" s="4">
        <f>IF('True_Odds_Calculator_2-way'!B73="","",'True_Odds_Calculator_2-way'!B73)</f>
        <v>1.83</v>
      </c>
      <c r="C72" s="4">
        <f t="shared" si="11"/>
        <v>0.49751243781094534</v>
      </c>
      <c r="D72">
        <f t="shared" si="12"/>
        <v>0.54644808743169393</v>
      </c>
      <c r="E72">
        <f t="shared" si="13"/>
        <v>4.3960525242639381E-2</v>
      </c>
      <c r="F72">
        <f t="shared" si="14"/>
        <v>-0.22790419487263125</v>
      </c>
      <c r="G72">
        <v>0</v>
      </c>
      <c r="H72">
        <f t="shared" si="15"/>
        <v>0.27186472011527063</v>
      </c>
      <c r="I72">
        <f t="shared" si="16"/>
        <v>-1.0921952084562025</v>
      </c>
      <c r="J72">
        <f t="shared" si="17"/>
        <v>1.0921952084562025</v>
      </c>
      <c r="K72">
        <f t="shared" si="18"/>
        <v>0.47548468471574579</v>
      </c>
      <c r="L72">
        <f t="shared" si="19"/>
        <v>0.52451531528425399</v>
      </c>
      <c r="M72">
        <f t="shared" si="20"/>
        <v>2.1031171605407648</v>
      </c>
      <c r="N72">
        <f t="shared" si="21"/>
        <v>1.9065220230186481</v>
      </c>
    </row>
    <row r="73" spans="1:14" x14ac:dyDescent="0.25">
      <c r="A73" s="4">
        <f>IF('True_Odds_Calculator_2-way'!A74="","",'True_Odds_Calculator_2-way'!A74)</f>
        <v>2</v>
      </c>
      <c r="B73" s="4">
        <f>IF('True_Odds_Calculator_2-way'!B74="","",'True_Odds_Calculator_2-way'!B74)</f>
        <v>1.84</v>
      </c>
      <c r="C73" s="4">
        <f t="shared" si="11"/>
        <v>0.5</v>
      </c>
      <c r="D73">
        <f t="shared" si="12"/>
        <v>0.54347826086956519</v>
      </c>
      <c r="E73">
        <f t="shared" si="13"/>
        <v>4.3478260869565188E-2</v>
      </c>
      <c r="F73">
        <f t="shared" si="14"/>
        <v>-0.22826086956521741</v>
      </c>
      <c r="G73">
        <v>0</v>
      </c>
      <c r="H73">
        <f t="shared" si="15"/>
        <v>0.27173913043478259</v>
      </c>
      <c r="I73">
        <f t="shared" si="16"/>
        <v>-1.0910894511799618</v>
      </c>
      <c r="J73">
        <f t="shared" si="17"/>
        <v>1.0910894511799618</v>
      </c>
      <c r="K73">
        <f t="shared" si="18"/>
        <v>0.47821961869479995</v>
      </c>
      <c r="L73">
        <f t="shared" si="19"/>
        <v>0.52178038130519999</v>
      </c>
      <c r="M73">
        <f t="shared" si="20"/>
        <v>2.091089451179962</v>
      </c>
      <c r="N73">
        <f t="shared" si="21"/>
        <v>1.9165151389911681</v>
      </c>
    </row>
    <row r="74" spans="1:14" x14ac:dyDescent="0.25">
      <c r="A74" s="4">
        <f>IF('True_Odds_Calculator_2-way'!A75="","",'True_Odds_Calculator_2-way'!A75)</f>
        <v>2.02</v>
      </c>
      <c r="B74" s="4">
        <f>IF('True_Odds_Calculator_2-way'!B75="","",'True_Odds_Calculator_2-way'!B75)</f>
        <v>1.78</v>
      </c>
      <c r="C74" s="4">
        <f t="shared" si="11"/>
        <v>0.49504950495049505</v>
      </c>
      <c r="D74">
        <f t="shared" si="12"/>
        <v>0.5617977528089888</v>
      </c>
      <c r="E74">
        <f t="shared" si="13"/>
        <v>5.6847257759483849E-2</v>
      </c>
      <c r="F74">
        <f t="shared" si="14"/>
        <v>-0.22127044165090659</v>
      </c>
      <c r="G74">
        <v>0</v>
      </c>
      <c r="H74">
        <f t="shared" si="15"/>
        <v>0.2781176994103905</v>
      </c>
      <c r="I74">
        <f t="shared" si="16"/>
        <v>-1.1211213233271877</v>
      </c>
      <c r="J74">
        <f t="shared" si="17"/>
        <v>1.1211213233271877</v>
      </c>
      <c r="K74">
        <f t="shared" si="18"/>
        <v>0.46651718682962634</v>
      </c>
      <c r="L74">
        <f t="shared" si="19"/>
        <v>0.5334828131703736</v>
      </c>
      <c r="M74">
        <f t="shared" si="20"/>
        <v>2.1435437497937313</v>
      </c>
      <c r="N74">
        <f t="shared" si="21"/>
        <v>1.8744746321952062</v>
      </c>
    </row>
    <row r="75" spans="1:14" x14ac:dyDescent="0.25">
      <c r="A75" s="4">
        <f>IF('True_Odds_Calculator_2-way'!A76="","",'True_Odds_Calculator_2-way'!A76)</f>
        <v>2</v>
      </c>
      <c r="B75" s="4">
        <f>IF('True_Odds_Calculator_2-way'!B76="","",'True_Odds_Calculator_2-way'!B76)</f>
        <v>1.84</v>
      </c>
      <c r="C75" s="4">
        <f t="shared" si="11"/>
        <v>0.5</v>
      </c>
      <c r="D75">
        <f t="shared" si="12"/>
        <v>0.54347826086956519</v>
      </c>
      <c r="E75">
        <f t="shared" si="13"/>
        <v>4.3478260869565188E-2</v>
      </c>
      <c r="F75">
        <f t="shared" si="14"/>
        <v>-0.22826086956521741</v>
      </c>
      <c r="G75">
        <v>0</v>
      </c>
      <c r="H75">
        <f t="shared" si="15"/>
        <v>0.27173913043478259</v>
      </c>
      <c r="I75">
        <f t="shared" si="16"/>
        <v>-1.0910894511799618</v>
      </c>
      <c r="J75">
        <f t="shared" si="17"/>
        <v>1.0910894511799618</v>
      </c>
      <c r="K75">
        <f t="shared" si="18"/>
        <v>0.47821961869479995</v>
      </c>
      <c r="L75">
        <f t="shared" si="19"/>
        <v>0.52178038130519999</v>
      </c>
      <c r="M75">
        <f t="shared" si="20"/>
        <v>2.091089451179962</v>
      </c>
      <c r="N75">
        <f t="shared" si="21"/>
        <v>1.9165151389911681</v>
      </c>
    </row>
    <row r="76" spans="1:14" x14ac:dyDescent="0.25">
      <c r="A76" s="4">
        <f>IF('True_Odds_Calculator_2-way'!A77="","",'True_Odds_Calculator_2-way'!A77)</f>
        <v>1.98</v>
      </c>
      <c r="B76" s="4">
        <f>IF('True_Odds_Calculator_2-way'!B77="","",'True_Odds_Calculator_2-way'!B77)</f>
        <v>1.86</v>
      </c>
      <c r="C76" s="4">
        <f t="shared" si="11"/>
        <v>0.50505050505050508</v>
      </c>
      <c r="D76">
        <f t="shared" si="12"/>
        <v>0.5376344086021505</v>
      </c>
      <c r="E76">
        <f t="shared" si="13"/>
        <v>4.2684913652655698E-2</v>
      </c>
      <c r="F76">
        <f t="shared" si="14"/>
        <v>-0.22884761594438996</v>
      </c>
      <c r="G76">
        <v>0</v>
      </c>
      <c r="H76">
        <f t="shared" si="15"/>
        <v>0.27153252959704571</v>
      </c>
      <c r="I76">
        <f t="shared" si="16"/>
        <v>-1.0892755023757481</v>
      </c>
      <c r="J76">
        <f t="shared" si="17"/>
        <v>1.0892755023757481</v>
      </c>
      <c r="K76">
        <f t="shared" si="18"/>
        <v>0.48367827835233401</v>
      </c>
      <c r="L76">
        <f t="shared" si="19"/>
        <v>0.51632172164766577</v>
      </c>
      <c r="M76">
        <f t="shared" si="20"/>
        <v>2.0674899923282331</v>
      </c>
      <c r="N76">
        <f t="shared" si="21"/>
        <v>1.9367769320431434</v>
      </c>
    </row>
    <row r="77" spans="1:14" x14ac:dyDescent="0.25">
      <c r="A77" s="4">
        <f>IF('True_Odds_Calculator_2-way'!A78="","",'True_Odds_Calculator_2-way'!A78)</f>
        <v>1.7</v>
      </c>
      <c r="B77" s="4">
        <f>IF('True_Odds_Calculator_2-way'!B78="","",'True_Odds_Calculator_2-way'!B78)</f>
        <v>2.14</v>
      </c>
      <c r="C77" s="4">
        <f t="shared" si="11"/>
        <v>0.58823529411764708</v>
      </c>
      <c r="D77">
        <f t="shared" si="12"/>
        <v>0.46728971962616822</v>
      </c>
      <c r="E77">
        <f t="shared" si="13"/>
        <v>5.5525013743815244E-2</v>
      </c>
      <c r="F77">
        <f t="shared" si="14"/>
        <v>-0.21935129191863667</v>
      </c>
      <c r="G77">
        <v>0</v>
      </c>
      <c r="H77">
        <f t="shared" si="15"/>
        <v>0.27487630566245191</v>
      </c>
      <c r="I77">
        <f t="shared" si="16"/>
        <v>-1.1194341570991124</v>
      </c>
      <c r="J77">
        <f t="shared" si="17"/>
        <v>1.1194341570991124</v>
      </c>
      <c r="K77">
        <f t="shared" si="18"/>
        <v>0.56066259689751863</v>
      </c>
      <c r="L77">
        <f t="shared" si="19"/>
        <v>0.43933740310248132</v>
      </c>
      <c r="M77">
        <f t="shared" si="20"/>
        <v>1.783603909969379</v>
      </c>
      <c r="N77">
        <f t="shared" si="21"/>
        <v>2.2761549390929883</v>
      </c>
    </row>
    <row r="78" spans="1:14" x14ac:dyDescent="0.25">
      <c r="A78" s="4">
        <f>IF('True_Odds_Calculator_2-way'!A79="","",'True_Odds_Calculator_2-way'!A79)</f>
        <v>1.96</v>
      </c>
      <c r="B78" s="4">
        <f>IF('True_Odds_Calculator_2-way'!B79="","",'True_Odds_Calculator_2-way'!B79)</f>
        <v>1.88</v>
      </c>
      <c r="C78" s="4">
        <f t="shared" si="11"/>
        <v>0.51020408163265307</v>
      </c>
      <c r="D78">
        <f t="shared" si="12"/>
        <v>0.53191489361702127</v>
      </c>
      <c r="E78">
        <f t="shared" si="13"/>
        <v>4.2118975249674229E-2</v>
      </c>
      <c r="F78">
        <f t="shared" si="14"/>
        <v>-0.22926617455492848</v>
      </c>
      <c r="G78">
        <v>0</v>
      </c>
      <c r="H78">
        <f t="shared" si="15"/>
        <v>0.27138514980460271</v>
      </c>
      <c r="I78">
        <f t="shared" si="16"/>
        <v>-1.0879853497231111</v>
      </c>
      <c r="J78">
        <f t="shared" si="17"/>
        <v>1.0879853497231111</v>
      </c>
      <c r="K78">
        <f t="shared" si="18"/>
        <v>0.48912529307605751</v>
      </c>
      <c r="L78">
        <f t="shared" si="19"/>
        <v>0.51087470692394266</v>
      </c>
      <c r="M78">
        <f t="shared" si="20"/>
        <v>2.0444659357341863</v>
      </c>
      <c r="N78">
        <f t="shared" si="21"/>
        <v>1.9574271077563381</v>
      </c>
    </row>
    <row r="79" spans="1:14" x14ac:dyDescent="0.25">
      <c r="A79" s="4">
        <f>IF('True_Odds_Calculator_2-way'!A80="","",'True_Odds_Calculator_2-way'!A80)</f>
        <v>1.82</v>
      </c>
      <c r="B79" s="4">
        <f>IF('True_Odds_Calculator_2-way'!B80="","",'True_Odds_Calculator_2-way'!B80)</f>
        <v>1.99</v>
      </c>
      <c r="C79" s="4">
        <f t="shared" si="11"/>
        <v>0.54945054945054939</v>
      </c>
      <c r="D79">
        <f t="shared" si="12"/>
        <v>0.50251256281407031</v>
      </c>
      <c r="E79">
        <f t="shared" si="13"/>
        <v>5.1963112264619582E-2</v>
      </c>
      <c r="F79">
        <f t="shared" si="14"/>
        <v>-0.22414269147937504</v>
      </c>
      <c r="G79">
        <v>0</v>
      </c>
      <c r="H79">
        <f t="shared" si="15"/>
        <v>0.27610580374399463</v>
      </c>
      <c r="I79">
        <f t="shared" si="16"/>
        <v>-1.1098785970200444</v>
      </c>
      <c r="J79">
        <f t="shared" si="17"/>
        <v>1.1098785970200444</v>
      </c>
      <c r="K79">
        <f t="shared" si="18"/>
        <v>0.52353267611251531</v>
      </c>
      <c r="L79">
        <f t="shared" si="19"/>
        <v>0.47646732388748464</v>
      </c>
      <c r="M79">
        <f t="shared" si="20"/>
        <v>1.9101004495564369</v>
      </c>
      <c r="N79">
        <f t="shared" si="21"/>
        <v>2.0987798110498446</v>
      </c>
    </row>
    <row r="80" spans="1:14" x14ac:dyDescent="0.25">
      <c r="A80" s="4">
        <f>IF('True_Odds_Calculator_2-way'!A81="","",'True_Odds_Calculator_2-way'!A81)</f>
        <v>2.0499999999999998</v>
      </c>
      <c r="B80" s="4">
        <f>IF('True_Odds_Calculator_2-way'!B81="","",'True_Odds_Calculator_2-way'!B81)</f>
        <v>1.86</v>
      </c>
      <c r="C80" s="4">
        <f t="shared" si="11"/>
        <v>0.48780487804878053</v>
      </c>
      <c r="D80">
        <f t="shared" si="12"/>
        <v>0.5376344086021505</v>
      </c>
      <c r="E80">
        <f t="shared" si="13"/>
        <v>2.5439286650930981E-2</v>
      </c>
      <c r="F80">
        <f t="shared" si="14"/>
        <v>-0.23682140047206923</v>
      </c>
      <c r="G80">
        <v>0</v>
      </c>
      <c r="H80">
        <f t="shared" si="15"/>
        <v>0.26226068712300027</v>
      </c>
      <c r="I80">
        <f t="shared" si="16"/>
        <v>-1.0523401123547818</v>
      </c>
      <c r="J80">
        <f t="shared" si="17"/>
        <v>1.0523401123547818</v>
      </c>
      <c r="K80">
        <f t="shared" si="18"/>
        <v>0.47506906029667378</v>
      </c>
      <c r="L80">
        <f t="shared" si="19"/>
        <v>0.52493093970332627</v>
      </c>
      <c r="M80">
        <f t="shared" si="20"/>
        <v>2.1049571179725204</v>
      </c>
      <c r="N80">
        <f t="shared" si="21"/>
        <v>1.9050124966251125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1.97</v>
      </c>
      <c r="C81" s="4">
        <f t="shared" si="11"/>
        <v>0.5181347150259068</v>
      </c>
      <c r="D81">
        <f t="shared" si="12"/>
        <v>0.50761421319796951</v>
      </c>
      <c r="E81">
        <f t="shared" si="13"/>
        <v>2.5748928223876311E-2</v>
      </c>
      <c r="F81">
        <f t="shared" si="14"/>
        <v>-0.23726361747455349</v>
      </c>
      <c r="G81">
        <v>0</v>
      </c>
      <c r="H81">
        <f t="shared" si="15"/>
        <v>0.26301254569842986</v>
      </c>
      <c r="I81">
        <f t="shared" si="16"/>
        <v>-1.0528649266733445</v>
      </c>
      <c r="J81">
        <f t="shared" si="17"/>
        <v>1.0528649266733445</v>
      </c>
      <c r="K81">
        <f t="shared" si="18"/>
        <v>0.50526374119939821</v>
      </c>
      <c r="L81">
        <f t="shared" si="19"/>
        <v>0.49473625880060179</v>
      </c>
      <c r="M81">
        <f t="shared" si="20"/>
        <v>1.9791643818062103</v>
      </c>
      <c r="N81">
        <f t="shared" si="21"/>
        <v>2.021278978873144</v>
      </c>
    </row>
    <row r="82" spans="1:14" x14ac:dyDescent="0.25">
      <c r="A82" s="4">
        <f>IF('True_Odds_Calculator_2-way'!A83="","",'True_Odds_Calculator_2-way'!A83)</f>
        <v>2.08</v>
      </c>
      <c r="B82" s="4">
        <f>IF('True_Odds_Calculator_2-way'!B83="","",'True_Odds_Calculator_2-way'!B83)</f>
        <v>1.81</v>
      </c>
      <c r="C82" s="4">
        <f t="shared" si="11"/>
        <v>0.48076923076923073</v>
      </c>
      <c r="D82">
        <f t="shared" si="12"/>
        <v>0.5524861878453039</v>
      </c>
      <c r="E82">
        <f t="shared" si="13"/>
        <v>3.3255418614534626E-2</v>
      </c>
      <c r="F82">
        <f t="shared" si="14"/>
        <v>-0.23236294092647691</v>
      </c>
      <c r="G82">
        <v>0</v>
      </c>
      <c r="H82">
        <f t="shared" si="15"/>
        <v>0.26561835954101148</v>
      </c>
      <c r="I82">
        <f t="shared" si="16"/>
        <v>-1.0691671651659735</v>
      </c>
      <c r="J82">
        <f t="shared" si="17"/>
        <v>1.0691671651659735</v>
      </c>
      <c r="K82">
        <f t="shared" si="18"/>
        <v>0.4641016151377545</v>
      </c>
      <c r="L82">
        <f t="shared" si="19"/>
        <v>0.5358983848622455</v>
      </c>
      <c r="M82">
        <f t="shared" si="20"/>
        <v>2.1547005383792519</v>
      </c>
      <c r="N82">
        <f t="shared" si="21"/>
        <v>1.8660254037844384</v>
      </c>
    </row>
    <row r="83" spans="1:14" x14ac:dyDescent="0.25">
      <c r="A83" s="4">
        <f>IF('True_Odds_Calculator_2-way'!A84="","",'True_Odds_Calculator_2-way'!A84)</f>
        <v>2.21</v>
      </c>
      <c r="B83" s="4">
        <f>IF('True_Odds_Calculator_2-way'!B84="","",'True_Odds_Calculator_2-way'!B84)</f>
        <v>1.68</v>
      </c>
      <c r="C83" s="4">
        <f t="shared" si="11"/>
        <v>0.45248868778280543</v>
      </c>
      <c r="D83">
        <f t="shared" si="12"/>
        <v>0.59523809523809523</v>
      </c>
      <c r="E83">
        <f t="shared" si="13"/>
        <v>4.772678302090072E-2</v>
      </c>
      <c r="F83">
        <f t="shared" si="14"/>
        <v>-0.22161172161172149</v>
      </c>
      <c r="G83">
        <v>0</v>
      </c>
      <c r="H83">
        <f t="shared" si="15"/>
        <v>0.26933850463262227</v>
      </c>
      <c r="I83">
        <f t="shared" si="16"/>
        <v>-1.1024346592560592</v>
      </c>
      <c r="J83">
        <f t="shared" si="17"/>
        <v>1.1024346592560592</v>
      </c>
      <c r="K83">
        <f t="shared" si="18"/>
        <v>0.42845893893563264</v>
      </c>
      <c r="L83">
        <f t="shared" si="19"/>
        <v>0.57154106106436731</v>
      </c>
      <c r="M83">
        <f t="shared" si="20"/>
        <v>2.3339459376998315</v>
      </c>
      <c r="N83">
        <f t="shared" si="21"/>
        <v>1.7496555682941202</v>
      </c>
    </row>
    <row r="84" spans="1:14" x14ac:dyDescent="0.25">
      <c r="A84" s="4">
        <f>IF('True_Odds_Calculator_2-way'!A85="","",'True_Odds_Calculator_2-way'!A85)</f>
        <v>2.3199999999999998</v>
      </c>
      <c r="B84" s="4">
        <f>IF('True_Odds_Calculator_2-way'!B85="","",'True_Odds_Calculator_2-way'!B85)</f>
        <v>1.63</v>
      </c>
      <c r="C84" s="4">
        <f t="shared" si="11"/>
        <v>0.43103448275862072</v>
      </c>
      <c r="D84">
        <f t="shared" si="12"/>
        <v>0.61349693251533743</v>
      </c>
      <c r="E84">
        <f t="shared" si="13"/>
        <v>4.4531415273958208E-2</v>
      </c>
      <c r="F84">
        <f t="shared" si="14"/>
        <v>-0.21990691770679072</v>
      </c>
      <c r="G84">
        <v>0</v>
      </c>
      <c r="H84">
        <f t="shared" si="15"/>
        <v>0.26443833298074892</v>
      </c>
      <c r="I84">
        <f t="shared" si="16"/>
        <v>-1.0965861582662817</v>
      </c>
      <c r="J84">
        <f t="shared" si="17"/>
        <v>1.0965861582662817</v>
      </c>
      <c r="K84">
        <f t="shared" si="18"/>
        <v>0.40858123074527514</v>
      </c>
      <c r="L84">
        <f t="shared" si="19"/>
        <v>0.59141876925472492</v>
      </c>
      <c r="M84">
        <f t="shared" si="20"/>
        <v>2.4474937289114918</v>
      </c>
      <c r="N84">
        <f t="shared" si="21"/>
        <v>1.6908492797077574</v>
      </c>
    </row>
    <row r="85" spans="1:14" x14ac:dyDescent="0.25">
      <c r="A85" s="4">
        <f>IF('True_Odds_Calculator_2-way'!A86="","",'True_Odds_Calculator_2-way'!A86)</f>
        <v>2.63</v>
      </c>
      <c r="B85" s="4">
        <f>IF('True_Odds_Calculator_2-way'!B86="","",'True_Odds_Calculator_2-way'!B86)</f>
        <v>1.5</v>
      </c>
      <c r="C85" s="4">
        <f t="shared" si="11"/>
        <v>0.38022813688212931</v>
      </c>
      <c r="D85">
        <f t="shared" si="12"/>
        <v>0.66666666666666663</v>
      </c>
      <c r="E85">
        <f t="shared" si="13"/>
        <v>4.6894803548795938E-2</v>
      </c>
      <c r="F85">
        <f t="shared" si="14"/>
        <v>-0.20659062103929027</v>
      </c>
      <c r="G85">
        <v>0</v>
      </c>
      <c r="H85">
        <f t="shared" si="15"/>
        <v>0.25348542458808621</v>
      </c>
      <c r="I85">
        <f t="shared" si="16"/>
        <v>-1.1076975512434226</v>
      </c>
      <c r="J85">
        <f t="shared" si="17"/>
        <v>1.1076975512434226</v>
      </c>
      <c r="K85">
        <f t="shared" si="18"/>
        <v>0.35643672943662791</v>
      </c>
      <c r="L85">
        <f t="shared" si="19"/>
        <v>0.64356327056337204</v>
      </c>
      <c r="M85">
        <f t="shared" si="20"/>
        <v>2.8055470085267782</v>
      </c>
      <c r="N85">
        <f t="shared" si="21"/>
        <v>1.5538487756217116</v>
      </c>
    </row>
    <row r="86" spans="1:14" x14ac:dyDescent="0.25">
      <c r="A86" s="4">
        <f>IF('True_Odds_Calculator_2-way'!A87="","",'True_Odds_Calculator_2-way'!A87)</f>
        <v>2.33</v>
      </c>
      <c r="B86" s="4">
        <f>IF('True_Odds_Calculator_2-way'!B87="","",'True_Odds_Calculator_2-way'!B87)</f>
        <v>1.62</v>
      </c>
      <c r="C86" s="4">
        <f t="shared" si="11"/>
        <v>0.42918454935622319</v>
      </c>
      <c r="D86">
        <f t="shared" si="12"/>
        <v>0.61728395061728392</v>
      </c>
      <c r="E86">
        <f t="shared" si="13"/>
        <v>4.6468499973506994E-2</v>
      </c>
      <c r="F86">
        <f t="shared" si="14"/>
        <v>-0.21846023419700111</v>
      </c>
      <c r="G86">
        <v>0</v>
      </c>
      <c r="H86">
        <f t="shared" si="15"/>
        <v>0.26492873417050811</v>
      </c>
      <c r="I86">
        <f t="shared" si="16"/>
        <v>-1.1012307625269453</v>
      </c>
      <c r="J86">
        <f t="shared" si="17"/>
        <v>1.1012307625269453</v>
      </c>
      <c r="K86">
        <f t="shared" si="18"/>
        <v>0.40573927715453428</v>
      </c>
      <c r="L86">
        <f t="shared" si="19"/>
        <v>0.59426072284546572</v>
      </c>
      <c r="M86">
        <f t="shared" si="20"/>
        <v>2.4646369141608373</v>
      </c>
      <c r="N86">
        <f t="shared" si="21"/>
        <v>1.6827630727667064</v>
      </c>
    </row>
    <row r="87" spans="1:14" x14ac:dyDescent="0.25">
      <c r="A87" s="4">
        <f>IF('True_Odds_Calculator_2-way'!A88="","",'True_Odds_Calculator_2-way'!A88)</f>
        <v>2.57</v>
      </c>
      <c r="B87" s="4">
        <f>IF('True_Odds_Calculator_2-way'!B88="","",'True_Odds_Calculator_2-way'!B88)</f>
        <v>1.52</v>
      </c>
      <c r="C87" s="4">
        <f t="shared" si="11"/>
        <v>0.38910505836575876</v>
      </c>
      <c r="D87">
        <f t="shared" si="12"/>
        <v>0.65789473684210531</v>
      </c>
      <c r="E87">
        <f t="shared" si="13"/>
        <v>4.6999795207864015E-2</v>
      </c>
      <c r="F87">
        <f t="shared" si="14"/>
        <v>-0.20899037476960891</v>
      </c>
      <c r="G87">
        <v>0</v>
      </c>
      <c r="H87">
        <f t="shared" si="15"/>
        <v>0.25599016997747287</v>
      </c>
      <c r="I87">
        <f t="shared" si="16"/>
        <v>-1.1067473785474293</v>
      </c>
      <c r="J87">
        <f t="shared" si="17"/>
        <v>1.1067473785474293</v>
      </c>
      <c r="K87">
        <f t="shared" si="18"/>
        <v>0.3652843427105919</v>
      </c>
      <c r="L87">
        <f t="shared" si="19"/>
        <v>0.63471565728940826</v>
      </c>
      <c r="M87">
        <f t="shared" si="20"/>
        <v>2.7375933843194633</v>
      </c>
      <c r="N87">
        <f t="shared" si="21"/>
        <v>1.5755086368446631</v>
      </c>
    </row>
    <row r="88" spans="1:14" x14ac:dyDescent="0.25">
      <c r="A88" s="4">
        <f>IF('True_Odds_Calculator_2-way'!A89="","",'True_Odds_Calculator_2-way'!A89)</f>
        <v>2.48</v>
      </c>
      <c r="B88" s="4">
        <f>IF('True_Odds_Calculator_2-way'!B89="","",'True_Odds_Calculator_2-way'!B89)</f>
        <v>1.55</v>
      </c>
      <c r="C88" s="4">
        <f t="shared" si="11"/>
        <v>0.40322580645161293</v>
      </c>
      <c r="D88">
        <f t="shared" si="12"/>
        <v>0.64516129032258063</v>
      </c>
      <c r="E88">
        <f t="shared" si="13"/>
        <v>4.8387096774193505E-2</v>
      </c>
      <c r="F88">
        <f t="shared" si="14"/>
        <v>-0.21175858480749232</v>
      </c>
      <c r="G88">
        <v>0</v>
      </c>
      <c r="H88">
        <f t="shared" si="15"/>
        <v>0.26014568158168577</v>
      </c>
      <c r="I88">
        <f t="shared" si="16"/>
        <v>-1.1083777463036815</v>
      </c>
      <c r="J88">
        <f t="shared" si="17"/>
        <v>1.1083777463036815</v>
      </c>
      <c r="K88">
        <f t="shared" si="18"/>
        <v>0.3787306295604268</v>
      </c>
      <c r="L88">
        <f t="shared" si="19"/>
        <v>0.62126937043957342</v>
      </c>
      <c r="M88">
        <f t="shared" si="20"/>
        <v>2.6403990645294484</v>
      </c>
      <c r="N88">
        <f t="shared" si="21"/>
        <v>1.6096077604670245</v>
      </c>
    </row>
    <row r="89" spans="1:14" x14ac:dyDescent="0.25">
      <c r="A89" s="4">
        <f>IF('True_Odds_Calculator_2-way'!A90="","",'True_Odds_Calculator_2-way'!A90)</f>
        <v>2.58</v>
      </c>
      <c r="B89" s="4">
        <f>IF('True_Odds_Calculator_2-way'!B90="","",'True_Odds_Calculator_2-way'!B90)</f>
        <v>1.51</v>
      </c>
      <c r="C89" s="4">
        <f t="shared" si="11"/>
        <v>0.38759689922480617</v>
      </c>
      <c r="D89">
        <f t="shared" si="12"/>
        <v>0.66225165562913912</v>
      </c>
      <c r="E89">
        <f t="shared" si="13"/>
        <v>4.9848554853945348E-2</v>
      </c>
      <c r="F89">
        <f t="shared" si="14"/>
        <v>-0.20683813337440315</v>
      </c>
      <c r="G89">
        <v>0</v>
      </c>
      <c r="H89">
        <f t="shared" si="15"/>
        <v>0.2566866882283485</v>
      </c>
      <c r="I89">
        <f t="shared" si="16"/>
        <v>-1.1140030207346867</v>
      </c>
      <c r="J89">
        <f t="shared" si="17"/>
        <v>1.1140030207346867</v>
      </c>
      <c r="K89">
        <f t="shared" si="18"/>
        <v>0.36230246178318726</v>
      </c>
      <c r="L89">
        <f t="shared" si="19"/>
        <v>0.63769753821681263</v>
      </c>
      <c r="M89">
        <f t="shared" si="20"/>
        <v>2.7601247727608049</v>
      </c>
      <c r="N89">
        <f t="shared" si="21"/>
        <v>1.5681415405746904</v>
      </c>
    </row>
    <row r="90" spans="1:14" x14ac:dyDescent="0.25">
      <c r="A90" s="4">
        <f>IF('True_Odds_Calculator_2-way'!A91="","",'True_Odds_Calculator_2-way'!A91)</f>
        <v>2.2599999999999998</v>
      </c>
      <c r="B90" s="4">
        <f>IF('True_Odds_Calculator_2-way'!B91="","",'True_Odds_Calculator_2-way'!B91)</f>
        <v>1.66</v>
      </c>
      <c r="C90" s="4">
        <f t="shared" si="11"/>
        <v>0.44247787610619471</v>
      </c>
      <c r="D90">
        <f t="shared" si="12"/>
        <v>0.60240963855421692</v>
      </c>
      <c r="E90">
        <f t="shared" si="13"/>
        <v>4.4887514660411743E-2</v>
      </c>
      <c r="F90">
        <f t="shared" si="14"/>
        <v>-0.22166542275295864</v>
      </c>
      <c r="G90">
        <v>0</v>
      </c>
      <c r="H90">
        <f t="shared" si="15"/>
        <v>0.26655293741337033</v>
      </c>
      <c r="I90">
        <f t="shared" si="16"/>
        <v>-1.0965861582662819</v>
      </c>
      <c r="J90">
        <f t="shared" si="17"/>
        <v>1.0965861582662819</v>
      </c>
      <c r="K90">
        <f t="shared" si="18"/>
        <v>0.41986841535706632</v>
      </c>
      <c r="L90">
        <f t="shared" si="19"/>
        <v>0.58013158464293357</v>
      </c>
      <c r="M90">
        <f t="shared" si="20"/>
        <v>2.3816985594155153</v>
      </c>
      <c r="N90">
        <f t="shared" si="21"/>
        <v>1.7237468644557461</v>
      </c>
    </row>
    <row r="91" spans="1:14" x14ac:dyDescent="0.25">
      <c r="A91" s="4">
        <f>IF('True_Odds_Calculator_2-way'!A92="","",'True_Odds_Calculator_2-way'!A92)</f>
        <v>2.14</v>
      </c>
      <c r="B91" s="4">
        <f>IF('True_Odds_Calculator_2-way'!B92="","",'True_Odds_Calculator_2-way'!B92)</f>
        <v>1.69</v>
      </c>
      <c r="C91" s="4">
        <f t="shared" si="11"/>
        <v>0.46728971962616822</v>
      </c>
      <c r="D91">
        <f t="shared" si="12"/>
        <v>0.59171597633136097</v>
      </c>
      <c r="E91">
        <f t="shared" si="13"/>
        <v>5.9005695957529136E-2</v>
      </c>
      <c r="F91">
        <f t="shared" si="14"/>
        <v>-0.21749709672067685</v>
      </c>
      <c r="G91">
        <v>0</v>
      </c>
      <c r="H91">
        <f t="shared" si="15"/>
        <v>0.27650279267820604</v>
      </c>
      <c r="I91">
        <f t="shared" si="16"/>
        <v>-1.1275168191528973</v>
      </c>
      <c r="J91">
        <f t="shared" si="17"/>
        <v>1.1275168191528973</v>
      </c>
      <c r="K91">
        <f t="shared" si="18"/>
        <v>0.43756606654593105</v>
      </c>
      <c r="L91">
        <f t="shared" si="19"/>
        <v>0.56243393345406889</v>
      </c>
      <c r="M91">
        <f t="shared" si="20"/>
        <v>2.2853691738343027</v>
      </c>
      <c r="N91">
        <f t="shared" si="21"/>
        <v>1.7779866052154993</v>
      </c>
    </row>
    <row r="92" spans="1:14" x14ac:dyDescent="0.25">
      <c r="A92" s="4">
        <f>IF('True_Odds_Calculator_2-way'!A93="","",'True_Odds_Calculator_2-way'!A93)</f>
        <v>2.66</v>
      </c>
      <c r="B92" s="4">
        <f>IF('True_Odds_Calculator_2-way'!B93="","",'True_Odds_Calculator_2-way'!B93)</f>
        <v>1.47</v>
      </c>
      <c r="C92" s="4">
        <f t="shared" si="11"/>
        <v>0.37593984962406013</v>
      </c>
      <c r="D92">
        <f t="shared" si="12"/>
        <v>0.68027210884353739</v>
      </c>
      <c r="E92">
        <f t="shared" si="13"/>
        <v>5.6211958467597523E-2</v>
      </c>
      <c r="F92">
        <f t="shared" si="14"/>
        <v>-0.19952943583448413</v>
      </c>
      <c r="G92">
        <v>0</v>
      </c>
      <c r="H92">
        <f t="shared" si="15"/>
        <v>0.2557413943020817</v>
      </c>
      <c r="I92">
        <f t="shared" si="16"/>
        <v>-1.1321318983324065</v>
      </c>
      <c r="J92">
        <f t="shared" si="17"/>
        <v>1.1321318983324065</v>
      </c>
      <c r="K92">
        <f t="shared" si="18"/>
        <v>0.3473019387218011</v>
      </c>
      <c r="L92">
        <f t="shared" si="19"/>
        <v>0.65269806127819885</v>
      </c>
      <c r="M92">
        <f t="shared" si="20"/>
        <v>2.8793389512317953</v>
      </c>
      <c r="N92">
        <f t="shared" si="21"/>
        <v>1.5321019922162309</v>
      </c>
    </row>
    <row r="93" spans="1:14" x14ac:dyDescent="0.25">
      <c r="A93" s="4">
        <f>IF('True_Odds_Calculator_2-way'!A94="","",'True_Odds_Calculator_2-way'!A94)</f>
        <v>2.21</v>
      </c>
      <c r="B93" s="4">
        <f>IF('True_Odds_Calculator_2-way'!B94="","",'True_Odds_Calculator_2-way'!B94)</f>
        <v>1.65</v>
      </c>
      <c r="C93" s="4">
        <f t="shared" si="11"/>
        <v>0.45248868778280543</v>
      </c>
      <c r="D93">
        <f t="shared" si="12"/>
        <v>0.60606060606060608</v>
      </c>
      <c r="E93">
        <f t="shared" si="13"/>
        <v>5.8549293843411565E-2</v>
      </c>
      <c r="F93">
        <f t="shared" si="14"/>
        <v>-0.21568627450980382</v>
      </c>
      <c r="G93">
        <v>0</v>
      </c>
      <c r="H93">
        <f t="shared" si="15"/>
        <v>0.27423556835321544</v>
      </c>
      <c r="I93">
        <f t="shared" si="16"/>
        <v>-1.1275884962655318</v>
      </c>
      <c r="J93">
        <f t="shared" si="17"/>
        <v>1.1275884962655318</v>
      </c>
      <c r="K93">
        <f t="shared" si="18"/>
        <v>0.42294348627292933</v>
      </c>
      <c r="L93">
        <f t="shared" si="19"/>
        <v>0.57705651372707045</v>
      </c>
      <c r="M93">
        <f t="shared" si="20"/>
        <v>2.3643820804812936</v>
      </c>
      <c r="N93">
        <f t="shared" si="21"/>
        <v>1.7329325225725958</v>
      </c>
    </row>
    <row r="94" spans="1:14" x14ac:dyDescent="0.25">
      <c r="A94" s="4">
        <f>IF('True_Odds_Calculator_2-way'!A95="","",'True_Odds_Calculator_2-way'!A95)</f>
        <v>1.91</v>
      </c>
      <c r="B94" s="4">
        <f>IF('True_Odds_Calculator_2-way'!B95="","",'True_Odds_Calculator_2-way'!B95)</f>
        <v>2</v>
      </c>
      <c r="C94" s="4">
        <f t="shared" si="11"/>
        <v>0.52356020942408377</v>
      </c>
      <c r="D94">
        <f t="shared" si="12"/>
        <v>0.5</v>
      </c>
      <c r="E94">
        <f t="shared" si="13"/>
        <v>2.3560209424083656E-2</v>
      </c>
      <c r="F94">
        <f t="shared" si="14"/>
        <v>-0.23821989528795817</v>
      </c>
      <c r="G94">
        <v>0</v>
      </c>
      <c r="H94">
        <f t="shared" si="15"/>
        <v>0.26178010471204188</v>
      </c>
      <c r="I94">
        <f t="shared" si="16"/>
        <v>-1.0482848367219182</v>
      </c>
      <c r="J94">
        <f t="shared" si="17"/>
        <v>1.0482848367219182</v>
      </c>
      <c r="K94">
        <f t="shared" si="18"/>
        <v>0.51178665092282616</v>
      </c>
      <c r="L94">
        <f t="shared" si="19"/>
        <v>0.4882133490771739</v>
      </c>
      <c r="M94">
        <f t="shared" si="20"/>
        <v>1.9539392014169454</v>
      </c>
      <c r="N94">
        <f t="shared" si="21"/>
        <v>2.0482848367219182</v>
      </c>
    </row>
    <row r="95" spans="1:14" x14ac:dyDescent="0.25">
      <c r="A95" s="4">
        <f>IF('True_Odds_Calculator_2-way'!A96="","",'True_Odds_Calculator_2-way'!A96)</f>
        <v>1.66</v>
      </c>
      <c r="B95" s="4">
        <f>IF('True_Odds_Calculator_2-way'!B96="","",'True_Odds_Calculator_2-way'!B96)</f>
        <v>2.34</v>
      </c>
      <c r="C95" s="4">
        <f t="shared" si="11"/>
        <v>0.60240963855421692</v>
      </c>
      <c r="D95">
        <f t="shared" si="12"/>
        <v>0.42735042735042739</v>
      </c>
      <c r="E95">
        <f t="shared" si="13"/>
        <v>2.9760065904644417E-2</v>
      </c>
      <c r="F95">
        <f t="shared" si="14"/>
        <v>-0.22767995057151669</v>
      </c>
      <c r="G95">
        <v>0</v>
      </c>
      <c r="H95">
        <f t="shared" si="15"/>
        <v>0.2574400164761611</v>
      </c>
      <c r="I95">
        <f t="shared" si="16"/>
        <v>-1.0633485251477839</v>
      </c>
      <c r="J95">
        <f t="shared" si="17"/>
        <v>1.0633485251477839</v>
      </c>
      <c r="K95">
        <f t="shared" si="18"/>
        <v>0.58760965346955907</v>
      </c>
      <c r="L95">
        <f t="shared" si="19"/>
        <v>0.41239034653044082</v>
      </c>
      <c r="M95">
        <f t="shared" si="20"/>
        <v>1.7018100265975373</v>
      </c>
      <c r="N95">
        <f t="shared" si="21"/>
        <v>2.4248870236980302</v>
      </c>
    </row>
    <row r="96" spans="1:14" x14ac:dyDescent="0.25">
      <c r="A96" s="4">
        <f>IF('True_Odds_Calculator_2-way'!A97="","",'True_Odds_Calculator_2-way'!A97)</f>
        <v>1.74</v>
      </c>
      <c r="B96" s="4">
        <f>IF('True_Odds_Calculator_2-way'!B97="","",'True_Odds_Calculator_2-way'!B97)</f>
        <v>2.21</v>
      </c>
      <c r="C96" s="4">
        <f t="shared" si="11"/>
        <v>0.57471264367816088</v>
      </c>
      <c r="D96">
        <f t="shared" si="12"/>
        <v>0.45248868778280543</v>
      </c>
      <c r="E96">
        <f t="shared" si="13"/>
        <v>2.720133146096626E-2</v>
      </c>
      <c r="F96">
        <f t="shared" si="14"/>
        <v>-0.23284963852915186</v>
      </c>
      <c r="G96">
        <v>0</v>
      </c>
      <c r="H96">
        <f t="shared" si="15"/>
        <v>0.26005096999011806</v>
      </c>
      <c r="I96">
        <f t="shared" si="16"/>
        <v>-1.0567967158529021</v>
      </c>
      <c r="J96">
        <f t="shared" si="17"/>
        <v>1.0567967158529021</v>
      </c>
      <c r="K96">
        <f t="shared" si="18"/>
        <v>0.56115791622406608</v>
      </c>
      <c r="L96">
        <f t="shared" si="19"/>
        <v>0.43884208377593403</v>
      </c>
      <c r="M96">
        <f t="shared" si="20"/>
        <v>1.7820295697311479</v>
      </c>
      <c r="N96">
        <f t="shared" si="21"/>
        <v>2.2787240261820116</v>
      </c>
    </row>
    <row r="97" spans="1:14" x14ac:dyDescent="0.25">
      <c r="A97" s="4">
        <f>IF('True_Odds_Calculator_2-way'!A98="","",'True_Odds_Calculator_2-way'!A98)</f>
        <v>2.06</v>
      </c>
      <c r="B97" s="4">
        <f>IF('True_Odds_Calculator_2-way'!B98="","",'True_Odds_Calculator_2-way'!B98)</f>
        <v>1.84</v>
      </c>
      <c r="C97" s="4">
        <f t="shared" si="11"/>
        <v>0.4854368932038835</v>
      </c>
      <c r="D97">
        <f t="shared" si="12"/>
        <v>0.54347826086956519</v>
      </c>
      <c r="E97">
        <f t="shared" si="13"/>
        <v>2.891515407344869E-2</v>
      </c>
      <c r="F97">
        <f t="shared" si="14"/>
        <v>-0.23490924440692273</v>
      </c>
      <c r="G97">
        <v>0</v>
      </c>
      <c r="H97">
        <f t="shared" si="15"/>
        <v>0.26382439848037148</v>
      </c>
      <c r="I97">
        <f t="shared" si="16"/>
        <v>-1.0597597584982434</v>
      </c>
      <c r="J97">
        <f t="shared" si="17"/>
        <v>1.0597597584982434</v>
      </c>
      <c r="K97">
        <f t="shared" si="18"/>
        <v>0.47095494984925418</v>
      </c>
      <c r="L97">
        <f t="shared" si="19"/>
        <v>0.52904505015074577</v>
      </c>
      <c r="M97">
        <f t="shared" si="20"/>
        <v>2.123345344008138</v>
      </c>
      <c r="N97">
        <f t="shared" si="21"/>
        <v>1.8901981971385247</v>
      </c>
    </row>
    <row r="98" spans="1:14" x14ac:dyDescent="0.25">
      <c r="A98" s="4">
        <f>IF('True_Odds_Calculator_2-way'!A99="","",'True_Odds_Calculator_2-way'!A99)</f>
        <v>1.9</v>
      </c>
      <c r="B98" s="4">
        <f>IF('True_Odds_Calculator_2-way'!B99="","",'True_Odds_Calculator_2-way'!B99)</f>
        <v>1.98</v>
      </c>
      <c r="C98" s="4">
        <f t="shared" si="11"/>
        <v>0.52631578947368418</v>
      </c>
      <c r="D98">
        <f t="shared" si="12"/>
        <v>0.50505050505050508</v>
      </c>
      <c r="E98">
        <f t="shared" si="13"/>
        <v>3.1366294524189264E-2</v>
      </c>
      <c r="F98">
        <f t="shared" si="14"/>
        <v>-0.23444976076555024</v>
      </c>
      <c r="G98">
        <v>0</v>
      </c>
      <c r="H98">
        <f t="shared" si="15"/>
        <v>0.26581605528973951</v>
      </c>
      <c r="I98">
        <f t="shared" si="16"/>
        <v>-1.0647942749998998</v>
      </c>
      <c r="J98">
        <f t="shared" si="17"/>
        <v>1.0647942749998998</v>
      </c>
      <c r="K98">
        <f t="shared" si="18"/>
        <v>0.51064311812610408</v>
      </c>
      <c r="L98">
        <f t="shared" si="19"/>
        <v>0.48935688187389592</v>
      </c>
      <c r="M98">
        <f t="shared" si="20"/>
        <v>1.9583148474999099</v>
      </c>
      <c r="N98">
        <f t="shared" si="21"/>
        <v>2.0434983894999017</v>
      </c>
    </row>
    <row r="99" spans="1:14" x14ac:dyDescent="0.25">
      <c r="A99" s="4">
        <f>IF('True_Odds_Calculator_2-way'!A100="","",'True_Odds_Calculator_2-way'!A100)</f>
        <v>2.08</v>
      </c>
      <c r="B99" s="4">
        <f>IF('True_Odds_Calculator_2-way'!B100="","",'True_Odds_Calculator_2-way'!B100)</f>
        <v>1.83</v>
      </c>
      <c r="C99" s="4">
        <f t="shared" si="11"/>
        <v>0.48076923076923073</v>
      </c>
      <c r="D99">
        <f t="shared" si="12"/>
        <v>0.54644808743169393</v>
      </c>
      <c r="E99">
        <f t="shared" si="13"/>
        <v>2.7217318200924545E-2</v>
      </c>
      <c r="F99">
        <f t="shared" si="14"/>
        <v>-0.23549810844892827</v>
      </c>
      <c r="G99">
        <v>0</v>
      </c>
      <c r="H99">
        <f t="shared" si="15"/>
        <v>0.26271542664985281</v>
      </c>
      <c r="I99">
        <f t="shared" si="16"/>
        <v>-1.0562070842074627</v>
      </c>
      <c r="J99">
        <f t="shared" si="17"/>
        <v>1.0562070842074627</v>
      </c>
      <c r="K99">
        <f t="shared" si="18"/>
        <v>0.46713612113428016</v>
      </c>
      <c r="L99">
        <f t="shared" si="19"/>
        <v>0.53286387886572006</v>
      </c>
      <c r="M99">
        <f t="shared" si="20"/>
        <v>2.1407036509440598</v>
      </c>
      <c r="N99">
        <f t="shared" si="21"/>
        <v>1.8766518798921943</v>
      </c>
    </row>
    <row r="100" spans="1:14" x14ac:dyDescent="0.25">
      <c r="A100" s="4">
        <f>IF('True_Odds_Calculator_2-way'!A101="","",'True_Odds_Calculator_2-way'!A101)</f>
        <v>1.96</v>
      </c>
      <c r="B100" s="4">
        <f>IF('True_Odds_Calculator_2-way'!B101="","",'True_Odds_Calculator_2-way'!B101)</f>
        <v>1.93</v>
      </c>
      <c r="C100" s="4">
        <f t="shared" si="11"/>
        <v>0.51020408163265307</v>
      </c>
      <c r="D100">
        <f t="shared" si="12"/>
        <v>0.5181347150259068</v>
      </c>
      <c r="E100">
        <f t="shared" si="13"/>
        <v>2.8338796658559762E-2</v>
      </c>
      <c r="F100">
        <f t="shared" si="14"/>
        <v>-0.23601564978322942</v>
      </c>
      <c r="G100">
        <v>0</v>
      </c>
      <c r="H100">
        <f t="shared" si="15"/>
        <v>0.26435444644178918</v>
      </c>
      <c r="I100">
        <f t="shared" si="16"/>
        <v>-1.0583343916682539</v>
      </c>
      <c r="J100">
        <f t="shared" si="17"/>
        <v>1.0583343916682539</v>
      </c>
      <c r="K100">
        <f t="shared" si="18"/>
        <v>0.49603149604724417</v>
      </c>
      <c r="L100">
        <f t="shared" si="19"/>
        <v>0.50396850395275605</v>
      </c>
      <c r="M100">
        <f t="shared" si="20"/>
        <v>2.0160010160015238</v>
      </c>
      <c r="N100">
        <f t="shared" si="21"/>
        <v>1.9842509842514759</v>
      </c>
    </row>
    <row r="101" spans="1:14" x14ac:dyDescent="0.25">
      <c r="A101" s="4">
        <f>IF('True_Odds_Calculator_2-way'!A102="","",'True_Odds_Calculator_2-way'!A102)</f>
        <v>2.13</v>
      </c>
      <c r="B101" s="4">
        <f>IF('True_Odds_Calculator_2-way'!B102="","",'True_Odds_Calculator_2-way'!B102)</f>
        <v>1.77</v>
      </c>
      <c r="C101" s="4">
        <f t="shared" si="11"/>
        <v>0.46948356807511737</v>
      </c>
      <c r="D101">
        <f t="shared" si="12"/>
        <v>0.56497175141242939</v>
      </c>
      <c r="E101">
        <f t="shared" si="13"/>
        <v>3.4455319487546765E-2</v>
      </c>
      <c r="F101">
        <f t="shared" si="14"/>
        <v>-0.23078963422720888</v>
      </c>
      <c r="G101">
        <v>0</v>
      </c>
      <c r="H101">
        <f t="shared" si="15"/>
        <v>0.26524495371475559</v>
      </c>
      <c r="I101">
        <f t="shared" si="16"/>
        <v>-1.0720509244860594</v>
      </c>
      <c r="J101">
        <f t="shared" si="17"/>
        <v>1.0720509244860594</v>
      </c>
      <c r="K101">
        <f t="shared" si="18"/>
        <v>0.45219863720922326</v>
      </c>
      <c r="L101">
        <f t="shared" si="19"/>
        <v>0.54780136279077696</v>
      </c>
      <c r="M101">
        <f t="shared" si="20"/>
        <v>2.2114175446692466</v>
      </c>
      <c r="N101">
        <f t="shared" si="21"/>
        <v>1.8254792118542653</v>
      </c>
    </row>
    <row r="102" spans="1:14" x14ac:dyDescent="0.25">
      <c r="A102" s="4">
        <f>IF('True_Odds_Calculator_2-way'!A103="","",'True_Odds_Calculator_2-way'!A103)</f>
        <v>1.93</v>
      </c>
      <c r="B102" s="4">
        <f>IF('True_Odds_Calculator_2-way'!B103="","",'True_Odds_Calculator_2-way'!B103)</f>
        <v>1.95</v>
      </c>
      <c r="C102" s="4">
        <f t="shared" si="11"/>
        <v>0.5181347150259068</v>
      </c>
      <c r="D102">
        <f t="shared" si="12"/>
        <v>0.51282051282051289</v>
      </c>
      <c r="E102">
        <f t="shared" si="13"/>
        <v>3.0955227846419575E-2</v>
      </c>
      <c r="F102">
        <f t="shared" si="14"/>
        <v>-0.23475488242327625</v>
      </c>
      <c r="G102">
        <v>0</v>
      </c>
      <c r="H102">
        <f t="shared" si="15"/>
        <v>0.26571011026969582</v>
      </c>
      <c r="I102">
        <f t="shared" si="16"/>
        <v>-1.0638899909514294</v>
      </c>
      <c r="J102">
        <f t="shared" si="17"/>
        <v>1.0638899909514294</v>
      </c>
      <c r="K102">
        <f t="shared" si="18"/>
        <v>0.50265964972060251</v>
      </c>
      <c r="L102">
        <f t="shared" si="19"/>
        <v>0.49734035027939766</v>
      </c>
      <c r="M102">
        <f t="shared" si="20"/>
        <v>1.9894176915848294</v>
      </c>
      <c r="N102">
        <f t="shared" si="21"/>
        <v>2.0106954914038573</v>
      </c>
    </row>
    <row r="103" spans="1:14" x14ac:dyDescent="0.25">
      <c r="A103" s="4">
        <f>IF('True_Odds_Calculator_2-way'!A104="","",'True_Odds_Calculator_2-way'!A104)</f>
        <v>1.59</v>
      </c>
      <c r="B103" s="4">
        <f>IF('True_Odds_Calculator_2-way'!B104="","",'True_Odds_Calculator_2-way'!B104)</f>
        <v>2.46</v>
      </c>
      <c r="C103" s="4">
        <f t="shared" si="11"/>
        <v>0.62893081761006286</v>
      </c>
      <c r="D103">
        <f t="shared" si="12"/>
        <v>0.4065040650406504</v>
      </c>
      <c r="E103">
        <f t="shared" si="13"/>
        <v>3.5434882650713373E-2</v>
      </c>
      <c r="F103">
        <f t="shared" si="14"/>
        <v>-0.22022805133711709</v>
      </c>
      <c r="G103">
        <v>0</v>
      </c>
      <c r="H103">
        <f t="shared" si="15"/>
        <v>0.25566293398783041</v>
      </c>
      <c r="I103">
        <f t="shared" si="16"/>
        <v>-1.0774510935845931</v>
      </c>
      <c r="J103">
        <f t="shared" si="17"/>
        <v>1.0774510935845931</v>
      </c>
      <c r="K103">
        <f t="shared" si="18"/>
        <v>0.61136049193819697</v>
      </c>
      <c r="L103">
        <f t="shared" si="19"/>
        <v>0.38863950806180297</v>
      </c>
      <c r="M103">
        <f t="shared" si="20"/>
        <v>1.6356961452149104</v>
      </c>
      <c r="N103">
        <f t="shared" si="21"/>
        <v>2.5730785966335055</v>
      </c>
    </row>
    <row r="104" spans="1:14" x14ac:dyDescent="0.25">
      <c r="A104" s="4">
        <f>IF('True_Odds_Calculator_2-way'!A105="","",'True_Odds_Calculator_2-way'!A105)</f>
        <v>1.93</v>
      </c>
      <c r="B104" s="4">
        <f>IF('True_Odds_Calculator_2-way'!B105="","",'True_Odds_Calculator_2-way'!B105)</f>
        <v>1.95</v>
      </c>
      <c r="C104" s="4">
        <f t="shared" si="11"/>
        <v>0.5181347150259068</v>
      </c>
      <c r="D104">
        <f t="shared" si="12"/>
        <v>0.51282051282051289</v>
      </c>
      <c r="E104">
        <f t="shared" si="13"/>
        <v>3.0955227846419575E-2</v>
      </c>
      <c r="F104">
        <f t="shared" si="14"/>
        <v>-0.23475488242327625</v>
      </c>
      <c r="G104">
        <v>0</v>
      </c>
      <c r="H104">
        <f t="shared" si="15"/>
        <v>0.26571011026969582</v>
      </c>
      <c r="I104">
        <f t="shared" si="16"/>
        <v>-1.0638899909514294</v>
      </c>
      <c r="J104">
        <f t="shared" si="17"/>
        <v>1.0638899909514294</v>
      </c>
      <c r="K104">
        <f t="shared" si="18"/>
        <v>0.50265964972060251</v>
      </c>
      <c r="L104">
        <f t="shared" si="19"/>
        <v>0.49734035027939766</v>
      </c>
      <c r="M104">
        <f t="shared" si="20"/>
        <v>1.9894176915848294</v>
      </c>
      <c r="N104">
        <f t="shared" si="21"/>
        <v>2.0106954914038573</v>
      </c>
    </row>
    <row r="105" spans="1:14" x14ac:dyDescent="0.25">
      <c r="A105" s="4">
        <f>IF('True_Odds_Calculator_2-way'!A106="","",'True_Odds_Calculator_2-way'!A106)</f>
        <v>1.84</v>
      </c>
      <c r="B105" s="4">
        <f>IF('True_Odds_Calculator_2-way'!B106="","",'True_Odds_Calculator_2-way'!B106)</f>
        <v>2.06</v>
      </c>
      <c r="C105" s="4">
        <f t="shared" si="11"/>
        <v>0.54347826086956519</v>
      </c>
      <c r="D105">
        <f t="shared" si="12"/>
        <v>0.4854368932038835</v>
      </c>
      <c r="E105">
        <f t="shared" si="13"/>
        <v>2.891515407344869E-2</v>
      </c>
      <c r="F105">
        <f t="shared" si="14"/>
        <v>-0.23490924440692273</v>
      </c>
      <c r="G105">
        <v>0</v>
      </c>
      <c r="H105">
        <f t="shared" si="15"/>
        <v>0.26382439848037148</v>
      </c>
      <c r="I105">
        <f t="shared" si="16"/>
        <v>-1.0597597584982434</v>
      </c>
      <c r="J105">
        <f t="shared" si="17"/>
        <v>1.0597597584982434</v>
      </c>
      <c r="K105">
        <f t="shared" si="18"/>
        <v>0.52904505015074577</v>
      </c>
      <c r="L105">
        <f t="shared" si="19"/>
        <v>0.47095494984925418</v>
      </c>
      <c r="M105">
        <f t="shared" si="20"/>
        <v>1.8901981971385247</v>
      </c>
      <c r="N105">
        <f t="shared" si="21"/>
        <v>2.123345344008138</v>
      </c>
    </row>
    <row r="106" spans="1:14" x14ac:dyDescent="0.25">
      <c r="A106" s="4">
        <f>IF('True_Odds_Calculator_2-way'!A107="","",'True_Odds_Calculator_2-way'!A107)</f>
        <v>2.31</v>
      </c>
      <c r="B106" s="4">
        <f>IF('True_Odds_Calculator_2-way'!B107="","",'True_Odds_Calculator_2-way'!B107)</f>
        <v>1.67</v>
      </c>
      <c r="C106" s="4">
        <f t="shared" si="11"/>
        <v>0.4329004329004329</v>
      </c>
      <c r="D106">
        <f t="shared" si="12"/>
        <v>0.5988023952095809</v>
      </c>
      <c r="E106">
        <f t="shared" si="13"/>
        <v>3.1702828110013792E-2</v>
      </c>
      <c r="F106">
        <f t="shared" si="14"/>
        <v>-0.22751898799802994</v>
      </c>
      <c r="G106">
        <v>0</v>
      </c>
      <c r="H106">
        <f t="shared" si="15"/>
        <v>0.25922181610804368</v>
      </c>
      <c r="I106">
        <f t="shared" si="16"/>
        <v>-1.0673993913412883</v>
      </c>
      <c r="J106">
        <f t="shared" si="17"/>
        <v>1.0673993913412883</v>
      </c>
      <c r="K106">
        <f t="shared" si="18"/>
        <v>0.41696319653163855</v>
      </c>
      <c r="L106">
        <f t="shared" si="19"/>
        <v>0.5830368034683614</v>
      </c>
      <c r="M106">
        <f t="shared" si="20"/>
        <v>2.3982932026570873</v>
      </c>
      <c r="N106">
        <f t="shared" si="21"/>
        <v>1.7151575921986633</v>
      </c>
    </row>
    <row r="107" spans="1:14" x14ac:dyDescent="0.25">
      <c r="A107" s="4">
        <f>IF('True_Odds_Calculator_2-way'!A108="","",'True_Odds_Calculator_2-way'!A108)</f>
        <v>1.65</v>
      </c>
      <c r="B107" s="4">
        <f>IF('True_Odds_Calculator_2-way'!B108="","",'True_Odds_Calculator_2-way'!B108)</f>
        <v>2.34</v>
      </c>
      <c r="C107" s="4">
        <f t="shared" si="11"/>
        <v>0.60606060606060608</v>
      </c>
      <c r="D107">
        <f t="shared" si="12"/>
        <v>0.42735042735042739</v>
      </c>
      <c r="E107">
        <f t="shared" si="13"/>
        <v>3.3411033411033575E-2</v>
      </c>
      <c r="F107">
        <f t="shared" si="14"/>
        <v>-0.22558922558922545</v>
      </c>
      <c r="G107">
        <v>0</v>
      </c>
      <c r="H107">
        <f t="shared" si="15"/>
        <v>0.25900025900025903</v>
      </c>
      <c r="I107">
        <f t="shared" si="16"/>
        <v>-1.0714969088698143</v>
      </c>
      <c r="J107">
        <f t="shared" si="17"/>
        <v>1.0714969088698143</v>
      </c>
      <c r="K107">
        <f t="shared" si="18"/>
        <v>0.58945824981795969</v>
      </c>
      <c r="L107">
        <f t="shared" si="19"/>
        <v>0.41054175018204025</v>
      </c>
      <c r="M107">
        <f t="shared" si="20"/>
        <v>1.6964729907653791</v>
      </c>
      <c r="N107">
        <f t="shared" si="21"/>
        <v>2.4358058578855508</v>
      </c>
    </row>
    <row r="108" spans="1:14" x14ac:dyDescent="0.25">
      <c r="A108" s="4">
        <f>IF('True_Odds_Calculator_2-way'!A109="","",'True_Odds_Calculator_2-way'!A109)</f>
        <v>1.72</v>
      </c>
      <c r="B108" s="4">
        <f>IF('True_Odds_Calculator_2-way'!B109="","",'True_Odds_Calculator_2-way'!B109)</f>
        <v>2.1800000000000002</v>
      </c>
      <c r="C108" s="4">
        <f t="shared" si="11"/>
        <v>0.58139534883720934</v>
      </c>
      <c r="D108">
        <f t="shared" si="12"/>
        <v>0.4587155963302752</v>
      </c>
      <c r="E108">
        <f t="shared" si="13"/>
        <v>4.0110945167484591E-2</v>
      </c>
      <c r="F108">
        <f t="shared" si="14"/>
        <v>-0.22658416897802425</v>
      </c>
      <c r="G108">
        <v>0</v>
      </c>
      <c r="H108">
        <f t="shared" si="15"/>
        <v>0.26669511414550884</v>
      </c>
      <c r="I108">
        <f t="shared" si="16"/>
        <v>-1.0849075915068656</v>
      </c>
      <c r="J108">
        <f t="shared" si="17"/>
        <v>1.0849075915068656</v>
      </c>
      <c r="K108">
        <f t="shared" si="18"/>
        <v>0.56144023968644996</v>
      </c>
      <c r="L108">
        <f t="shared" si="19"/>
        <v>0.43855976031354993</v>
      </c>
      <c r="M108">
        <f t="shared" si="20"/>
        <v>1.7811334658849434</v>
      </c>
      <c r="N108">
        <f t="shared" si="21"/>
        <v>2.2801909579781015</v>
      </c>
    </row>
    <row r="109" spans="1:14" x14ac:dyDescent="0.25">
      <c r="A109" s="4">
        <f>IF('True_Odds_Calculator_2-way'!A110="","",'True_Odds_Calculator_2-way'!A110)</f>
        <v>2.41</v>
      </c>
      <c r="B109" s="4">
        <f>IF('True_Odds_Calculator_2-way'!B110="","",'True_Odds_Calculator_2-way'!B110)</f>
        <v>1.62</v>
      </c>
      <c r="C109" s="4">
        <f t="shared" si="11"/>
        <v>0.41493775933609955</v>
      </c>
      <c r="D109">
        <f t="shared" si="12"/>
        <v>0.61728395061728392</v>
      </c>
      <c r="E109">
        <f t="shared" si="13"/>
        <v>3.2221709953383471E-2</v>
      </c>
      <c r="F109">
        <f t="shared" si="14"/>
        <v>-0.22391270938988783</v>
      </c>
      <c r="G109">
        <v>0</v>
      </c>
      <c r="H109">
        <f t="shared" si="15"/>
        <v>0.2561344193432713</v>
      </c>
      <c r="I109">
        <f t="shared" si="16"/>
        <v>-1.0695340092890231</v>
      </c>
      <c r="J109">
        <f t="shared" si="17"/>
        <v>1.0695340092890231</v>
      </c>
      <c r="K109">
        <f t="shared" si="18"/>
        <v>0.39871725432970118</v>
      </c>
      <c r="L109">
        <f t="shared" si="19"/>
        <v>0.60128274567029871</v>
      </c>
      <c r="M109">
        <f t="shared" si="20"/>
        <v>2.5080429530975232</v>
      </c>
      <c r="N109">
        <f t="shared" si="21"/>
        <v>1.6631110857591944</v>
      </c>
    </row>
    <row r="110" spans="1:14" x14ac:dyDescent="0.25">
      <c r="A110" s="4">
        <f>IF('True_Odds_Calculator_2-way'!A111="","",'True_Odds_Calculator_2-way'!A111)</f>
        <v>1.67</v>
      </c>
      <c r="B110" s="4">
        <f>IF('True_Odds_Calculator_2-way'!B111="","",'True_Odds_Calculator_2-way'!B111)</f>
        <v>2.27</v>
      </c>
      <c r="C110" s="4">
        <f t="shared" si="11"/>
        <v>0.5988023952095809</v>
      </c>
      <c r="D110">
        <f t="shared" si="12"/>
        <v>0.44052863436123346</v>
      </c>
      <c r="E110">
        <f t="shared" si="13"/>
        <v>3.9331029570814469E-2</v>
      </c>
      <c r="F110">
        <f t="shared" si="14"/>
        <v>-0.22445857184309781</v>
      </c>
      <c r="G110">
        <v>0</v>
      </c>
      <c r="H110">
        <f t="shared" si="15"/>
        <v>0.26378960141391228</v>
      </c>
      <c r="I110">
        <f t="shared" si="16"/>
        <v>-1.0840785170131719</v>
      </c>
      <c r="J110">
        <f t="shared" si="17"/>
        <v>1.0840785170131719</v>
      </c>
      <c r="K110">
        <f t="shared" si="18"/>
        <v>0.57926264978915398</v>
      </c>
      <c r="L110">
        <f t="shared" si="19"/>
        <v>0.42073735021084574</v>
      </c>
      <c r="M110">
        <f t="shared" si="20"/>
        <v>1.7263326063988251</v>
      </c>
      <c r="N110">
        <f t="shared" si="21"/>
        <v>2.376779716606729</v>
      </c>
    </row>
    <row r="111" spans="1:14" x14ac:dyDescent="0.25">
      <c r="A111" s="4">
        <f>IF('True_Odds_Calculator_2-way'!A112="","",'True_Odds_Calculator_2-way'!A112)</f>
        <v>2.2599999999999998</v>
      </c>
      <c r="B111" s="4">
        <f>IF('True_Odds_Calculator_2-way'!B112="","",'True_Odds_Calculator_2-way'!B112)</f>
        <v>1.69</v>
      </c>
      <c r="C111" s="4">
        <f t="shared" si="11"/>
        <v>0.44247787610619471</v>
      </c>
      <c r="D111">
        <f t="shared" si="12"/>
        <v>0.59171597633136097</v>
      </c>
      <c r="E111">
        <f t="shared" si="13"/>
        <v>3.4193852437555794E-2</v>
      </c>
      <c r="F111">
        <f t="shared" si="14"/>
        <v>-0.22762737602764815</v>
      </c>
      <c r="G111">
        <v>0</v>
      </c>
      <c r="H111">
        <f t="shared" si="15"/>
        <v>0.261821228465204</v>
      </c>
      <c r="I111">
        <f t="shared" si="16"/>
        <v>-1.0724824201463119</v>
      </c>
      <c r="J111">
        <f t="shared" si="17"/>
        <v>1.0724824201463119</v>
      </c>
      <c r="K111">
        <f t="shared" si="18"/>
        <v>0.42529160714947917</v>
      </c>
      <c r="L111">
        <f t="shared" si="19"/>
        <v>0.57470839285052078</v>
      </c>
      <c r="M111">
        <f t="shared" si="20"/>
        <v>2.351327849384353</v>
      </c>
      <c r="N111">
        <f t="shared" si="21"/>
        <v>1.7400128699009547</v>
      </c>
    </row>
    <row r="112" spans="1:14" x14ac:dyDescent="0.25">
      <c r="A112" s="4">
        <f>IF('True_Odds_Calculator_2-way'!A113="","",'True_Odds_Calculator_2-way'!A113)</f>
        <v>1.99</v>
      </c>
      <c r="B112" s="4">
        <f>IF('True_Odds_Calculator_2-way'!B113="","",'True_Odds_Calculator_2-way'!B113)</f>
        <v>1.9</v>
      </c>
      <c r="C112" s="4">
        <f t="shared" si="11"/>
        <v>0.50251256281407031</v>
      </c>
      <c r="D112">
        <f t="shared" si="12"/>
        <v>0.52631578947368418</v>
      </c>
      <c r="E112">
        <f t="shared" si="13"/>
        <v>2.8828352287754377E-2</v>
      </c>
      <c r="F112">
        <f t="shared" si="14"/>
        <v>-0.23565194393017741</v>
      </c>
      <c r="G112">
        <v>0</v>
      </c>
      <c r="H112">
        <f t="shared" si="15"/>
        <v>0.26448029621793173</v>
      </c>
      <c r="I112">
        <f t="shared" si="16"/>
        <v>-1.0594028769395465</v>
      </c>
      <c r="J112">
        <f t="shared" si="17"/>
        <v>1.0594028769395465</v>
      </c>
      <c r="K112">
        <f t="shared" si="18"/>
        <v>0.48808848170151553</v>
      </c>
      <c r="L112">
        <f t="shared" si="19"/>
        <v>0.51191151829848447</v>
      </c>
      <c r="M112">
        <f t="shared" si="20"/>
        <v>2.0488088481701512</v>
      </c>
      <c r="N112">
        <f t="shared" si="21"/>
        <v>1.9534625892455926</v>
      </c>
    </row>
    <row r="113" spans="1:14" x14ac:dyDescent="0.25">
      <c r="A113" s="4">
        <f>IF('True_Odds_Calculator_2-way'!A114="","",'True_Odds_Calculator_2-way'!A114)</f>
        <v>2.2400000000000002</v>
      </c>
      <c r="B113" s="4">
        <f>IF('True_Odds_Calculator_2-way'!B114="","",'True_Odds_Calculator_2-way'!B114)</f>
        <v>1.7</v>
      </c>
      <c r="C113" s="4">
        <f t="shared" si="11"/>
        <v>0.4464285714285714</v>
      </c>
      <c r="D113">
        <f t="shared" si="12"/>
        <v>0.58823529411764708</v>
      </c>
      <c r="E113">
        <f t="shared" si="13"/>
        <v>3.4663865546218364E-2</v>
      </c>
      <c r="F113">
        <f t="shared" si="14"/>
        <v>-0.22794117647058831</v>
      </c>
      <c r="G113">
        <v>0</v>
      </c>
      <c r="H113">
        <f t="shared" si="15"/>
        <v>0.26260504201680673</v>
      </c>
      <c r="I113">
        <f t="shared" si="16"/>
        <v>-1.0733469768527293</v>
      </c>
      <c r="J113">
        <f t="shared" si="17"/>
        <v>1.0733469768527293</v>
      </c>
      <c r="K113">
        <f t="shared" si="18"/>
        <v>0.42900958501512831</v>
      </c>
      <c r="L113">
        <f t="shared" si="19"/>
        <v>0.5709904149848718</v>
      </c>
      <c r="M113">
        <f t="shared" si="20"/>
        <v>2.3309502512973848</v>
      </c>
      <c r="N113">
        <f t="shared" si="21"/>
        <v>1.7513428837969105</v>
      </c>
    </row>
    <row r="114" spans="1:14" x14ac:dyDescent="0.25">
      <c r="A114" s="4">
        <f>IF('True_Odds_Calculator_2-way'!A115="","",'True_Odds_Calculator_2-way'!A115)</f>
        <v>2.09</v>
      </c>
      <c r="B114" s="4">
        <f>IF('True_Odds_Calculator_2-way'!B115="","",'True_Odds_Calculator_2-way'!B115)</f>
        <v>1.74</v>
      </c>
      <c r="C114" s="4">
        <f t="shared" si="11"/>
        <v>0.47846889952153115</v>
      </c>
      <c r="D114">
        <f t="shared" si="12"/>
        <v>0.57471264367816088</v>
      </c>
      <c r="E114">
        <f t="shared" si="13"/>
        <v>5.3181543199692038E-2</v>
      </c>
      <c r="F114">
        <f t="shared" si="14"/>
        <v>-0.22180058296210747</v>
      </c>
      <c r="G114">
        <v>0</v>
      </c>
      <c r="H114">
        <f t="shared" si="15"/>
        <v>0.27498212616179951</v>
      </c>
      <c r="I114">
        <f t="shared" si="16"/>
        <v>-1.1134504398372282</v>
      </c>
      <c r="J114">
        <f t="shared" si="17"/>
        <v>1.1134504398372282</v>
      </c>
      <c r="K114">
        <f t="shared" si="18"/>
        <v>0.45174035649345207</v>
      </c>
      <c r="L114">
        <f t="shared" si="19"/>
        <v>0.54825964350654788</v>
      </c>
      <c r="M114">
        <f t="shared" si="20"/>
        <v>2.213660979422579</v>
      </c>
      <c r="N114">
        <f t="shared" si="21"/>
        <v>1.823953325479549</v>
      </c>
    </row>
    <row r="115" spans="1:14" x14ac:dyDescent="0.25">
      <c r="A115" s="4">
        <f>IF('True_Odds_Calculator_2-way'!A116="","",'True_Odds_Calculator_2-way'!A116)</f>
        <v>2</v>
      </c>
      <c r="B115" s="4">
        <f>IF('True_Odds_Calculator_2-way'!B116="","",'True_Odds_Calculator_2-way'!B116)</f>
        <v>1.84</v>
      </c>
      <c r="C115" s="4">
        <f t="shared" si="11"/>
        <v>0.5</v>
      </c>
      <c r="D115">
        <f t="shared" si="12"/>
        <v>0.54347826086956519</v>
      </c>
      <c r="E115">
        <f t="shared" si="13"/>
        <v>4.3478260869565188E-2</v>
      </c>
      <c r="F115">
        <f t="shared" si="14"/>
        <v>-0.22826086956521741</v>
      </c>
      <c r="G115">
        <v>0</v>
      </c>
      <c r="H115">
        <f t="shared" si="15"/>
        <v>0.27173913043478259</v>
      </c>
      <c r="I115">
        <f t="shared" si="16"/>
        <v>-1.0910894511799618</v>
      </c>
      <c r="J115">
        <f t="shared" si="17"/>
        <v>1.0910894511799618</v>
      </c>
      <c r="K115">
        <f t="shared" si="18"/>
        <v>0.47821961869479995</v>
      </c>
      <c r="L115">
        <f t="shared" si="19"/>
        <v>0.52178038130519999</v>
      </c>
      <c r="M115">
        <f t="shared" si="20"/>
        <v>2.091089451179962</v>
      </c>
      <c r="N115">
        <f t="shared" si="21"/>
        <v>1.9165151389911681</v>
      </c>
    </row>
    <row r="116" spans="1:14" x14ac:dyDescent="0.25">
      <c r="A116" s="4">
        <f>IF('True_Odds_Calculator_2-way'!A117="","",'True_Odds_Calculator_2-way'!A117)</f>
        <v>1.75</v>
      </c>
      <c r="B116" s="4">
        <f>IF('True_Odds_Calculator_2-way'!B117="","",'True_Odds_Calculator_2-way'!B117)</f>
        <v>2.06</v>
      </c>
      <c r="C116" s="4">
        <f t="shared" si="11"/>
        <v>0.5714285714285714</v>
      </c>
      <c r="D116">
        <f t="shared" si="12"/>
        <v>0.4854368932038835</v>
      </c>
      <c r="E116">
        <f t="shared" si="13"/>
        <v>5.6865464632454898E-2</v>
      </c>
      <c r="F116">
        <f t="shared" si="14"/>
        <v>-0.22052704576976423</v>
      </c>
      <c r="G116">
        <v>0</v>
      </c>
      <c r="H116">
        <f t="shared" si="15"/>
        <v>0.27739251040221913</v>
      </c>
      <c r="I116">
        <f t="shared" si="16"/>
        <v>-1.1215443081840883</v>
      </c>
      <c r="J116">
        <f t="shared" si="17"/>
        <v>1.1215443081840883</v>
      </c>
      <c r="K116">
        <f t="shared" si="18"/>
        <v>0.54313637094725686</v>
      </c>
      <c r="L116">
        <f t="shared" si="19"/>
        <v>0.4568636290527433</v>
      </c>
      <c r="M116">
        <f t="shared" si="20"/>
        <v>1.8411582311380661</v>
      </c>
      <c r="N116">
        <f t="shared" si="21"/>
        <v>2.1888369666751335</v>
      </c>
    </row>
    <row r="117" spans="1:14" x14ac:dyDescent="0.25">
      <c r="A117" s="4">
        <f>IF('True_Odds_Calculator_2-way'!A118="","",'True_Odds_Calculator_2-way'!A118)</f>
        <v>2.06</v>
      </c>
      <c r="B117" s="4">
        <f>IF('True_Odds_Calculator_2-way'!B118="","",'True_Odds_Calculator_2-way'!B118)</f>
        <v>1.75</v>
      </c>
      <c r="C117" s="4">
        <f t="shared" si="11"/>
        <v>0.4854368932038835</v>
      </c>
      <c r="D117">
        <f t="shared" si="12"/>
        <v>0.5714285714285714</v>
      </c>
      <c r="E117">
        <f t="shared" si="13"/>
        <v>5.6865464632454898E-2</v>
      </c>
      <c r="F117">
        <f t="shared" si="14"/>
        <v>-0.22052704576976423</v>
      </c>
      <c r="G117">
        <v>0</v>
      </c>
      <c r="H117">
        <f t="shared" si="15"/>
        <v>0.27739251040221913</v>
      </c>
      <c r="I117">
        <f t="shared" si="16"/>
        <v>-1.1215443081840883</v>
      </c>
      <c r="J117">
        <f t="shared" si="17"/>
        <v>1.1215443081840883</v>
      </c>
      <c r="K117">
        <f t="shared" si="18"/>
        <v>0.4568636290527433</v>
      </c>
      <c r="L117">
        <f t="shared" si="19"/>
        <v>0.54313637094725686</v>
      </c>
      <c r="M117">
        <f t="shared" si="20"/>
        <v>2.1888369666751335</v>
      </c>
      <c r="N117">
        <f t="shared" si="21"/>
        <v>1.8411582311380661</v>
      </c>
    </row>
    <row r="118" spans="1:14" x14ac:dyDescent="0.25">
      <c r="A118" s="4">
        <f>IF('True_Odds_Calculator_2-way'!A119="","",'True_Odds_Calculator_2-way'!A119)</f>
        <v>2.0299999999999998</v>
      </c>
      <c r="B118" s="4">
        <f>IF('True_Odds_Calculator_2-way'!B119="","",'True_Odds_Calculator_2-way'!B119)</f>
        <v>1.78</v>
      </c>
      <c r="C118" s="4">
        <f t="shared" si="11"/>
        <v>0.49261083743842371</v>
      </c>
      <c r="D118">
        <f t="shared" si="12"/>
        <v>0.5617977528089888</v>
      </c>
      <c r="E118">
        <f t="shared" si="13"/>
        <v>5.4408590247412514E-2</v>
      </c>
      <c r="F118">
        <f t="shared" si="14"/>
        <v>-0.22233907123484808</v>
      </c>
      <c r="G118">
        <v>0</v>
      </c>
      <c r="H118">
        <f t="shared" si="15"/>
        <v>0.27674766148226054</v>
      </c>
      <c r="I118">
        <f t="shared" si="16"/>
        <v>-1.1156657127357013</v>
      </c>
      <c r="J118">
        <f t="shared" si="17"/>
        <v>1.1156657127357013</v>
      </c>
      <c r="K118">
        <f t="shared" si="18"/>
        <v>0.46530333444744953</v>
      </c>
      <c r="L118">
        <f t="shared" si="19"/>
        <v>0.53469666555255058</v>
      </c>
      <c r="M118">
        <f t="shared" si="20"/>
        <v>2.149135684117772</v>
      </c>
      <c r="N118">
        <f t="shared" si="21"/>
        <v>1.8702192559338466</v>
      </c>
    </row>
    <row r="119" spans="1:14" x14ac:dyDescent="0.25">
      <c r="A119" s="4">
        <f>IF('True_Odds_Calculator_2-way'!A120="","",'True_Odds_Calculator_2-way'!A120)</f>
        <v>1.71</v>
      </c>
      <c r="B119" s="4">
        <f>IF('True_Odds_Calculator_2-way'!B120="","",'True_Odds_Calculator_2-way'!B120)</f>
        <v>2.0699999999999998</v>
      </c>
      <c r="C119" s="4">
        <f t="shared" si="11"/>
        <v>0.58479532163742687</v>
      </c>
      <c r="D119">
        <f t="shared" si="12"/>
        <v>0.48309178743961356</v>
      </c>
      <c r="E119">
        <f t="shared" si="13"/>
        <v>6.7887109077040542E-2</v>
      </c>
      <c r="F119">
        <f t="shared" si="14"/>
        <v>-0.21462270813910767</v>
      </c>
      <c r="G119">
        <v>0</v>
      </c>
      <c r="H119">
        <f t="shared" si="15"/>
        <v>0.28250981721614826</v>
      </c>
      <c r="I119">
        <f t="shared" si="16"/>
        <v>-1.1473051335061171</v>
      </c>
      <c r="J119">
        <f t="shared" si="17"/>
        <v>1.1473051335061171</v>
      </c>
      <c r="K119">
        <f t="shared" si="18"/>
        <v>0.55108969465389768</v>
      </c>
      <c r="L119">
        <f t="shared" si="19"/>
        <v>0.4489103053461021</v>
      </c>
      <c r="M119">
        <f t="shared" si="20"/>
        <v>1.8145866447893435</v>
      </c>
      <c r="N119">
        <f t="shared" si="21"/>
        <v>2.2276164928515447</v>
      </c>
    </row>
    <row r="120" spans="1:14" x14ac:dyDescent="0.25">
      <c r="A120" s="4">
        <f>IF('True_Odds_Calculator_2-way'!A121="","",'True_Odds_Calculator_2-way'!A121)</f>
        <v>1.73</v>
      </c>
      <c r="B120" s="4">
        <f>IF('True_Odds_Calculator_2-way'!B121="","",'True_Odds_Calculator_2-way'!B121)</f>
        <v>2.0499999999999998</v>
      </c>
      <c r="C120" s="4">
        <f t="shared" si="11"/>
        <v>0.5780346820809249</v>
      </c>
      <c r="D120">
        <f t="shared" si="12"/>
        <v>0.48780487804878053</v>
      </c>
      <c r="E120">
        <f t="shared" si="13"/>
        <v>6.5839560129705488E-2</v>
      </c>
      <c r="F120">
        <f t="shared" si="14"/>
        <v>-0.21612857747074576</v>
      </c>
      <c r="G120">
        <v>0</v>
      </c>
      <c r="H120">
        <f t="shared" si="15"/>
        <v>0.2819681376004512</v>
      </c>
      <c r="I120">
        <f t="shared" si="16"/>
        <v>-1.1422046408668385</v>
      </c>
      <c r="J120">
        <f t="shared" si="17"/>
        <v>1.1422046408668385</v>
      </c>
      <c r="K120">
        <f t="shared" si="18"/>
        <v>0.54531294617365145</v>
      </c>
      <c r="L120">
        <f t="shared" si="19"/>
        <v>0.45468705382634855</v>
      </c>
      <c r="M120">
        <f t="shared" si="20"/>
        <v>1.8338093878327919</v>
      </c>
      <c r="N120">
        <f t="shared" si="21"/>
        <v>2.1993148729101804</v>
      </c>
    </row>
    <row r="121" spans="1:14" x14ac:dyDescent="0.25">
      <c r="A121" s="4">
        <f>IF('True_Odds_Calculator_2-way'!A122="","",'True_Odds_Calculator_2-way'!A122)</f>
        <v>1.66</v>
      </c>
      <c r="B121" s="4">
        <f>IF('True_Odds_Calculator_2-way'!B122="","",'True_Odds_Calculator_2-way'!B122)</f>
        <v>2.17</v>
      </c>
      <c r="C121" s="4">
        <f t="shared" si="11"/>
        <v>0.60240963855421692</v>
      </c>
      <c r="D121">
        <f t="shared" si="12"/>
        <v>0.46082949308755761</v>
      </c>
      <c r="E121">
        <f t="shared" si="13"/>
        <v>6.3239131641774637E-2</v>
      </c>
      <c r="F121">
        <f t="shared" si="14"/>
        <v>-0.21436899672422394</v>
      </c>
      <c r="G121">
        <v>0</v>
      </c>
      <c r="H121">
        <f t="shared" si="15"/>
        <v>0.27760812836599857</v>
      </c>
      <c r="I121">
        <f t="shared" si="16"/>
        <v>-1.1379812366648652</v>
      </c>
      <c r="J121">
        <f t="shared" si="17"/>
        <v>1.1379812366648652</v>
      </c>
      <c r="K121">
        <f t="shared" si="18"/>
        <v>0.57108017460272809</v>
      </c>
      <c r="L121">
        <f t="shared" si="19"/>
        <v>0.42891982539727164</v>
      </c>
      <c r="M121">
        <f t="shared" si="20"/>
        <v>1.7510676161988112</v>
      </c>
      <c r="N121">
        <f t="shared" si="21"/>
        <v>2.3314380468978926</v>
      </c>
    </row>
    <row r="122" spans="1:14" x14ac:dyDescent="0.25">
      <c r="A122" s="4">
        <f>IF('True_Odds_Calculator_2-way'!A123="","",'True_Odds_Calculator_2-way'!A123)</f>
        <v>1.81</v>
      </c>
      <c r="B122" s="4">
        <f>IF('True_Odds_Calculator_2-way'!B123="","",'True_Odds_Calculator_2-way'!B123)</f>
        <v>1.99</v>
      </c>
      <c r="C122" s="4">
        <f t="shared" si="11"/>
        <v>0.5524861878453039</v>
      </c>
      <c r="D122">
        <f t="shared" si="12"/>
        <v>0.50251256281407031</v>
      </c>
      <c r="E122">
        <f t="shared" si="13"/>
        <v>5.4998750659374096E-2</v>
      </c>
      <c r="F122">
        <f t="shared" si="14"/>
        <v>-0.22263249951414543</v>
      </c>
      <c r="G122">
        <v>0</v>
      </c>
      <c r="H122">
        <f t="shared" si="15"/>
        <v>0.27763125017351953</v>
      </c>
      <c r="I122">
        <f t="shared" si="16"/>
        <v>-1.1167086836213465</v>
      </c>
      <c r="J122">
        <f t="shared" si="17"/>
        <v>1.1167086836213465</v>
      </c>
      <c r="K122">
        <f t="shared" si="18"/>
        <v>0.52506281446690029</v>
      </c>
      <c r="L122">
        <f t="shared" si="19"/>
        <v>0.47493718553309971</v>
      </c>
      <c r="M122">
        <f t="shared" si="20"/>
        <v>1.9045340337332906</v>
      </c>
      <c r="N122">
        <f t="shared" si="21"/>
        <v>2.1055415967851334</v>
      </c>
    </row>
    <row r="123" spans="1:14" x14ac:dyDescent="0.25">
      <c r="A123" s="4">
        <f>IF('True_Odds_Calculator_2-way'!A124="","",'True_Odds_Calculator_2-way'!A124)</f>
        <v>2.11</v>
      </c>
      <c r="B123" s="4">
        <f>IF('True_Odds_Calculator_2-way'!B124="","",'True_Odds_Calculator_2-way'!B124)</f>
        <v>1.8</v>
      </c>
      <c r="C123" s="4">
        <f t="shared" si="11"/>
        <v>0.47393364928909953</v>
      </c>
      <c r="D123">
        <f t="shared" si="12"/>
        <v>0.55555555555555558</v>
      </c>
      <c r="E123">
        <f t="shared" si="13"/>
        <v>2.9489204844655115E-2</v>
      </c>
      <c r="F123">
        <f t="shared" si="14"/>
        <v>-0.23380726698262244</v>
      </c>
      <c r="G123">
        <v>0</v>
      </c>
      <c r="H123">
        <f t="shared" si="15"/>
        <v>0.26329647182727756</v>
      </c>
      <c r="I123">
        <f t="shared" si="16"/>
        <v>-1.0611908999450221</v>
      </c>
      <c r="J123">
        <f t="shared" si="17"/>
        <v>1.0611908999450221</v>
      </c>
      <c r="K123">
        <f t="shared" si="18"/>
        <v>0.45915328758445073</v>
      </c>
      <c r="L123">
        <f t="shared" si="19"/>
        <v>0.54084671241554938</v>
      </c>
      <c r="M123">
        <f t="shared" si="20"/>
        <v>2.1779218989389744</v>
      </c>
      <c r="N123">
        <f t="shared" si="21"/>
        <v>1.8489527199560174</v>
      </c>
    </row>
    <row r="124" spans="1:14" x14ac:dyDescent="0.25">
      <c r="A124" s="4">
        <f>IF('True_Odds_Calculator_2-way'!A125="","",'True_Odds_Calculator_2-way'!A125)</f>
        <v>2.79</v>
      </c>
      <c r="B124" s="4">
        <f>IF('True_Odds_Calculator_2-way'!B125="","",'True_Odds_Calculator_2-way'!B125)</f>
        <v>1.49</v>
      </c>
      <c r="C124" s="4">
        <f t="shared" si="11"/>
        <v>0.35842293906810035</v>
      </c>
      <c r="D124">
        <f t="shared" si="12"/>
        <v>0.67114093959731547</v>
      </c>
      <c r="E124">
        <f t="shared" si="13"/>
        <v>2.9563878665415766E-2</v>
      </c>
      <c r="F124">
        <f t="shared" si="14"/>
        <v>-0.21098842943398044</v>
      </c>
      <c r="G124">
        <v>0</v>
      </c>
      <c r="H124">
        <f t="shared" si="15"/>
        <v>0.24055230809939623</v>
      </c>
      <c r="I124">
        <f t="shared" si="16"/>
        <v>-1.0677644182170511</v>
      </c>
      <c r="J124">
        <f t="shared" si="17"/>
        <v>1.0677644182170511</v>
      </c>
      <c r="K124">
        <f t="shared" si="18"/>
        <v>0.34348936247551975</v>
      </c>
      <c r="L124">
        <f t="shared" si="19"/>
        <v>0.65651063752448047</v>
      </c>
      <c r="M124">
        <f t="shared" si="20"/>
        <v>2.9112983086085213</v>
      </c>
      <c r="N124">
        <f t="shared" si="21"/>
        <v>1.5232045649263546</v>
      </c>
    </row>
    <row r="125" spans="1:14" x14ac:dyDescent="0.25">
      <c r="A125" s="4">
        <f>IF('True_Odds_Calculator_2-way'!A126="","",'True_Odds_Calculator_2-way'!A126)</f>
        <v>2.66</v>
      </c>
      <c r="B125" s="4">
        <f>IF('True_Odds_Calculator_2-way'!B126="","",'True_Odds_Calculator_2-way'!B126)</f>
        <v>1.53</v>
      </c>
      <c r="C125" s="4">
        <f t="shared" si="11"/>
        <v>0.37593984962406013</v>
      </c>
      <c r="D125">
        <f t="shared" si="12"/>
        <v>0.65359477124183007</v>
      </c>
      <c r="E125">
        <f t="shared" si="13"/>
        <v>2.9534620865890204E-2</v>
      </c>
      <c r="F125">
        <f t="shared" si="14"/>
        <v>-0.21617769914983542</v>
      </c>
      <c r="G125">
        <v>0</v>
      </c>
      <c r="H125">
        <f t="shared" si="15"/>
        <v>0.24571232001572557</v>
      </c>
      <c r="I125">
        <f t="shared" si="16"/>
        <v>-1.0661247392009332</v>
      </c>
      <c r="J125">
        <f t="shared" si="17"/>
        <v>1.0661247392009332</v>
      </c>
      <c r="K125">
        <f t="shared" si="18"/>
        <v>0.36104119075131075</v>
      </c>
      <c r="L125">
        <f t="shared" si="19"/>
        <v>0.63895880924868931</v>
      </c>
      <c r="M125">
        <f t="shared" si="20"/>
        <v>2.7697670670735497</v>
      </c>
      <c r="N125">
        <f t="shared" si="21"/>
        <v>1.5650461117764944</v>
      </c>
    </row>
    <row r="126" spans="1:14" x14ac:dyDescent="0.25">
      <c r="A126" s="4">
        <f>IF('True_Odds_Calculator_2-way'!A127="","",'True_Odds_Calculator_2-way'!A127)</f>
        <v>2.2999999999999998</v>
      </c>
      <c r="B126" s="4">
        <f>IF('True_Odds_Calculator_2-way'!B127="","",'True_Odds_Calculator_2-way'!B127)</f>
        <v>1.68</v>
      </c>
      <c r="C126" s="4">
        <f t="shared" si="11"/>
        <v>0.43478260869565222</v>
      </c>
      <c r="D126">
        <f t="shared" si="12"/>
        <v>0.59523809523809523</v>
      </c>
      <c r="E126">
        <f t="shared" si="13"/>
        <v>3.002070393374745E-2</v>
      </c>
      <c r="F126">
        <f t="shared" si="14"/>
        <v>-0.22877846790890266</v>
      </c>
      <c r="G126">
        <v>0</v>
      </c>
      <c r="H126">
        <f t="shared" si="15"/>
        <v>0.25879917184265011</v>
      </c>
      <c r="I126">
        <f t="shared" si="16"/>
        <v>-1.0635890745287928</v>
      </c>
      <c r="J126">
        <f t="shared" si="17"/>
        <v>1.0635890745287928</v>
      </c>
      <c r="K126">
        <f t="shared" si="18"/>
        <v>0.41969797077976234</v>
      </c>
      <c r="L126">
        <f t="shared" si="19"/>
        <v>0.58030202922023755</v>
      </c>
      <c r="M126">
        <f t="shared" si="20"/>
        <v>2.3826657968874305</v>
      </c>
      <c r="N126">
        <f t="shared" si="21"/>
        <v>1.7232405706795793</v>
      </c>
    </row>
    <row r="127" spans="1:14" x14ac:dyDescent="0.25">
      <c r="A127" s="4">
        <f>IF('True_Odds_Calculator_2-way'!A128="","",'True_Odds_Calculator_2-way'!A128)</f>
        <v>2.52</v>
      </c>
      <c r="B127" s="4">
        <f>IF('True_Odds_Calculator_2-way'!B128="","",'True_Odds_Calculator_2-way'!B128)</f>
        <v>1.57</v>
      </c>
      <c r="C127" s="4">
        <f t="shared" si="11"/>
        <v>0.3968253968253968</v>
      </c>
      <c r="D127">
        <f t="shared" si="12"/>
        <v>0.63694267515923564</v>
      </c>
      <c r="E127">
        <f t="shared" si="13"/>
        <v>3.3768071984632497E-2</v>
      </c>
      <c r="F127">
        <f t="shared" si="14"/>
        <v>-0.21898695784046107</v>
      </c>
      <c r="G127">
        <v>0</v>
      </c>
      <c r="H127">
        <f t="shared" si="15"/>
        <v>0.25275502982509351</v>
      </c>
      <c r="I127">
        <f t="shared" si="16"/>
        <v>-1.0743376064838499</v>
      </c>
      <c r="J127">
        <f t="shared" si="17"/>
        <v>1.0743376064838499</v>
      </c>
      <c r="K127">
        <f t="shared" si="18"/>
        <v>0.37979589711327127</v>
      </c>
      <c r="L127">
        <f t="shared" si="19"/>
        <v>0.62020410288672867</v>
      </c>
      <c r="M127">
        <f t="shared" si="20"/>
        <v>2.6329931618554516</v>
      </c>
      <c r="N127">
        <f t="shared" si="21"/>
        <v>1.6123724356957947</v>
      </c>
    </row>
    <row r="128" spans="1:14" x14ac:dyDescent="0.25">
      <c r="A128" s="4">
        <f>IF('True_Odds_Calculator_2-way'!A129="","",'True_Odds_Calculator_2-way'!A129)</f>
        <v>2.61</v>
      </c>
      <c r="B128" s="4">
        <f>IF('True_Odds_Calculator_2-way'!B129="","",'True_Odds_Calculator_2-way'!B129)</f>
        <v>1.52</v>
      </c>
      <c r="C128" s="4">
        <f t="shared" si="11"/>
        <v>0.38314176245210729</v>
      </c>
      <c r="D128">
        <f t="shared" si="12"/>
        <v>0.65789473684210531</v>
      </c>
      <c r="E128">
        <f t="shared" si="13"/>
        <v>4.1036499294212714E-2</v>
      </c>
      <c r="F128">
        <f t="shared" si="14"/>
        <v>-0.21103044968743689</v>
      </c>
      <c r="G128">
        <v>0</v>
      </c>
      <c r="H128">
        <f t="shared" si="15"/>
        <v>0.25206694898164955</v>
      </c>
      <c r="I128">
        <f t="shared" si="16"/>
        <v>-1.0929124924699356</v>
      </c>
      <c r="J128">
        <f t="shared" si="17"/>
        <v>1.0929124924699356</v>
      </c>
      <c r="K128">
        <f t="shared" si="18"/>
        <v>0.36237278779433929</v>
      </c>
      <c r="L128">
        <f t="shared" si="19"/>
        <v>0.63762721220566054</v>
      </c>
      <c r="M128">
        <f t="shared" si="20"/>
        <v>2.7595891128765966</v>
      </c>
      <c r="N128">
        <f t="shared" si="21"/>
        <v>1.5683144960843667</v>
      </c>
    </row>
    <row r="129" spans="1:14" x14ac:dyDescent="0.25">
      <c r="A129" s="4">
        <f>IF('True_Odds_Calculator_2-way'!A130="","",'True_Odds_Calculator_2-way'!A130)</f>
        <v>2.42</v>
      </c>
      <c r="B129" s="4">
        <f>IF('True_Odds_Calculator_2-way'!B130="","",'True_Odds_Calculator_2-way'!B130)</f>
        <v>1.59</v>
      </c>
      <c r="C129" s="4">
        <f t="shared" si="11"/>
        <v>0.41322314049586778</v>
      </c>
      <c r="D129">
        <f t="shared" si="12"/>
        <v>0.62893081761006286</v>
      </c>
      <c r="E129">
        <f t="shared" si="13"/>
        <v>4.21539581059307E-2</v>
      </c>
      <c r="F129">
        <f t="shared" si="14"/>
        <v>-0.21773480950153323</v>
      </c>
      <c r="G129">
        <v>0</v>
      </c>
      <c r="H129">
        <f t="shared" si="15"/>
        <v>0.25988876760746399</v>
      </c>
      <c r="I129">
        <f t="shared" si="16"/>
        <v>-1.0925210715205453</v>
      </c>
      <c r="J129">
        <f t="shared" si="17"/>
        <v>1.0925210715205453</v>
      </c>
      <c r="K129">
        <f t="shared" si="18"/>
        <v>0.39194476351796709</v>
      </c>
      <c r="L129">
        <f t="shared" si="19"/>
        <v>0.60805523648203263</v>
      </c>
      <c r="M129">
        <f t="shared" si="20"/>
        <v>2.5513799215591741</v>
      </c>
      <c r="N129">
        <f t="shared" si="21"/>
        <v>1.6445874321971223</v>
      </c>
    </row>
    <row r="130" spans="1:14" x14ac:dyDescent="0.25">
      <c r="A130" s="4">
        <f>IF('True_Odds_Calculator_2-way'!A131="","",'True_Odds_Calculator_2-way'!A131)</f>
        <v>2.78</v>
      </c>
      <c r="B130" s="4">
        <f>IF('True_Odds_Calculator_2-way'!B131="","",'True_Odds_Calculator_2-way'!B131)</f>
        <v>1.46</v>
      </c>
      <c r="C130" s="4">
        <f t="shared" si="11"/>
        <v>0.35971223021582738</v>
      </c>
      <c r="D130">
        <f t="shared" si="12"/>
        <v>0.68493150684931503</v>
      </c>
      <c r="E130">
        <f t="shared" si="13"/>
        <v>4.4643737065142464E-2</v>
      </c>
      <c r="F130">
        <f t="shared" si="14"/>
        <v>-0.20173450280871186</v>
      </c>
      <c r="G130">
        <v>0</v>
      </c>
      <c r="H130">
        <f t="shared" si="15"/>
        <v>0.24637823987385435</v>
      </c>
      <c r="I130">
        <f t="shared" si="16"/>
        <v>-1.1051241842563382</v>
      </c>
      <c r="J130">
        <f t="shared" si="17"/>
        <v>1.1051241842563382</v>
      </c>
      <c r="K130">
        <f t="shared" si="18"/>
        <v>0.33702703187052235</v>
      </c>
      <c r="L130">
        <f t="shared" si="19"/>
        <v>0.66297296812947748</v>
      </c>
      <c r="M130">
        <f t="shared" si="20"/>
        <v>2.9671210479762817</v>
      </c>
      <c r="N130">
        <f t="shared" si="21"/>
        <v>1.5083571247579157</v>
      </c>
    </row>
    <row r="131" spans="1:14" x14ac:dyDescent="0.25">
      <c r="A131" s="4">
        <f>IF('True_Odds_Calculator_2-way'!A132="","",'True_Odds_Calculator_2-way'!A132)</f>
        <v>1.97</v>
      </c>
      <c r="B131" s="4">
        <f>IF('True_Odds_Calculator_2-way'!B132="","",'True_Odds_Calculator_2-way'!B132)</f>
        <v>1.92</v>
      </c>
      <c r="C131" s="4">
        <f t="shared" ref="C131:C194" si="22">1/A131</f>
        <v>0.50761421319796951</v>
      </c>
      <c r="D131">
        <f t="shared" ref="D131:D194" si="23">1/B131</f>
        <v>0.52083333333333337</v>
      </c>
      <c r="E131">
        <f t="shared" ref="E131:E194" si="24">C131+D131-1</f>
        <v>2.844754653130277E-2</v>
      </c>
      <c r="F131">
        <f t="shared" ref="F131:F194" si="25">C131+D131-(C131*D131)-1</f>
        <v>-0.2359348561759731</v>
      </c>
      <c r="G131">
        <v>0</v>
      </c>
      <c r="H131">
        <f t="shared" ref="H131:H194" si="26">C131*D131</f>
        <v>0.26438240270727581</v>
      </c>
      <c r="I131">
        <f t="shared" ref="I131:I194" si="27">((-4*F131*H131)^0.5)/(2*F131)</f>
        <v>-1.0585715534396718</v>
      </c>
      <c r="J131">
        <f t="shared" ref="J131:J194" si="28">(-((-4*F131*H131)^0.5))/(2*F131)</f>
        <v>1.0585715534396718</v>
      </c>
      <c r="K131">
        <f t="shared" ref="K131:K194" si="29">IF(A131="","",(C131/($J131+C131-($J131*C131))))</f>
        <v>0.49338508579127022</v>
      </c>
      <c r="L131">
        <f t="shared" ref="L131:L194" si="30">IF(B131="","",(D131/($J131+D131-($J131*D131))))</f>
        <v>0.50661491420873006</v>
      </c>
      <c r="M131">
        <f t="shared" ref="M131:M194" si="31">IF(A131="","",1/K131)</f>
        <v>2.0268144068364817</v>
      </c>
      <c r="N131">
        <f t="shared" ref="N131:N194" si="32">IF(B131="","",1/L131)</f>
        <v>1.9738858291644976</v>
      </c>
    </row>
    <row r="132" spans="1:14" x14ac:dyDescent="0.25">
      <c r="A132" s="4">
        <f>IF('True_Odds_Calculator_2-way'!A133="","",'True_Odds_Calculator_2-way'!A133)</f>
        <v>2.1800000000000002</v>
      </c>
      <c r="B132" s="4">
        <f>IF('True_Odds_Calculator_2-way'!B133="","",'True_Odds_Calculator_2-way'!B133)</f>
        <v>1.74</v>
      </c>
      <c r="C132" s="4">
        <f t="shared" si="22"/>
        <v>0.4587155963302752</v>
      </c>
      <c r="D132">
        <f t="shared" si="23"/>
        <v>0.57471264367816088</v>
      </c>
      <c r="E132">
        <f t="shared" si="24"/>
        <v>3.3428240008436028E-2</v>
      </c>
      <c r="F132">
        <f t="shared" si="25"/>
        <v>-0.23020141305494057</v>
      </c>
      <c r="G132">
        <v>0</v>
      </c>
      <c r="H132">
        <f t="shared" si="26"/>
        <v>0.26362965306337655</v>
      </c>
      <c r="I132">
        <f t="shared" si="27"/>
        <v>-1.0701462561817372</v>
      </c>
      <c r="J132">
        <f t="shared" si="28"/>
        <v>1.0701462561817372</v>
      </c>
      <c r="K132">
        <f t="shared" si="29"/>
        <v>0.44193570658612125</v>
      </c>
      <c r="L132">
        <f t="shared" si="30"/>
        <v>0.55806429341387886</v>
      </c>
      <c r="M132">
        <f t="shared" si="31"/>
        <v>2.26277258229445</v>
      </c>
      <c r="N132">
        <f t="shared" si="32"/>
        <v>1.7919082295744857</v>
      </c>
    </row>
    <row r="133" spans="1:14" x14ac:dyDescent="0.25">
      <c r="A133" s="4">
        <f>IF('True_Odds_Calculator_2-way'!A134="","",'True_Odds_Calculator_2-way'!A134)</f>
        <v>1.92</v>
      </c>
      <c r="B133" s="4">
        <f>IF('True_Odds_Calculator_2-way'!B134="","",'True_Odds_Calculator_2-way'!B134)</f>
        <v>1.97</v>
      </c>
      <c r="C133" s="4">
        <f t="shared" si="22"/>
        <v>0.52083333333333337</v>
      </c>
      <c r="D133">
        <f t="shared" si="23"/>
        <v>0.50761421319796951</v>
      </c>
      <c r="E133">
        <f t="shared" si="24"/>
        <v>2.844754653130277E-2</v>
      </c>
      <c r="F133">
        <f t="shared" si="25"/>
        <v>-0.2359348561759731</v>
      </c>
      <c r="G133">
        <v>0</v>
      </c>
      <c r="H133">
        <f t="shared" si="26"/>
        <v>0.26438240270727581</v>
      </c>
      <c r="I133">
        <f t="shared" si="27"/>
        <v>-1.0585715534396718</v>
      </c>
      <c r="J133">
        <f t="shared" si="28"/>
        <v>1.0585715534396718</v>
      </c>
      <c r="K133">
        <f t="shared" si="29"/>
        <v>0.50661491420873006</v>
      </c>
      <c r="L133">
        <f t="shared" si="30"/>
        <v>0.49338508579127022</v>
      </c>
      <c r="M133">
        <f t="shared" si="31"/>
        <v>1.9738858291644976</v>
      </c>
      <c r="N133">
        <f t="shared" si="32"/>
        <v>2.0268144068364817</v>
      </c>
    </row>
    <row r="134" spans="1:14" x14ac:dyDescent="0.25">
      <c r="A134" s="4">
        <f>IF('True_Odds_Calculator_2-way'!A135="","",'True_Odds_Calculator_2-way'!A135)</f>
        <v>1.78</v>
      </c>
      <c r="B134" s="4">
        <f>IF('True_Odds_Calculator_2-way'!B135="","",'True_Odds_Calculator_2-way'!B135)</f>
        <v>2.11</v>
      </c>
      <c r="C134" s="4">
        <f t="shared" si="22"/>
        <v>0.5617977528089888</v>
      </c>
      <c r="D134">
        <f t="shared" si="23"/>
        <v>0.47393364928909953</v>
      </c>
      <c r="E134">
        <f t="shared" si="24"/>
        <v>3.5731402098088338E-2</v>
      </c>
      <c r="F134">
        <f t="shared" si="25"/>
        <v>-0.23052345705309119</v>
      </c>
      <c r="G134">
        <v>0</v>
      </c>
      <c r="H134">
        <f t="shared" si="26"/>
        <v>0.26625485915117952</v>
      </c>
      <c r="I134">
        <f t="shared" si="27"/>
        <v>-1.0747098003652684</v>
      </c>
      <c r="J134">
        <f t="shared" si="28"/>
        <v>1.0747098003652684</v>
      </c>
      <c r="K134">
        <f t="shared" si="29"/>
        <v>0.54398865104166871</v>
      </c>
      <c r="L134">
        <f t="shared" si="30"/>
        <v>0.45601134895833134</v>
      </c>
      <c r="M134">
        <f t="shared" si="31"/>
        <v>1.838273644284909</v>
      </c>
      <c r="N134">
        <f t="shared" si="32"/>
        <v>2.192927878405448</v>
      </c>
    </row>
    <row r="135" spans="1:14" x14ac:dyDescent="0.25">
      <c r="A135" s="4">
        <f>IF('True_Odds_Calculator_2-way'!A136="","",'True_Odds_Calculator_2-way'!A136)</f>
        <v>1.61</v>
      </c>
      <c r="B135" s="4">
        <f>IF('True_Odds_Calculator_2-way'!B136="","",'True_Odds_Calculator_2-way'!B136)</f>
        <v>2.34</v>
      </c>
      <c r="C135" s="4">
        <f t="shared" si="22"/>
        <v>0.6211180124223602</v>
      </c>
      <c r="D135">
        <f t="shared" si="23"/>
        <v>0.42735042735042739</v>
      </c>
      <c r="E135">
        <f t="shared" si="24"/>
        <v>4.8468439772787697E-2</v>
      </c>
      <c r="F135">
        <f t="shared" si="25"/>
        <v>-0.21696660827095604</v>
      </c>
      <c r="G135">
        <v>0</v>
      </c>
      <c r="H135">
        <f t="shared" si="26"/>
        <v>0.26543504804374368</v>
      </c>
      <c r="I135">
        <f t="shared" si="27"/>
        <v>-1.1060701788398051</v>
      </c>
      <c r="J135">
        <f t="shared" si="28"/>
        <v>1.1060701788398051</v>
      </c>
      <c r="K135">
        <f t="shared" si="29"/>
        <v>0.59712087098129241</v>
      </c>
      <c r="L135">
        <f t="shared" si="30"/>
        <v>0.40287912901870748</v>
      </c>
      <c r="M135">
        <f t="shared" si="31"/>
        <v>1.6747028090922811</v>
      </c>
      <c r="N135">
        <f t="shared" si="32"/>
        <v>2.4821340396453389</v>
      </c>
    </row>
    <row r="136" spans="1:14" x14ac:dyDescent="0.25">
      <c r="A136" s="4">
        <f>IF('True_Odds_Calculator_2-way'!A137="","",'True_Odds_Calculator_2-way'!A137)</f>
        <v>1.4</v>
      </c>
      <c r="B136" s="4">
        <f>IF('True_Odds_Calculator_2-way'!B137="","",'True_Odds_Calculator_2-way'!B137)</f>
        <v>2.96</v>
      </c>
      <c r="C136" s="4">
        <f t="shared" si="22"/>
        <v>0.7142857142857143</v>
      </c>
      <c r="D136">
        <f t="shared" si="23"/>
        <v>0.33783783783783783</v>
      </c>
      <c r="E136">
        <f t="shared" si="24"/>
        <v>5.212355212355213E-2</v>
      </c>
      <c r="F136">
        <f t="shared" si="25"/>
        <v>-0.18918918918918914</v>
      </c>
      <c r="G136">
        <v>0</v>
      </c>
      <c r="H136">
        <f t="shared" si="26"/>
        <v>0.2413127413127413</v>
      </c>
      <c r="I136">
        <f t="shared" si="27"/>
        <v>-1.1293848786315643</v>
      </c>
      <c r="J136">
        <f t="shared" si="28"/>
        <v>1.1293848786315643</v>
      </c>
      <c r="K136">
        <f t="shared" si="29"/>
        <v>0.68882195843131644</v>
      </c>
      <c r="L136">
        <f t="shared" si="30"/>
        <v>0.31117804156868345</v>
      </c>
      <c r="M136">
        <f t="shared" si="31"/>
        <v>1.4517539514526259</v>
      </c>
      <c r="N136">
        <f t="shared" si="32"/>
        <v>3.2135943621178655</v>
      </c>
    </row>
    <row r="137" spans="1:14" x14ac:dyDescent="0.25">
      <c r="A137" s="4">
        <f>IF('True_Odds_Calculator_2-way'!A138="","",'True_Odds_Calculator_2-way'!A138)</f>
        <v>1.56</v>
      </c>
      <c r="B137" s="4">
        <f>IF('True_Odds_Calculator_2-way'!B138="","",'True_Odds_Calculator_2-way'!B138)</f>
        <v>2.46</v>
      </c>
      <c r="C137" s="4">
        <f t="shared" si="22"/>
        <v>0.64102564102564097</v>
      </c>
      <c r="D137">
        <f t="shared" si="23"/>
        <v>0.4065040650406504</v>
      </c>
      <c r="E137">
        <f t="shared" si="24"/>
        <v>4.7529706066291366E-2</v>
      </c>
      <c r="F137">
        <f t="shared" si="25"/>
        <v>-0.21304982280592033</v>
      </c>
      <c r="G137">
        <v>0</v>
      </c>
      <c r="H137">
        <f t="shared" si="26"/>
        <v>0.26057952887221175</v>
      </c>
      <c r="I137">
        <f t="shared" si="27"/>
        <v>-1.1059348880095219</v>
      </c>
      <c r="J137">
        <f t="shared" si="28"/>
        <v>1.1059348880095219</v>
      </c>
      <c r="K137">
        <f t="shared" si="29"/>
        <v>0.61754181729268298</v>
      </c>
      <c r="L137">
        <f t="shared" si="30"/>
        <v>0.38245818270731691</v>
      </c>
      <c r="M137">
        <f t="shared" si="31"/>
        <v>1.6193235372853327</v>
      </c>
      <c r="N137">
        <f t="shared" si="32"/>
        <v>2.6146649364939023</v>
      </c>
    </row>
    <row r="138" spans="1:14" x14ac:dyDescent="0.25">
      <c r="A138" s="4">
        <f>IF('True_Odds_Calculator_2-way'!A139="","",'True_Odds_Calculator_2-way'!A139)</f>
        <v>1.81</v>
      </c>
      <c r="B138" s="4">
        <f>IF('True_Odds_Calculator_2-way'!B139="","",'True_Odds_Calculator_2-way'!B139)</f>
        <v>2.0299999999999998</v>
      </c>
      <c r="C138" s="4">
        <f t="shared" si="22"/>
        <v>0.5524861878453039</v>
      </c>
      <c r="D138">
        <f t="shared" si="23"/>
        <v>0.49261083743842371</v>
      </c>
      <c r="E138">
        <f t="shared" si="24"/>
        <v>4.5097025283727721E-2</v>
      </c>
      <c r="F138">
        <f t="shared" si="25"/>
        <v>-0.22706365838390963</v>
      </c>
      <c r="G138">
        <v>0</v>
      </c>
      <c r="H138">
        <f t="shared" si="26"/>
        <v>0.2721606836676374</v>
      </c>
      <c r="I138">
        <f t="shared" si="27"/>
        <v>-1.0948103090714374</v>
      </c>
      <c r="J138">
        <f t="shared" si="28"/>
        <v>1.0948103090714374</v>
      </c>
      <c r="K138">
        <f t="shared" si="29"/>
        <v>0.52999890518954651</v>
      </c>
      <c r="L138">
        <f t="shared" si="30"/>
        <v>0.47000109481045338</v>
      </c>
      <c r="M138">
        <f t="shared" si="31"/>
        <v>1.8867963503478642</v>
      </c>
      <c r="N138">
        <f t="shared" si="32"/>
        <v>2.1276546183435801</v>
      </c>
    </row>
    <row r="139" spans="1:14" x14ac:dyDescent="0.25">
      <c r="A139" s="4">
        <f>IF('True_Odds_Calculator_2-way'!A140="","",'True_Odds_Calculator_2-way'!A140)</f>
        <v>1.58</v>
      </c>
      <c r="B139" s="4">
        <f>IF('True_Odds_Calculator_2-way'!B140="","",'True_Odds_Calculator_2-way'!B140)</f>
        <v>2.5299999999999998</v>
      </c>
      <c r="C139" s="4">
        <f t="shared" si="22"/>
        <v>0.63291139240506322</v>
      </c>
      <c r="D139">
        <f t="shared" si="23"/>
        <v>0.39525691699604748</v>
      </c>
      <c r="E139">
        <f t="shared" si="24"/>
        <v>2.8168309401110703E-2</v>
      </c>
      <c r="F139">
        <f t="shared" si="25"/>
        <v>-0.22199429629259027</v>
      </c>
      <c r="G139">
        <v>0</v>
      </c>
      <c r="H139">
        <f t="shared" si="26"/>
        <v>0.25016260569370091</v>
      </c>
      <c r="I139">
        <f t="shared" si="27"/>
        <v>-1.0615495921641365</v>
      </c>
      <c r="J139">
        <f t="shared" si="28"/>
        <v>1.0615495921641365</v>
      </c>
      <c r="K139">
        <f t="shared" si="29"/>
        <v>0.61892725464583687</v>
      </c>
      <c r="L139">
        <f t="shared" si="30"/>
        <v>0.38107274535416313</v>
      </c>
      <c r="M139">
        <f t="shared" si="31"/>
        <v>1.6156987634551996</v>
      </c>
      <c r="N139">
        <f t="shared" si="32"/>
        <v>2.6241708760111284</v>
      </c>
    </row>
    <row r="140" spans="1:14" x14ac:dyDescent="0.25">
      <c r="A140" s="4">
        <f>IF('True_Odds_Calculator_2-way'!A141="","",'True_Odds_Calculator_2-way'!A141)</f>
        <v>1.91</v>
      </c>
      <c r="B140" s="4">
        <f>IF('True_Odds_Calculator_2-way'!B141="","",'True_Odds_Calculator_2-way'!B141)</f>
        <v>2</v>
      </c>
      <c r="C140" s="4">
        <f t="shared" si="22"/>
        <v>0.52356020942408377</v>
      </c>
      <c r="D140">
        <f t="shared" si="23"/>
        <v>0.5</v>
      </c>
      <c r="E140">
        <f t="shared" si="24"/>
        <v>2.3560209424083656E-2</v>
      </c>
      <c r="F140">
        <f t="shared" si="25"/>
        <v>-0.23821989528795817</v>
      </c>
      <c r="G140">
        <v>0</v>
      </c>
      <c r="H140">
        <f t="shared" si="26"/>
        <v>0.26178010471204188</v>
      </c>
      <c r="I140">
        <f t="shared" si="27"/>
        <v>-1.0482848367219182</v>
      </c>
      <c r="J140">
        <f t="shared" si="28"/>
        <v>1.0482848367219182</v>
      </c>
      <c r="K140">
        <f t="shared" si="29"/>
        <v>0.51178665092282616</v>
      </c>
      <c r="L140">
        <f t="shared" si="30"/>
        <v>0.4882133490771739</v>
      </c>
      <c r="M140">
        <f t="shared" si="31"/>
        <v>1.9539392014169454</v>
      </c>
      <c r="N140">
        <f t="shared" si="32"/>
        <v>2.0482848367219182</v>
      </c>
    </row>
    <row r="141" spans="1:14" x14ac:dyDescent="0.25">
      <c r="A141" s="4">
        <f>IF('True_Odds_Calculator_2-way'!A142="","",'True_Odds_Calculator_2-way'!A142)</f>
        <v>1.84</v>
      </c>
      <c r="B141" s="4">
        <f>IF('True_Odds_Calculator_2-way'!B142="","",'True_Odds_Calculator_2-way'!B142)</f>
        <v>2.0499999999999998</v>
      </c>
      <c r="C141" s="4">
        <f t="shared" si="22"/>
        <v>0.54347826086956519</v>
      </c>
      <c r="D141">
        <f t="shared" si="23"/>
        <v>0.48780487804878053</v>
      </c>
      <c r="E141">
        <f t="shared" si="24"/>
        <v>3.1283138918345665E-2</v>
      </c>
      <c r="F141">
        <f t="shared" si="25"/>
        <v>-0.23382820784729597</v>
      </c>
      <c r="G141">
        <v>0</v>
      </c>
      <c r="H141">
        <f t="shared" si="26"/>
        <v>0.26511134676564158</v>
      </c>
      <c r="I141">
        <f t="shared" si="27"/>
        <v>-1.0647942749998995</v>
      </c>
      <c r="J141">
        <f t="shared" si="28"/>
        <v>1.0647942749998995</v>
      </c>
      <c r="K141">
        <f t="shared" si="29"/>
        <v>0.52786404500042072</v>
      </c>
      <c r="L141">
        <f t="shared" si="30"/>
        <v>0.47213595499957955</v>
      </c>
      <c r="M141">
        <f t="shared" si="31"/>
        <v>1.8944271909999155</v>
      </c>
      <c r="N141">
        <f t="shared" si="32"/>
        <v>2.118033988749894</v>
      </c>
    </row>
    <row r="142" spans="1:14" x14ac:dyDescent="0.25">
      <c r="A142" s="4">
        <f>IF('True_Odds_Calculator_2-way'!A143="","",'True_Odds_Calculator_2-way'!A143)</f>
        <v>1.79</v>
      </c>
      <c r="B142" s="4">
        <f>IF('True_Odds_Calculator_2-way'!B143="","",'True_Odds_Calculator_2-way'!B143)</f>
        <v>2.1</v>
      </c>
      <c r="C142" s="4">
        <f t="shared" si="22"/>
        <v>0.55865921787709494</v>
      </c>
      <c r="D142">
        <f t="shared" si="23"/>
        <v>0.47619047619047616</v>
      </c>
      <c r="E142">
        <f t="shared" si="24"/>
        <v>3.4849694067571102E-2</v>
      </c>
      <c r="F142">
        <f t="shared" si="25"/>
        <v>-0.2311785049215217</v>
      </c>
      <c r="G142">
        <v>0</v>
      </c>
      <c r="H142">
        <f t="shared" si="26"/>
        <v>0.2660281989890928</v>
      </c>
      <c r="I142">
        <f t="shared" si="27"/>
        <v>-1.072729223145815</v>
      </c>
      <c r="J142">
        <f t="shared" si="28"/>
        <v>1.072729223145815</v>
      </c>
      <c r="K142">
        <f t="shared" si="29"/>
        <v>0.5412848551170536</v>
      </c>
      <c r="L142">
        <f t="shared" si="30"/>
        <v>0.4587151448829464</v>
      </c>
      <c r="M142">
        <f t="shared" si="31"/>
        <v>1.8474560862851939</v>
      </c>
      <c r="N142">
        <f t="shared" si="32"/>
        <v>2.1800021454603971</v>
      </c>
    </row>
    <row r="143" spans="1:14" x14ac:dyDescent="0.25">
      <c r="A143" s="4">
        <f>IF('True_Odds_Calculator_2-way'!A144="","",'True_Odds_Calculator_2-way'!A144)</f>
        <v>1.66</v>
      </c>
      <c r="B143" s="4">
        <f>IF('True_Odds_Calculator_2-way'!B144="","",'True_Odds_Calculator_2-way'!B144)</f>
        <v>2.31</v>
      </c>
      <c r="C143" s="4">
        <f t="shared" si="22"/>
        <v>0.60240963855421692</v>
      </c>
      <c r="D143">
        <f t="shared" si="23"/>
        <v>0.4329004329004329</v>
      </c>
      <c r="E143">
        <f t="shared" si="24"/>
        <v>3.5310071454649705E-2</v>
      </c>
      <c r="F143">
        <f t="shared" si="25"/>
        <v>-0.22547332185886404</v>
      </c>
      <c r="G143">
        <v>0</v>
      </c>
      <c r="H143">
        <f t="shared" si="26"/>
        <v>0.2607833933135138</v>
      </c>
      <c r="I143">
        <f t="shared" si="27"/>
        <v>-1.0754553500909856</v>
      </c>
      <c r="J143">
        <f t="shared" si="28"/>
        <v>1.0754553500909856</v>
      </c>
      <c r="K143">
        <f t="shared" si="29"/>
        <v>0.58486354509435967</v>
      </c>
      <c r="L143">
        <f t="shared" si="30"/>
        <v>0.41513645490564033</v>
      </c>
      <c r="M143">
        <f t="shared" si="31"/>
        <v>1.7098005310600506</v>
      </c>
      <c r="N143">
        <f t="shared" si="32"/>
        <v>2.4088465086191913</v>
      </c>
    </row>
    <row r="144" spans="1:14" x14ac:dyDescent="0.25">
      <c r="A144" s="4">
        <f>IF('True_Odds_Calculator_2-way'!A145="","",'True_Odds_Calculator_2-way'!A145)</f>
        <v>1.7</v>
      </c>
      <c r="B144" s="4">
        <f>IF('True_Odds_Calculator_2-way'!B145="","",'True_Odds_Calculator_2-way'!B145)</f>
        <v>2.23</v>
      </c>
      <c r="C144" s="4">
        <f t="shared" si="22"/>
        <v>0.58823529411764708</v>
      </c>
      <c r="D144">
        <f t="shared" si="23"/>
        <v>0.44843049327354262</v>
      </c>
      <c r="E144">
        <f t="shared" si="24"/>
        <v>3.6665787391189752E-2</v>
      </c>
      <c r="F144">
        <f t="shared" si="25"/>
        <v>-0.22711685571089413</v>
      </c>
      <c r="G144">
        <v>0</v>
      </c>
      <c r="H144">
        <f t="shared" si="26"/>
        <v>0.26378264310208388</v>
      </c>
      <c r="I144">
        <f t="shared" si="27"/>
        <v>-1.0777013435226062</v>
      </c>
      <c r="J144">
        <f t="shared" si="28"/>
        <v>1.0777013435226062</v>
      </c>
      <c r="K144">
        <f t="shared" si="29"/>
        <v>0.56999838344723819</v>
      </c>
      <c r="L144">
        <f t="shared" si="30"/>
        <v>0.43000161655276159</v>
      </c>
      <c r="M144">
        <f t="shared" si="31"/>
        <v>1.7543909404658247</v>
      </c>
      <c r="N144">
        <f t="shared" si="32"/>
        <v>2.3255726525328053</v>
      </c>
    </row>
    <row r="145" spans="1:14" x14ac:dyDescent="0.25">
      <c r="A145" s="4">
        <f>IF('True_Odds_Calculator_2-way'!A146="","",'True_Odds_Calculator_2-way'!A146)</f>
        <v>1.88</v>
      </c>
      <c r="B145" s="4">
        <f>IF('True_Odds_Calculator_2-way'!B146="","",'True_Odds_Calculator_2-way'!B146)</f>
        <v>2.02</v>
      </c>
      <c r="C145" s="4">
        <f t="shared" si="22"/>
        <v>0.53191489361702127</v>
      </c>
      <c r="D145">
        <f t="shared" si="23"/>
        <v>0.49504950495049505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0.51844612438456505</v>
      </c>
      <c r="L145">
        <f t="shared" si="30"/>
        <v>0.48155387561543506</v>
      </c>
      <c r="M145">
        <f t="shared" si="31"/>
        <v>1.9288407280256479</v>
      </c>
      <c r="N145">
        <f t="shared" si="32"/>
        <v>2.0766108438479098</v>
      </c>
    </row>
    <row r="146" spans="1:14" x14ac:dyDescent="0.25">
      <c r="A146" s="4">
        <f>IF('True_Odds_Calculator_2-way'!A147="","",'True_Odds_Calculator_2-way'!A147)</f>
        <v>1.79</v>
      </c>
      <c r="B146" s="4">
        <f>IF('True_Odds_Calculator_2-way'!B147="","",'True_Odds_Calculator_2-way'!B147)</f>
        <v>2.13</v>
      </c>
      <c r="C146" s="4">
        <f t="shared" si="22"/>
        <v>0.55865921787709494</v>
      </c>
      <c r="D146">
        <f t="shared" si="23"/>
        <v>0.46948356807511737</v>
      </c>
      <c r="E146">
        <f t="shared" si="24"/>
        <v>2.8142785952212312E-2</v>
      </c>
      <c r="F146">
        <f t="shared" si="25"/>
        <v>-0.2341385369947806</v>
      </c>
      <c r="G146">
        <v>0</v>
      </c>
      <c r="H146">
        <f t="shared" si="26"/>
        <v>0.26228132294699291</v>
      </c>
      <c r="I146">
        <f t="shared" si="27"/>
        <v>-1.0583936671670078</v>
      </c>
      <c r="J146">
        <f t="shared" si="28"/>
        <v>1.0583936671670078</v>
      </c>
      <c r="K146">
        <f t="shared" si="29"/>
        <v>0.5446234509412119</v>
      </c>
      <c r="L146">
        <f t="shared" si="30"/>
        <v>0.45537654905878816</v>
      </c>
      <c r="M146">
        <f t="shared" si="31"/>
        <v>1.8361309970619364</v>
      </c>
      <c r="N146">
        <f t="shared" si="32"/>
        <v>2.1959848438987186</v>
      </c>
    </row>
    <row r="147" spans="1:14" x14ac:dyDescent="0.25">
      <c r="A147" s="4">
        <f>IF('True_Odds_Calculator_2-way'!A148="","",'True_Odds_Calculator_2-way'!A148)</f>
        <v>1.57</v>
      </c>
      <c r="B147" s="4">
        <f>IF('True_Odds_Calculator_2-way'!B148="","",'True_Odds_Calculator_2-way'!B148)</f>
        <v>2.54</v>
      </c>
      <c r="C147" s="4">
        <f t="shared" si="22"/>
        <v>0.63694267515923564</v>
      </c>
      <c r="D147">
        <f t="shared" si="23"/>
        <v>0.39370078740157477</v>
      </c>
      <c r="E147">
        <f t="shared" si="24"/>
        <v>3.0643462560810519E-2</v>
      </c>
      <c r="F147">
        <f t="shared" si="25"/>
        <v>-0.22012137017904598</v>
      </c>
      <c r="G147">
        <v>0</v>
      </c>
      <c r="H147">
        <f t="shared" si="26"/>
        <v>0.2507648327398565</v>
      </c>
      <c r="I147">
        <f t="shared" si="27"/>
        <v>-1.067338589917677</v>
      </c>
      <c r="J147">
        <f t="shared" si="28"/>
        <v>1.067338589917677</v>
      </c>
      <c r="K147">
        <f t="shared" si="29"/>
        <v>0.62174245955697227</v>
      </c>
      <c r="L147">
        <f t="shared" si="30"/>
        <v>0.37825754044302767</v>
      </c>
      <c r="M147">
        <f t="shared" si="31"/>
        <v>1.608382996253076</v>
      </c>
      <c r="N147">
        <f t="shared" si="32"/>
        <v>2.6437014284732223</v>
      </c>
    </row>
    <row r="148" spans="1:14" x14ac:dyDescent="0.25">
      <c r="A148" s="4">
        <f>IF('True_Odds_Calculator_2-way'!A149="","",'True_Odds_Calculator_2-way'!A149)</f>
        <v>2.09</v>
      </c>
      <c r="B148" s="4">
        <f>IF('True_Odds_Calculator_2-way'!B149="","",'True_Odds_Calculator_2-way'!B149)</f>
        <v>1.8</v>
      </c>
      <c r="C148" s="4">
        <f t="shared" si="22"/>
        <v>0.47846889952153115</v>
      </c>
      <c r="D148">
        <f t="shared" si="23"/>
        <v>0.55555555555555558</v>
      </c>
      <c r="E148">
        <f t="shared" si="24"/>
        <v>3.4024455077086735E-2</v>
      </c>
      <c r="F148">
        <f t="shared" si="25"/>
        <v>-0.23179160021265277</v>
      </c>
      <c r="G148">
        <v>0</v>
      </c>
      <c r="H148">
        <f t="shared" si="26"/>
        <v>0.26581605528973956</v>
      </c>
      <c r="I148">
        <f t="shared" si="27"/>
        <v>-1.0708823421952987</v>
      </c>
      <c r="J148">
        <f t="shared" si="28"/>
        <v>1.0708823421952987</v>
      </c>
      <c r="K148">
        <f t="shared" si="29"/>
        <v>0.46141173239413841</v>
      </c>
      <c r="L148">
        <f t="shared" si="30"/>
        <v>0.53858826760586154</v>
      </c>
      <c r="M148">
        <f t="shared" si="31"/>
        <v>2.1672617529928755</v>
      </c>
      <c r="N148">
        <f t="shared" si="32"/>
        <v>1.8567058737562385</v>
      </c>
    </row>
    <row r="149" spans="1:14" x14ac:dyDescent="0.25">
      <c r="A149" s="4">
        <f>IF('True_Odds_Calculator_2-way'!A150="","",'True_Odds_Calculator_2-way'!A150)</f>
        <v>2.0299999999999998</v>
      </c>
      <c r="B149" s="4">
        <f>IF('True_Odds_Calculator_2-way'!B150="","",'True_Odds_Calculator_2-way'!B150)</f>
        <v>1.87</v>
      </c>
      <c r="C149" s="4">
        <f t="shared" si="22"/>
        <v>0.49261083743842371</v>
      </c>
      <c r="D149">
        <f t="shared" si="23"/>
        <v>0.53475935828876997</v>
      </c>
      <c r="E149">
        <f t="shared" si="24"/>
        <v>2.737019572719368E-2</v>
      </c>
      <c r="F149">
        <f t="shared" si="25"/>
        <v>-0.23605805958747139</v>
      </c>
      <c r="G149">
        <v>0</v>
      </c>
      <c r="H149">
        <f t="shared" si="26"/>
        <v>0.26342825531466507</v>
      </c>
      <c r="I149">
        <f t="shared" si="27"/>
        <v>-1.0563838700626149</v>
      </c>
      <c r="J149">
        <f t="shared" si="28"/>
        <v>1.0563838700626149</v>
      </c>
      <c r="K149">
        <f t="shared" si="29"/>
        <v>0.47890991226943308</v>
      </c>
      <c r="L149">
        <f t="shared" si="30"/>
        <v>0.52109008773056686</v>
      </c>
      <c r="M149">
        <f t="shared" si="31"/>
        <v>2.0880753861644932</v>
      </c>
      <c r="N149">
        <f t="shared" si="32"/>
        <v>1.9190539669544755</v>
      </c>
    </row>
    <row r="150" spans="1:14" x14ac:dyDescent="0.25">
      <c r="A150" s="4">
        <f>IF('True_Odds_Calculator_2-way'!A151="","",'True_Odds_Calculator_2-way'!A151)</f>
        <v>1.67</v>
      </c>
      <c r="B150" s="4">
        <f>IF('True_Odds_Calculator_2-way'!B151="","",'True_Odds_Calculator_2-way'!B151)</f>
        <v>2.3199999999999998</v>
      </c>
      <c r="C150" s="4">
        <f t="shared" si="22"/>
        <v>0.5988023952095809</v>
      </c>
      <c r="D150">
        <f t="shared" si="23"/>
        <v>0.43103448275862072</v>
      </c>
      <c r="E150">
        <f t="shared" si="24"/>
        <v>2.9836877968201669E-2</v>
      </c>
      <c r="F150">
        <f t="shared" si="25"/>
        <v>-0.22826760272558322</v>
      </c>
      <c r="G150">
        <v>0</v>
      </c>
      <c r="H150">
        <f t="shared" si="26"/>
        <v>0.25810448069378489</v>
      </c>
      <c r="I150">
        <f t="shared" si="27"/>
        <v>-1.0633485251477839</v>
      </c>
      <c r="J150">
        <f t="shared" si="28"/>
        <v>1.0633485251477839</v>
      </c>
      <c r="K150">
        <f t="shared" si="29"/>
        <v>0.5839608682450772</v>
      </c>
      <c r="L150">
        <f t="shared" si="30"/>
        <v>0.41603913175492269</v>
      </c>
      <c r="M150">
        <f t="shared" si="31"/>
        <v>1.7124435118490151</v>
      </c>
      <c r="N150">
        <f t="shared" si="32"/>
        <v>2.4036200531950747</v>
      </c>
    </row>
    <row r="151" spans="1:14" x14ac:dyDescent="0.25">
      <c r="A151" s="4">
        <f>IF('True_Odds_Calculator_2-way'!A152="","",'True_Odds_Calculator_2-way'!A152)</f>
        <v>1.89</v>
      </c>
      <c r="B151" s="4">
        <f>IF('True_Odds_Calculator_2-way'!B152="","",'True_Odds_Calculator_2-way'!B152)</f>
        <v>2.0099999999999998</v>
      </c>
      <c r="C151" s="4">
        <f t="shared" si="22"/>
        <v>0.52910052910052918</v>
      </c>
      <c r="D151">
        <f t="shared" si="23"/>
        <v>0.49751243781094534</v>
      </c>
      <c r="E151">
        <f t="shared" si="24"/>
        <v>2.6612966911474523E-2</v>
      </c>
      <c r="F151">
        <f t="shared" si="25"/>
        <v>-0.23662112716839079</v>
      </c>
      <c r="G151">
        <v>0</v>
      </c>
      <c r="H151">
        <f t="shared" si="26"/>
        <v>0.26323409407986531</v>
      </c>
      <c r="I151">
        <f t="shared" si="27"/>
        <v>-1.0547373121500738</v>
      </c>
      <c r="J151">
        <f t="shared" si="28"/>
        <v>1.0547373121500738</v>
      </c>
      <c r="K151">
        <f t="shared" si="29"/>
        <v>0.51580525090249008</v>
      </c>
      <c r="L151">
        <f t="shared" si="30"/>
        <v>0.48419474909751009</v>
      </c>
      <c r="M151">
        <f t="shared" si="31"/>
        <v>1.9387162078135651</v>
      </c>
      <c r="N151">
        <f t="shared" si="32"/>
        <v>2.0652846852715743</v>
      </c>
    </row>
    <row r="152" spans="1:14" x14ac:dyDescent="0.25">
      <c r="A152" s="4">
        <f>IF('True_Odds_Calculator_2-way'!A153="","",'True_Odds_Calculator_2-way'!A153)</f>
        <v>2.08</v>
      </c>
      <c r="B152" s="4">
        <f>IF('True_Odds_Calculator_2-way'!B153="","",'True_Odds_Calculator_2-way'!B153)</f>
        <v>1.84</v>
      </c>
      <c r="C152" s="4">
        <f t="shared" si="22"/>
        <v>0.48076923076923073</v>
      </c>
      <c r="D152">
        <f t="shared" si="23"/>
        <v>0.54347826086956519</v>
      </c>
      <c r="E152">
        <f t="shared" si="24"/>
        <v>2.4247491638795804E-2</v>
      </c>
      <c r="F152">
        <f t="shared" si="25"/>
        <v>-0.23704013377926436</v>
      </c>
      <c r="G152">
        <v>0</v>
      </c>
      <c r="H152">
        <f t="shared" si="26"/>
        <v>0.26128762541806017</v>
      </c>
      <c r="I152">
        <f t="shared" si="27"/>
        <v>-1.0499013139145197</v>
      </c>
      <c r="J152">
        <f t="shared" si="28"/>
        <v>1.0499013139145197</v>
      </c>
      <c r="K152">
        <f t="shared" si="29"/>
        <v>0.46862696659688596</v>
      </c>
      <c r="L152">
        <f t="shared" si="30"/>
        <v>0.53137303340311415</v>
      </c>
      <c r="M152">
        <f t="shared" si="31"/>
        <v>2.1338934190276815</v>
      </c>
      <c r="N152">
        <f t="shared" si="32"/>
        <v>1.8819171036881968</v>
      </c>
    </row>
    <row r="153" spans="1:14" x14ac:dyDescent="0.25">
      <c r="A153" s="4">
        <f>IF('True_Odds_Calculator_2-way'!A154="","",'True_Odds_Calculator_2-way'!A154)</f>
        <v>2.33</v>
      </c>
      <c r="B153" s="4">
        <f>IF('True_Odds_Calculator_2-way'!B154="","",'True_Odds_Calculator_2-way'!B154)</f>
        <v>1.67</v>
      </c>
      <c r="C153" s="4">
        <f t="shared" si="22"/>
        <v>0.42918454935622319</v>
      </c>
      <c r="D153">
        <f t="shared" si="23"/>
        <v>0.5988023952095809</v>
      </c>
      <c r="E153">
        <f t="shared" si="24"/>
        <v>2.7986944565804084E-2</v>
      </c>
      <c r="F153">
        <f t="shared" si="25"/>
        <v>-0.22900979157564694</v>
      </c>
      <c r="G153">
        <v>0</v>
      </c>
      <c r="H153">
        <f t="shared" si="26"/>
        <v>0.25699673614145102</v>
      </c>
      <c r="I153">
        <f t="shared" si="27"/>
        <v>-1.0593434317257451</v>
      </c>
      <c r="J153">
        <f t="shared" si="28"/>
        <v>1.0593434317257451</v>
      </c>
      <c r="K153">
        <f t="shared" si="29"/>
        <v>0.41512262425880503</v>
      </c>
      <c r="L153">
        <f t="shared" si="30"/>
        <v>0.58487737574119503</v>
      </c>
      <c r="M153">
        <f t="shared" si="31"/>
        <v>2.408926764195241</v>
      </c>
      <c r="N153">
        <f t="shared" si="32"/>
        <v>1.7097600992562489</v>
      </c>
    </row>
    <row r="154" spans="1:14" x14ac:dyDescent="0.25">
      <c r="A154" s="4">
        <f>IF('True_Odds_Calculator_2-way'!A155="","",'True_Odds_Calculator_2-way'!A155)</f>
        <v>1.96</v>
      </c>
      <c r="B154" s="4">
        <f>IF('True_Odds_Calculator_2-way'!B155="","",'True_Odds_Calculator_2-way'!B155)</f>
        <v>1.94</v>
      </c>
      <c r="C154" s="4">
        <f t="shared" si="22"/>
        <v>0.51020408163265307</v>
      </c>
      <c r="D154">
        <f t="shared" si="23"/>
        <v>0.51546391752577325</v>
      </c>
      <c r="E154">
        <f t="shared" si="24"/>
        <v>2.5667999158426325E-2</v>
      </c>
      <c r="F154">
        <f t="shared" si="25"/>
        <v>-0.23732379549758043</v>
      </c>
      <c r="G154">
        <v>0</v>
      </c>
      <c r="H154">
        <f t="shared" si="26"/>
        <v>0.26299179465600675</v>
      </c>
      <c r="I154">
        <f t="shared" si="27"/>
        <v>-1.052689901333149</v>
      </c>
      <c r="J154">
        <f t="shared" si="28"/>
        <v>1.052689901333149</v>
      </c>
      <c r="K154">
        <f t="shared" si="29"/>
        <v>0.49736834815166897</v>
      </c>
      <c r="L154">
        <f t="shared" si="30"/>
        <v>0.50263165184833114</v>
      </c>
      <c r="M154">
        <f t="shared" si="31"/>
        <v>2.0105823052798226</v>
      </c>
      <c r="N154">
        <f t="shared" si="32"/>
        <v>1.9895285072531594</v>
      </c>
    </row>
    <row r="155" spans="1:14" x14ac:dyDescent="0.25">
      <c r="A155" s="4">
        <f>IF('True_Odds_Calculator_2-way'!A156="","",'True_Odds_Calculator_2-way'!A156)</f>
        <v>1.65</v>
      </c>
      <c r="B155" s="4">
        <f>IF('True_Odds_Calculator_2-way'!B156="","",'True_Odds_Calculator_2-way'!B156)</f>
        <v>2.35</v>
      </c>
      <c r="C155" s="4">
        <f t="shared" si="22"/>
        <v>0.60606060606060608</v>
      </c>
      <c r="D155">
        <f t="shared" si="23"/>
        <v>0.42553191489361702</v>
      </c>
      <c r="E155">
        <f t="shared" si="24"/>
        <v>3.1592520954223158E-2</v>
      </c>
      <c r="F155">
        <f t="shared" si="25"/>
        <v>-0.22630560928433263</v>
      </c>
      <c r="G155">
        <v>0</v>
      </c>
      <c r="H155">
        <f t="shared" si="26"/>
        <v>0.25789813023855579</v>
      </c>
      <c r="I155">
        <f t="shared" si="27"/>
        <v>-1.0675210253672478</v>
      </c>
      <c r="J155">
        <f t="shared" si="28"/>
        <v>1.0675210253672478</v>
      </c>
      <c r="K155">
        <f t="shared" si="29"/>
        <v>0.59035757177177173</v>
      </c>
      <c r="L155">
        <f t="shared" si="30"/>
        <v>0.40964242822822811</v>
      </c>
      <c r="M155">
        <f t="shared" si="31"/>
        <v>1.6938886664887112</v>
      </c>
      <c r="N155">
        <f t="shared" si="32"/>
        <v>2.4411533842457849</v>
      </c>
    </row>
    <row r="156" spans="1:14" x14ac:dyDescent="0.25">
      <c r="A156" s="4">
        <f>IF('True_Odds_Calculator_2-way'!A157="","",'True_Odds_Calculator_2-way'!A157)</f>
        <v>1.6</v>
      </c>
      <c r="B156" s="4">
        <f>IF('True_Odds_Calculator_2-way'!B157="","",'True_Odds_Calculator_2-way'!B157)</f>
        <v>2.4900000000000002</v>
      </c>
      <c r="C156" s="4">
        <f t="shared" si="22"/>
        <v>0.625</v>
      </c>
      <c r="D156">
        <f t="shared" si="23"/>
        <v>0.40160642570281119</v>
      </c>
      <c r="E156">
        <f t="shared" si="24"/>
        <v>2.6606425702811132E-2</v>
      </c>
      <c r="F156">
        <f t="shared" si="25"/>
        <v>-0.22439759036144591</v>
      </c>
      <c r="G156">
        <v>0</v>
      </c>
      <c r="H156">
        <f t="shared" si="26"/>
        <v>0.25100401606425699</v>
      </c>
      <c r="I156">
        <f t="shared" si="27"/>
        <v>-1.0576238616172537</v>
      </c>
      <c r="J156">
        <f t="shared" si="28"/>
        <v>1.0576238616172537</v>
      </c>
      <c r="K156">
        <f t="shared" si="29"/>
        <v>0.61178007608334262</v>
      </c>
      <c r="L156">
        <f t="shared" si="30"/>
        <v>0.38821992391665738</v>
      </c>
      <c r="M156">
        <f t="shared" si="31"/>
        <v>1.6345743169703524</v>
      </c>
      <c r="N156">
        <f t="shared" si="32"/>
        <v>2.5758595538097082</v>
      </c>
    </row>
    <row r="157" spans="1:14" x14ac:dyDescent="0.25">
      <c r="A157" s="4">
        <f>IF('True_Odds_Calculator_2-way'!A158="","",'True_Odds_Calculator_2-way'!A158)</f>
        <v>2.17</v>
      </c>
      <c r="B157" s="4">
        <f>IF('True_Odds_Calculator_2-way'!B158="","",'True_Odds_Calculator_2-way'!B158)</f>
        <v>1.68</v>
      </c>
      <c r="C157" s="4">
        <f t="shared" si="22"/>
        <v>0.46082949308755761</v>
      </c>
      <c r="D157">
        <f t="shared" si="23"/>
        <v>0.59523809523809523</v>
      </c>
      <c r="E157">
        <f t="shared" si="24"/>
        <v>5.6067588325652729E-2</v>
      </c>
      <c r="F157">
        <f t="shared" si="25"/>
        <v>-0.21823568136932203</v>
      </c>
      <c r="G157">
        <v>0</v>
      </c>
      <c r="H157">
        <f t="shared" si="26"/>
        <v>0.27430326969497476</v>
      </c>
      <c r="I157">
        <f t="shared" si="27"/>
        <v>-1.1211213233271871</v>
      </c>
      <c r="J157">
        <f t="shared" si="28"/>
        <v>1.1211213233271871</v>
      </c>
      <c r="K157">
        <f t="shared" si="29"/>
        <v>0.43257984661042931</v>
      </c>
      <c r="L157">
        <f t="shared" si="30"/>
        <v>0.56742015338957086</v>
      </c>
      <c r="M157">
        <f t="shared" si="31"/>
        <v>2.311711948292809</v>
      </c>
      <c r="N157">
        <f t="shared" si="32"/>
        <v>1.7623624998624872</v>
      </c>
    </row>
    <row r="158" spans="1:14" x14ac:dyDescent="0.25">
      <c r="A158" s="4">
        <f>IF('True_Odds_Calculator_2-way'!A159="","",'True_Odds_Calculator_2-way'!A159)</f>
        <v>1.8</v>
      </c>
      <c r="B158" s="4">
        <f>IF('True_Odds_Calculator_2-way'!B159="","",'True_Odds_Calculator_2-way'!B159)</f>
        <v>2.02</v>
      </c>
      <c r="C158" s="4">
        <f t="shared" si="22"/>
        <v>0.55555555555555558</v>
      </c>
      <c r="D158">
        <f t="shared" si="23"/>
        <v>0.49504950495049505</v>
      </c>
      <c r="E158">
        <f t="shared" si="24"/>
        <v>5.0605060506050625E-2</v>
      </c>
      <c r="F158">
        <f t="shared" si="25"/>
        <v>-0.22442244224422447</v>
      </c>
      <c r="G158">
        <v>0</v>
      </c>
      <c r="H158">
        <f t="shared" si="26"/>
        <v>0.27502750275027504</v>
      </c>
      <c r="I158">
        <f t="shared" si="27"/>
        <v>-1.1070186069251189</v>
      </c>
      <c r="J158">
        <f t="shared" si="28"/>
        <v>1.1070186069251189</v>
      </c>
      <c r="K158">
        <f t="shared" si="29"/>
        <v>0.53033098522319455</v>
      </c>
      <c r="L158">
        <f t="shared" si="30"/>
        <v>0.4696690147768055</v>
      </c>
      <c r="M158">
        <f t="shared" si="31"/>
        <v>1.8856148855400954</v>
      </c>
      <c r="N158">
        <f t="shared" si="32"/>
        <v>2.1291589790636212</v>
      </c>
    </row>
    <row r="159" spans="1:14" x14ac:dyDescent="0.25">
      <c r="A159" s="4">
        <f>IF('True_Odds_Calculator_2-way'!A160="","",'True_Odds_Calculator_2-way'!A160)</f>
        <v>2.37</v>
      </c>
      <c r="B159" s="4">
        <f>IF('True_Odds_Calculator_2-way'!B160="","",'True_Odds_Calculator_2-way'!B160)</f>
        <v>1.57</v>
      </c>
      <c r="C159" s="4">
        <f t="shared" si="22"/>
        <v>0.42194092827004215</v>
      </c>
      <c r="D159">
        <f t="shared" si="23"/>
        <v>0.63694267515923564</v>
      </c>
      <c r="E159">
        <f t="shared" si="24"/>
        <v>5.8883603429277898E-2</v>
      </c>
      <c r="F159">
        <f t="shared" si="25"/>
        <v>-0.20986858018221388</v>
      </c>
      <c r="G159">
        <v>0</v>
      </c>
      <c r="H159">
        <f t="shared" si="26"/>
        <v>0.26875218361149178</v>
      </c>
      <c r="I159">
        <f t="shared" si="27"/>
        <v>-1.1316243621521513</v>
      </c>
      <c r="J159">
        <f t="shared" si="28"/>
        <v>1.1316243621521513</v>
      </c>
      <c r="K159">
        <f t="shared" si="29"/>
        <v>0.39210683050576867</v>
      </c>
      <c r="L159">
        <f t="shared" si="30"/>
        <v>0.60789316949423133</v>
      </c>
      <c r="M159">
        <f t="shared" si="31"/>
        <v>2.5503253761484475</v>
      </c>
      <c r="N159">
        <f t="shared" si="32"/>
        <v>1.6450258864267262</v>
      </c>
    </row>
    <row r="160" spans="1:14" x14ac:dyDescent="0.25">
      <c r="A160" s="4">
        <f>IF('True_Odds_Calculator_2-way'!A161="","",'True_Odds_Calculator_2-way'!A161)</f>
        <v>1.87</v>
      </c>
      <c r="B160" s="4">
        <f>IF('True_Odds_Calculator_2-way'!B161="","",'True_Odds_Calculator_2-way'!B161)</f>
        <v>1.93</v>
      </c>
      <c r="C160" s="4">
        <f t="shared" si="22"/>
        <v>0.53475935828876997</v>
      </c>
      <c r="D160">
        <f t="shared" si="23"/>
        <v>0.5181347150259068</v>
      </c>
      <c r="E160">
        <f t="shared" si="24"/>
        <v>5.2894073314676771E-2</v>
      </c>
      <c r="F160">
        <f t="shared" si="25"/>
        <v>-0.22418331439971184</v>
      </c>
      <c r="G160">
        <v>0</v>
      </c>
      <c r="H160">
        <f t="shared" si="26"/>
        <v>0.27707738771438861</v>
      </c>
      <c r="I160">
        <f t="shared" si="27"/>
        <v>-1.1117289099417835</v>
      </c>
      <c r="J160">
        <f t="shared" si="28"/>
        <v>1.1117289099417835</v>
      </c>
      <c r="K160">
        <f t="shared" si="29"/>
        <v>0.50833564943505005</v>
      </c>
      <c r="L160">
        <f t="shared" si="30"/>
        <v>0.49166435056494989</v>
      </c>
      <c r="M160">
        <f t="shared" si="31"/>
        <v>1.9672041516493519</v>
      </c>
      <c r="N160">
        <f t="shared" si="32"/>
        <v>2.0339078862458586</v>
      </c>
    </row>
    <row r="161" spans="1:14" x14ac:dyDescent="0.25">
      <c r="A161" s="4">
        <f>IF('True_Odds_Calculator_2-way'!A162="","",'True_Odds_Calculator_2-way'!A162)</f>
        <v>1.54</v>
      </c>
      <c r="B161" s="4">
        <f>IF('True_Odds_Calculator_2-way'!B162="","",'True_Odds_Calculator_2-way'!B162)</f>
        <v>2.63</v>
      </c>
      <c r="C161" s="4">
        <f t="shared" si="22"/>
        <v>0.64935064935064934</v>
      </c>
      <c r="D161">
        <f t="shared" si="23"/>
        <v>0.38022813688212931</v>
      </c>
      <c r="E161">
        <f t="shared" si="24"/>
        <v>2.9578786232778764E-2</v>
      </c>
      <c r="F161">
        <f t="shared" si="25"/>
        <v>-0.21732260135301951</v>
      </c>
      <c r="G161">
        <v>0</v>
      </c>
      <c r="H161">
        <f t="shared" si="26"/>
        <v>0.24690138758579824</v>
      </c>
      <c r="I161">
        <f t="shared" si="27"/>
        <v>-1.0658824656517991</v>
      </c>
      <c r="J161">
        <f t="shared" si="28"/>
        <v>1.0658824656517991</v>
      </c>
      <c r="K161">
        <f t="shared" si="29"/>
        <v>0.63468830617732719</v>
      </c>
      <c r="L161">
        <f t="shared" si="30"/>
        <v>0.3653116938226727</v>
      </c>
      <c r="M161">
        <f t="shared" si="31"/>
        <v>1.5755765314519714</v>
      </c>
      <c r="N161">
        <f t="shared" si="32"/>
        <v>2.7373884190124329</v>
      </c>
    </row>
    <row r="162" spans="1:14" x14ac:dyDescent="0.25">
      <c r="A162" s="4">
        <f>IF('True_Odds_Calculator_2-way'!A163="","",'True_Odds_Calculator_2-way'!A163)</f>
        <v>1.77</v>
      </c>
      <c r="B162" s="4">
        <f>IF('True_Odds_Calculator_2-way'!B163="","",'True_Odds_Calculator_2-way'!B163)</f>
        <v>2.15</v>
      </c>
      <c r="C162" s="4">
        <f t="shared" si="22"/>
        <v>0.56497175141242939</v>
      </c>
      <c r="D162">
        <f t="shared" si="23"/>
        <v>0.46511627906976744</v>
      </c>
      <c r="E162">
        <f t="shared" si="24"/>
        <v>3.0088030482196881E-2</v>
      </c>
      <c r="F162">
        <f t="shared" si="25"/>
        <v>-0.23268952831428191</v>
      </c>
      <c r="G162">
        <v>0</v>
      </c>
      <c r="H162">
        <f t="shared" si="26"/>
        <v>0.26277755879647879</v>
      </c>
      <c r="I162">
        <f t="shared" si="27"/>
        <v>-1.0626878549845031</v>
      </c>
      <c r="J162">
        <f t="shared" si="28"/>
        <v>1.0626878549845031</v>
      </c>
      <c r="K162">
        <f t="shared" si="29"/>
        <v>0.54997343266111198</v>
      </c>
      <c r="L162">
        <f t="shared" si="30"/>
        <v>0.45002656733888785</v>
      </c>
      <c r="M162">
        <f t="shared" si="31"/>
        <v>1.8182696483380676</v>
      </c>
      <c r="N162">
        <f t="shared" si="32"/>
        <v>2.2220910332321786</v>
      </c>
    </row>
    <row r="163" spans="1:14" x14ac:dyDescent="0.25">
      <c r="A163" s="4">
        <f>IF('True_Odds_Calculator_2-way'!A164="","",'True_Odds_Calculator_2-way'!A164)</f>
        <v>1.71</v>
      </c>
      <c r="B163" s="4">
        <f>IF('True_Odds_Calculator_2-way'!B164="","",'True_Odds_Calculator_2-way'!B164)</f>
        <v>2.2400000000000002</v>
      </c>
      <c r="C163" s="4">
        <f t="shared" si="22"/>
        <v>0.58479532163742687</v>
      </c>
      <c r="D163">
        <f t="shared" si="23"/>
        <v>0.4464285714285714</v>
      </c>
      <c r="E163">
        <f t="shared" si="24"/>
        <v>3.1223893065998265E-2</v>
      </c>
      <c r="F163">
        <f t="shared" si="25"/>
        <v>-0.22984544695071008</v>
      </c>
      <c r="G163">
        <v>0</v>
      </c>
      <c r="H163">
        <f t="shared" si="26"/>
        <v>0.2610693400167084</v>
      </c>
      <c r="I163">
        <f t="shared" si="27"/>
        <v>-1.0657613907987189</v>
      </c>
      <c r="J163">
        <f t="shared" si="28"/>
        <v>1.0657613907987189</v>
      </c>
      <c r="K163">
        <f t="shared" si="29"/>
        <v>0.56925221045435459</v>
      </c>
      <c r="L163">
        <f t="shared" si="30"/>
        <v>0.4307477895456453</v>
      </c>
      <c r="M163">
        <f t="shared" si="31"/>
        <v>1.7566905874670904</v>
      </c>
      <c r="N163">
        <f t="shared" si="32"/>
        <v>2.3215441245904116</v>
      </c>
    </row>
    <row r="164" spans="1:14" x14ac:dyDescent="0.25">
      <c r="A164" s="4">
        <f>IF('True_Odds_Calculator_2-way'!A165="","",'True_Odds_Calculator_2-way'!A165)</f>
        <v>1.69</v>
      </c>
      <c r="B164" s="4">
        <f>IF('True_Odds_Calculator_2-way'!B165="","",'True_Odds_Calculator_2-way'!B165)</f>
        <v>2.2799999999999998</v>
      </c>
      <c r="C164" s="4">
        <f t="shared" si="22"/>
        <v>0.59171597633136097</v>
      </c>
      <c r="D164">
        <f t="shared" si="23"/>
        <v>0.43859649122807021</v>
      </c>
      <c r="E164">
        <f t="shared" si="24"/>
        <v>3.0312467559431067E-2</v>
      </c>
      <c r="F164">
        <f t="shared" si="25"/>
        <v>-0.22921208346309574</v>
      </c>
      <c r="G164">
        <v>0</v>
      </c>
      <c r="H164">
        <f t="shared" si="26"/>
        <v>0.25952455102252675</v>
      </c>
      <c r="I164">
        <f t="shared" si="27"/>
        <v>-1.0640706634484354</v>
      </c>
      <c r="J164">
        <f t="shared" si="28"/>
        <v>1.0640706634484354</v>
      </c>
      <c r="K164">
        <f t="shared" si="29"/>
        <v>0.57663184752939267</v>
      </c>
      <c r="L164">
        <f t="shared" si="30"/>
        <v>0.42336815247060766</v>
      </c>
      <c r="M164">
        <f t="shared" si="31"/>
        <v>1.7342087577794201</v>
      </c>
      <c r="N164">
        <f t="shared" si="32"/>
        <v>2.3620104492139973</v>
      </c>
    </row>
    <row r="165" spans="1:14" x14ac:dyDescent="0.25">
      <c r="A165" s="4">
        <f>IF('True_Odds_Calculator_2-way'!A166="","",'True_Odds_Calculator_2-way'!A166)</f>
        <v>1.79</v>
      </c>
      <c r="B165" s="4">
        <f>IF('True_Odds_Calculator_2-way'!B166="","",'True_Odds_Calculator_2-way'!B166)</f>
        <v>2.12</v>
      </c>
      <c r="C165" s="4">
        <f t="shared" si="22"/>
        <v>0.55865921787709494</v>
      </c>
      <c r="D165">
        <f t="shared" si="23"/>
        <v>0.47169811320754712</v>
      </c>
      <c r="E165">
        <f t="shared" si="24"/>
        <v>3.0357331084642114E-2</v>
      </c>
      <c r="F165">
        <f t="shared" si="25"/>
        <v>-0.23316116791398755</v>
      </c>
      <c r="G165">
        <v>0</v>
      </c>
      <c r="H165">
        <f t="shared" si="26"/>
        <v>0.26351849899862967</v>
      </c>
      <c r="I165">
        <f t="shared" si="27"/>
        <v>-1.0631081389064057</v>
      </c>
      <c r="J165">
        <f t="shared" si="28"/>
        <v>1.0631081389064057</v>
      </c>
      <c r="K165">
        <f t="shared" si="29"/>
        <v>0.54352096574427933</v>
      </c>
      <c r="L165">
        <f t="shared" si="30"/>
        <v>0.4564790342557204</v>
      </c>
      <c r="M165">
        <f t="shared" si="31"/>
        <v>1.8398554297360612</v>
      </c>
      <c r="N165">
        <f t="shared" si="32"/>
        <v>2.1906811155751749</v>
      </c>
    </row>
    <row r="166" spans="1:14" x14ac:dyDescent="0.25">
      <c r="A166" s="4">
        <f>IF('True_Odds_Calculator_2-way'!A167="","",'True_Odds_Calculator_2-way'!A167)</f>
        <v>2.0499999999999998</v>
      </c>
      <c r="B166" s="4">
        <f>IF('True_Odds_Calculator_2-way'!B167="","",'True_Odds_Calculator_2-way'!B167)</f>
        <v>1.85</v>
      </c>
      <c r="C166" s="4">
        <f t="shared" si="22"/>
        <v>0.48780487804878053</v>
      </c>
      <c r="D166">
        <f t="shared" si="23"/>
        <v>0.54054054054054046</v>
      </c>
      <c r="E166">
        <f t="shared" si="24"/>
        <v>2.8345418589321048E-2</v>
      </c>
      <c r="F166">
        <f t="shared" si="25"/>
        <v>-0.2353328938694792</v>
      </c>
      <c r="G166">
        <v>0</v>
      </c>
      <c r="H166">
        <f t="shared" si="26"/>
        <v>0.26367831245880025</v>
      </c>
      <c r="I166">
        <f t="shared" si="27"/>
        <v>-1.0585122480499263</v>
      </c>
      <c r="J166">
        <f t="shared" si="28"/>
        <v>1.0585122480499263</v>
      </c>
      <c r="K166">
        <f t="shared" si="29"/>
        <v>0.47361090692279612</v>
      </c>
      <c r="L166">
        <f t="shared" si="30"/>
        <v>0.52638909307720383</v>
      </c>
      <c r="M166">
        <f t="shared" si="31"/>
        <v>2.1114378604524222</v>
      </c>
      <c r="N166">
        <f t="shared" si="32"/>
        <v>1.8997354108424378</v>
      </c>
    </row>
    <row r="167" spans="1:14" x14ac:dyDescent="0.25">
      <c r="A167" s="4">
        <f>IF('True_Odds_Calculator_2-way'!A168="","",'True_Odds_Calculator_2-way'!A168)</f>
        <v>2.17</v>
      </c>
      <c r="B167" s="4">
        <f>IF('True_Odds_Calculator_2-way'!B168="","",'True_Odds_Calculator_2-way'!B168)</f>
        <v>1.75</v>
      </c>
      <c r="C167" s="4">
        <f t="shared" si="22"/>
        <v>0.46082949308755761</v>
      </c>
      <c r="D167">
        <f t="shared" si="23"/>
        <v>0.5714285714285714</v>
      </c>
      <c r="E167">
        <f t="shared" si="24"/>
        <v>3.2258064516129004E-2</v>
      </c>
      <c r="F167">
        <f t="shared" si="25"/>
        <v>-0.23107307439104674</v>
      </c>
      <c r="G167">
        <v>0</v>
      </c>
      <c r="H167">
        <f t="shared" si="26"/>
        <v>0.26333113890717574</v>
      </c>
      <c r="I167">
        <f t="shared" si="27"/>
        <v>-1.0675210253672476</v>
      </c>
      <c r="J167">
        <f t="shared" si="28"/>
        <v>1.0675210253672476</v>
      </c>
      <c r="K167">
        <f t="shared" si="29"/>
        <v>0.44464214228514221</v>
      </c>
      <c r="L167">
        <f t="shared" si="30"/>
        <v>0.55535785771485779</v>
      </c>
      <c r="M167">
        <f t="shared" si="31"/>
        <v>2.2489995996796797</v>
      </c>
      <c r="N167">
        <f t="shared" si="32"/>
        <v>1.8006407690254356</v>
      </c>
    </row>
    <row r="168" spans="1:14" x14ac:dyDescent="0.25">
      <c r="A168" s="4">
        <f>IF('True_Odds_Calculator_2-way'!A169="","",'True_Odds_Calculator_2-way'!A169)</f>
        <v>2.12</v>
      </c>
      <c r="B168" s="4">
        <f>IF('True_Odds_Calculator_2-way'!B169="","",'True_Odds_Calculator_2-way'!B169)</f>
        <v>1.78</v>
      </c>
      <c r="C168" s="4">
        <f t="shared" si="22"/>
        <v>0.47169811320754712</v>
      </c>
      <c r="D168">
        <f t="shared" si="23"/>
        <v>0.5617977528089888</v>
      </c>
      <c r="E168">
        <f t="shared" si="24"/>
        <v>3.3495866016535869E-2</v>
      </c>
      <c r="F168">
        <f t="shared" si="25"/>
        <v>-0.23150307398770409</v>
      </c>
      <c r="G168">
        <v>0</v>
      </c>
      <c r="H168">
        <f t="shared" si="26"/>
        <v>0.26499894000423996</v>
      </c>
      <c r="I168">
        <f t="shared" si="27"/>
        <v>-1.0699012312772822</v>
      </c>
      <c r="J168">
        <f t="shared" si="28"/>
        <v>1.0699012312772822</v>
      </c>
      <c r="K168">
        <f t="shared" si="29"/>
        <v>0.45489916365833472</v>
      </c>
      <c r="L168">
        <f t="shared" si="30"/>
        <v>0.54510083634166528</v>
      </c>
      <c r="M168">
        <f t="shared" si="31"/>
        <v>2.1982893790305562</v>
      </c>
      <c r="N168">
        <f t="shared" si="32"/>
        <v>1.83452296039628</v>
      </c>
    </row>
    <row r="169" spans="1:14" x14ac:dyDescent="0.25">
      <c r="A169" s="4">
        <f>IF('True_Odds_Calculator_2-way'!A170="","",'True_Odds_Calculator_2-way'!A170)</f>
        <v>1.77</v>
      </c>
      <c r="B169" s="4">
        <f>IF('True_Odds_Calculator_2-way'!B170="","",'True_Odds_Calculator_2-way'!B170)</f>
        <v>2.14</v>
      </c>
      <c r="C169" s="4">
        <f t="shared" si="22"/>
        <v>0.56497175141242939</v>
      </c>
      <c r="D169">
        <f t="shared" si="23"/>
        <v>0.46728971962616822</v>
      </c>
      <c r="E169">
        <f t="shared" si="24"/>
        <v>3.2261471038597556E-2</v>
      </c>
      <c r="F169">
        <f t="shared" si="25"/>
        <v>-0.2317440202756218</v>
      </c>
      <c r="G169">
        <v>0</v>
      </c>
      <c r="H169">
        <f t="shared" si="26"/>
        <v>0.26400549131421935</v>
      </c>
      <c r="I169">
        <f t="shared" si="27"/>
        <v>-1.0673385899176768</v>
      </c>
      <c r="J169">
        <f t="shared" si="28"/>
        <v>1.0673385899176768</v>
      </c>
      <c r="K169">
        <f t="shared" si="29"/>
        <v>0.54889239397368417</v>
      </c>
      <c r="L169">
        <f t="shared" si="30"/>
        <v>0.45110760602631583</v>
      </c>
      <c r="M169">
        <f t="shared" si="31"/>
        <v>1.8218507142366114</v>
      </c>
      <c r="N169">
        <f t="shared" si="32"/>
        <v>2.2167659925061516</v>
      </c>
    </row>
    <row r="170" spans="1:14" x14ac:dyDescent="0.25">
      <c r="A170" s="4">
        <f>IF('True_Odds_Calculator_2-way'!A171="","",'True_Odds_Calculator_2-way'!A171)</f>
        <v>1.45</v>
      </c>
      <c r="B170" s="4">
        <f>IF('True_Odds_Calculator_2-way'!B171="","",'True_Odds_Calculator_2-way'!B171)</f>
        <v>2.87</v>
      </c>
      <c r="C170" s="4">
        <f t="shared" si="22"/>
        <v>0.68965517241379315</v>
      </c>
      <c r="D170">
        <f t="shared" si="23"/>
        <v>0.34843205574912889</v>
      </c>
      <c r="E170">
        <f t="shared" si="24"/>
        <v>3.8087228162922093E-2</v>
      </c>
      <c r="F170">
        <f t="shared" si="25"/>
        <v>-0.20221074131923578</v>
      </c>
      <c r="G170">
        <v>0</v>
      </c>
      <c r="H170">
        <f t="shared" si="26"/>
        <v>0.24029796948215787</v>
      </c>
      <c r="I170">
        <f t="shared" si="27"/>
        <v>-1.0901165669462145</v>
      </c>
      <c r="J170">
        <f t="shared" si="28"/>
        <v>1.0901165669462145</v>
      </c>
      <c r="K170">
        <f t="shared" si="29"/>
        <v>0.67089218937659201</v>
      </c>
      <c r="L170">
        <f t="shared" si="30"/>
        <v>0.32910781062340788</v>
      </c>
      <c r="M170">
        <f t="shared" si="31"/>
        <v>1.4905524551257965</v>
      </c>
      <c r="N170">
        <f t="shared" si="32"/>
        <v>3.0385179801894218</v>
      </c>
    </row>
    <row r="171" spans="1:14" x14ac:dyDescent="0.25">
      <c r="A171" s="4">
        <f>IF('True_Odds_Calculator_2-way'!A172="","",'True_Odds_Calculator_2-way'!A172)</f>
        <v>1.66</v>
      </c>
      <c r="B171" s="4">
        <f>IF('True_Odds_Calculator_2-way'!B172="","",'True_Odds_Calculator_2-way'!B172)</f>
        <v>2.33</v>
      </c>
      <c r="C171" s="4">
        <f t="shared" si="22"/>
        <v>0.60240963855421692</v>
      </c>
      <c r="D171">
        <f t="shared" si="23"/>
        <v>0.42918454935622319</v>
      </c>
      <c r="E171">
        <f t="shared" si="24"/>
        <v>3.1594187910440219E-2</v>
      </c>
      <c r="F171">
        <f t="shared" si="25"/>
        <v>-0.22695072134029659</v>
      </c>
      <c r="G171">
        <v>0</v>
      </c>
      <c r="H171">
        <f t="shared" si="26"/>
        <v>0.25854490925073687</v>
      </c>
      <c r="I171">
        <f t="shared" si="27"/>
        <v>-1.0673385899176775</v>
      </c>
      <c r="J171">
        <f t="shared" si="28"/>
        <v>1.0673385899176775</v>
      </c>
      <c r="K171">
        <f t="shared" si="29"/>
        <v>0.58670176980636279</v>
      </c>
      <c r="L171">
        <f t="shared" si="30"/>
        <v>0.41329823019363698</v>
      </c>
      <c r="M171">
        <f t="shared" si="31"/>
        <v>1.7044434693456672</v>
      </c>
      <c r="N171">
        <f t="shared" si="32"/>
        <v>2.4195603245905111</v>
      </c>
    </row>
    <row r="172" spans="1:14" x14ac:dyDescent="0.25">
      <c r="A172" s="4">
        <f>IF('True_Odds_Calculator_2-way'!A173="","",'True_Odds_Calculator_2-way'!A173)</f>
        <v>1.44</v>
      </c>
      <c r="B172" s="4">
        <f>IF('True_Odds_Calculator_2-way'!B173="","",'True_Odds_Calculator_2-way'!B173)</f>
        <v>2.91</v>
      </c>
      <c r="C172" s="4">
        <f t="shared" si="22"/>
        <v>0.69444444444444442</v>
      </c>
      <c r="D172">
        <f t="shared" si="23"/>
        <v>0.3436426116838488</v>
      </c>
      <c r="E172">
        <f t="shared" si="24"/>
        <v>3.8087056128293106E-2</v>
      </c>
      <c r="F172">
        <f t="shared" si="25"/>
        <v>-0.20055364642993523</v>
      </c>
      <c r="G172">
        <v>0</v>
      </c>
      <c r="H172">
        <f t="shared" si="26"/>
        <v>0.23864070255822833</v>
      </c>
      <c r="I172">
        <f t="shared" si="27"/>
        <v>-1.0908297607202129</v>
      </c>
      <c r="J172">
        <f t="shared" si="28"/>
        <v>1.0908297607202129</v>
      </c>
      <c r="K172">
        <f t="shared" si="29"/>
        <v>0.67569161162634883</v>
      </c>
      <c r="L172">
        <f t="shared" si="30"/>
        <v>0.32430838837365117</v>
      </c>
      <c r="M172">
        <f t="shared" si="31"/>
        <v>1.4799650947168939</v>
      </c>
      <c r="N172">
        <f t="shared" si="32"/>
        <v>3.083484842975607</v>
      </c>
    </row>
    <row r="173" spans="1:14" x14ac:dyDescent="0.25">
      <c r="A173" s="4">
        <f>IF('True_Odds_Calculator_2-way'!A174="","",'True_Odds_Calculator_2-way'!A174)</f>
        <v>1.81</v>
      </c>
      <c r="B173" s="4">
        <f>IF('True_Odds_Calculator_2-way'!B174="","",'True_Odds_Calculator_2-way'!B174)</f>
        <v>2.0699999999999998</v>
      </c>
      <c r="C173" s="4">
        <f t="shared" si="22"/>
        <v>0.5524861878453039</v>
      </c>
      <c r="D173">
        <f t="shared" si="23"/>
        <v>0.48309178743961356</v>
      </c>
      <c r="E173">
        <f t="shared" si="24"/>
        <v>3.5577975284917462E-2</v>
      </c>
      <c r="F173">
        <f t="shared" si="25"/>
        <v>-0.23132356473696847</v>
      </c>
      <c r="G173">
        <v>0</v>
      </c>
      <c r="H173">
        <f t="shared" si="26"/>
        <v>0.26690154002188599</v>
      </c>
      <c r="I173">
        <f t="shared" si="27"/>
        <v>-1.0741516544951821</v>
      </c>
      <c r="J173">
        <f t="shared" si="28"/>
        <v>1.0741516544951821</v>
      </c>
      <c r="K173">
        <f t="shared" si="29"/>
        <v>0.53474138865009979</v>
      </c>
      <c r="L173">
        <f t="shared" si="30"/>
        <v>0.46525861134990021</v>
      </c>
      <c r="M173">
        <f t="shared" si="31"/>
        <v>1.8700628401410975</v>
      </c>
      <c r="N173">
        <f t="shared" si="32"/>
        <v>2.1493422703098441</v>
      </c>
    </row>
    <row r="174" spans="1:14" x14ac:dyDescent="0.25">
      <c r="A174" s="4">
        <f>IF('True_Odds_Calculator_2-way'!A175="","",'True_Odds_Calculator_2-way'!A175)</f>
        <v>2.1</v>
      </c>
      <c r="B174" s="4">
        <f>IF('True_Odds_Calculator_2-way'!B175="","",'True_Odds_Calculator_2-way'!B175)</f>
        <v>1.79</v>
      </c>
      <c r="C174" s="4">
        <f t="shared" si="22"/>
        <v>0.47619047619047616</v>
      </c>
      <c r="D174">
        <f t="shared" si="23"/>
        <v>0.55865921787709494</v>
      </c>
      <c r="E174">
        <f t="shared" si="24"/>
        <v>3.4849694067571102E-2</v>
      </c>
      <c r="F174">
        <f t="shared" si="25"/>
        <v>-0.2311785049215217</v>
      </c>
      <c r="G174">
        <v>0</v>
      </c>
      <c r="H174">
        <f t="shared" si="26"/>
        <v>0.2660281989890928</v>
      </c>
      <c r="I174">
        <f t="shared" si="27"/>
        <v>-1.072729223145815</v>
      </c>
      <c r="J174">
        <f t="shared" si="28"/>
        <v>1.072729223145815</v>
      </c>
      <c r="K174">
        <f t="shared" si="29"/>
        <v>0.4587151448829464</v>
      </c>
      <c r="L174">
        <f t="shared" si="30"/>
        <v>0.5412848551170536</v>
      </c>
      <c r="M174">
        <f t="shared" si="31"/>
        <v>2.1800021454603971</v>
      </c>
      <c r="N174">
        <f t="shared" si="32"/>
        <v>1.8474560862851939</v>
      </c>
    </row>
    <row r="175" spans="1:14" x14ac:dyDescent="0.25">
      <c r="A175" s="4">
        <f>IF('True_Odds_Calculator_2-way'!A176="","",'True_Odds_Calculator_2-way'!A176)</f>
        <v>1.69</v>
      </c>
      <c r="B175" s="4">
        <f>IF('True_Odds_Calculator_2-way'!B176="","",'True_Odds_Calculator_2-way'!B176)</f>
        <v>2.25</v>
      </c>
      <c r="C175" s="4">
        <f t="shared" si="22"/>
        <v>0.59171597633136097</v>
      </c>
      <c r="D175">
        <f t="shared" si="23"/>
        <v>0.44444444444444442</v>
      </c>
      <c r="E175">
        <f t="shared" si="24"/>
        <v>3.6160420775805502E-2</v>
      </c>
      <c r="F175">
        <f t="shared" si="25"/>
        <v>-0.22682445759368819</v>
      </c>
      <c r="G175">
        <v>0</v>
      </c>
      <c r="H175">
        <f t="shared" si="26"/>
        <v>0.26298487836949375</v>
      </c>
      <c r="I175">
        <f t="shared" si="27"/>
        <v>-1.0767638041163314</v>
      </c>
      <c r="J175">
        <f t="shared" si="28"/>
        <v>1.0767638041163314</v>
      </c>
      <c r="K175">
        <f t="shared" si="29"/>
        <v>0.57373431955297227</v>
      </c>
      <c r="L175">
        <f t="shared" si="30"/>
        <v>0.42626568044702751</v>
      </c>
      <c r="M175">
        <f t="shared" si="31"/>
        <v>1.7429670248402687</v>
      </c>
      <c r="N175">
        <f t="shared" si="32"/>
        <v>2.3459547551454145</v>
      </c>
    </row>
    <row r="176" spans="1:14" x14ac:dyDescent="0.25">
      <c r="A176" s="4">
        <f>IF('True_Odds_Calculator_2-way'!A177="","",'True_Odds_Calculator_2-way'!A177)</f>
        <v>2.63</v>
      </c>
      <c r="B176" s="4">
        <f>IF('True_Odds_Calculator_2-way'!B177="","",'True_Odds_Calculator_2-way'!B177)</f>
        <v>1.53</v>
      </c>
      <c r="C176" s="4">
        <f t="shared" si="22"/>
        <v>0.38022813688212931</v>
      </c>
      <c r="D176">
        <f t="shared" si="23"/>
        <v>0.65359477124183007</v>
      </c>
      <c r="E176">
        <f t="shared" si="24"/>
        <v>3.3822908123959383E-2</v>
      </c>
      <c r="F176">
        <f t="shared" si="25"/>
        <v>-0.21469221402122318</v>
      </c>
      <c r="G176">
        <v>0</v>
      </c>
      <c r="H176">
        <f t="shared" si="26"/>
        <v>0.24851512214518257</v>
      </c>
      <c r="I176">
        <f t="shared" si="27"/>
        <v>-1.0758909712904976</v>
      </c>
      <c r="J176">
        <f t="shared" si="28"/>
        <v>1.0758909712904976</v>
      </c>
      <c r="K176">
        <f t="shared" si="29"/>
        <v>0.36314746372532802</v>
      </c>
      <c r="L176">
        <f t="shared" si="30"/>
        <v>0.63685253627467198</v>
      </c>
      <c r="M176">
        <f t="shared" si="31"/>
        <v>2.753702283203511</v>
      </c>
      <c r="N176">
        <f t="shared" si="32"/>
        <v>1.5702222147839637</v>
      </c>
    </row>
    <row r="177" spans="1:14" x14ac:dyDescent="0.25">
      <c r="A177" s="4">
        <f>IF('True_Odds_Calculator_2-way'!A178="","",'True_Odds_Calculator_2-way'!A178)</f>
        <v>1.93</v>
      </c>
      <c r="B177" s="4">
        <f>IF('True_Odds_Calculator_2-way'!B178="","",'True_Odds_Calculator_2-way'!B178)</f>
        <v>1.96</v>
      </c>
      <c r="C177" s="4">
        <f t="shared" si="22"/>
        <v>0.5181347150259068</v>
      </c>
      <c r="D177">
        <f t="shared" si="23"/>
        <v>0.51020408163265307</v>
      </c>
      <c r="E177">
        <f t="shared" si="24"/>
        <v>2.8338796658559762E-2</v>
      </c>
      <c r="F177">
        <f t="shared" si="25"/>
        <v>-0.23601564978322942</v>
      </c>
      <c r="G177">
        <v>0</v>
      </c>
      <c r="H177">
        <f t="shared" si="26"/>
        <v>0.26435444644178918</v>
      </c>
      <c r="I177">
        <f t="shared" si="27"/>
        <v>-1.0583343916682539</v>
      </c>
      <c r="J177">
        <f t="shared" si="28"/>
        <v>1.0583343916682539</v>
      </c>
      <c r="K177">
        <f t="shared" si="29"/>
        <v>0.50396850395275605</v>
      </c>
      <c r="L177">
        <f t="shared" si="30"/>
        <v>0.49603149604724417</v>
      </c>
      <c r="M177">
        <f t="shared" si="31"/>
        <v>1.9842509842514759</v>
      </c>
      <c r="N177">
        <f t="shared" si="32"/>
        <v>2.0160010160015238</v>
      </c>
    </row>
    <row r="178" spans="1:14" x14ac:dyDescent="0.25">
      <c r="A178" s="4">
        <f>IF('True_Odds_Calculator_2-way'!A179="","",'True_Odds_Calculator_2-way'!A179)</f>
        <v>1.83</v>
      </c>
      <c r="B178" s="4">
        <f>IF('True_Odds_Calculator_2-way'!B179="","",'True_Odds_Calculator_2-way'!B179)</f>
        <v>1.95</v>
      </c>
      <c r="C178" s="4">
        <f t="shared" si="22"/>
        <v>0.54644808743169393</v>
      </c>
      <c r="D178">
        <f t="shared" si="23"/>
        <v>0.51282051282051289</v>
      </c>
      <c r="E178">
        <f t="shared" si="24"/>
        <v>5.9268600252206927E-2</v>
      </c>
      <c r="F178">
        <f t="shared" si="25"/>
        <v>-0.22096118817430277</v>
      </c>
      <c r="G178">
        <v>0</v>
      </c>
      <c r="H178">
        <f t="shared" si="26"/>
        <v>0.28022978842650975</v>
      </c>
      <c r="I178">
        <f t="shared" si="27"/>
        <v>-1.1261575458206896</v>
      </c>
      <c r="J178">
        <f t="shared" si="28"/>
        <v>1.1261575458206896</v>
      </c>
      <c r="K178">
        <f t="shared" si="29"/>
        <v>0.51687312600322133</v>
      </c>
      <c r="L178">
        <f t="shared" si="30"/>
        <v>0.48312687399677845</v>
      </c>
      <c r="M178">
        <f t="shared" si="31"/>
        <v>1.9347107630311731</v>
      </c>
      <c r="N178">
        <f t="shared" si="32"/>
        <v>2.0698496685296544</v>
      </c>
    </row>
    <row r="179" spans="1:14" x14ac:dyDescent="0.25">
      <c r="A179" s="4">
        <f>IF('True_Odds_Calculator_2-way'!A180="","",'True_Odds_Calculator_2-way'!A180)</f>
        <v>2.0099999999999998</v>
      </c>
      <c r="B179" s="4">
        <f>IF('True_Odds_Calculator_2-way'!B180="","",'True_Odds_Calculator_2-way'!B180)</f>
        <v>1.9</v>
      </c>
      <c r="C179" s="4">
        <f t="shared" si="22"/>
        <v>0.49751243781094534</v>
      </c>
      <c r="D179">
        <f t="shared" si="23"/>
        <v>0.52631578947368418</v>
      </c>
      <c r="E179">
        <f t="shared" si="24"/>
        <v>2.3828227284629522E-2</v>
      </c>
      <c r="F179">
        <f t="shared" si="25"/>
        <v>-0.23802042419481539</v>
      </c>
      <c r="G179">
        <v>0</v>
      </c>
      <c r="H179">
        <f t="shared" si="26"/>
        <v>0.26184865147944492</v>
      </c>
      <c r="I179">
        <f t="shared" si="27"/>
        <v>-1.0488612925459211</v>
      </c>
      <c r="J179">
        <f t="shared" si="28"/>
        <v>1.0488612925459211</v>
      </c>
      <c r="K179">
        <f t="shared" si="29"/>
        <v>0.48559013567492909</v>
      </c>
      <c r="L179">
        <f t="shared" si="30"/>
        <v>0.51440986432507074</v>
      </c>
      <c r="M179">
        <f t="shared" si="31"/>
        <v>2.0593499054713802</v>
      </c>
      <c r="N179">
        <f t="shared" si="32"/>
        <v>1.9439751632913294</v>
      </c>
    </row>
    <row r="180" spans="1:14" x14ac:dyDescent="0.25">
      <c r="A180" s="4">
        <f>IF('True_Odds_Calculator_2-way'!A181="","",'True_Odds_Calculator_2-way'!A181)</f>
        <v>1.64</v>
      </c>
      <c r="B180" s="4">
        <f>IF('True_Odds_Calculator_2-way'!B181="","",'True_Odds_Calculator_2-way'!B181)</f>
        <v>2.38</v>
      </c>
      <c r="C180" s="4">
        <f t="shared" si="22"/>
        <v>0.6097560975609756</v>
      </c>
      <c r="D180">
        <f t="shared" si="23"/>
        <v>0.42016806722689076</v>
      </c>
      <c r="E180">
        <f t="shared" si="24"/>
        <v>2.9924164787866303E-2</v>
      </c>
      <c r="F180">
        <f t="shared" si="25"/>
        <v>-0.22627587620414025</v>
      </c>
      <c r="G180">
        <v>0</v>
      </c>
      <c r="H180">
        <f t="shared" si="26"/>
        <v>0.25620004099200655</v>
      </c>
      <c r="I180">
        <f t="shared" si="27"/>
        <v>-1.0640706634484356</v>
      </c>
      <c r="J180">
        <f t="shared" si="28"/>
        <v>1.0640706634484356</v>
      </c>
      <c r="K180">
        <f t="shared" si="29"/>
        <v>0.59488214870586709</v>
      </c>
      <c r="L180">
        <f t="shared" si="30"/>
        <v>0.40511785129413308</v>
      </c>
      <c r="M180">
        <f t="shared" si="31"/>
        <v>1.6810052246069986</v>
      </c>
      <c r="N180">
        <f t="shared" si="32"/>
        <v>2.468417515558841</v>
      </c>
    </row>
    <row r="181" spans="1:14" x14ac:dyDescent="0.25">
      <c r="A181" s="4">
        <f>IF('True_Odds_Calculator_2-way'!A182="","",'True_Odds_Calculator_2-way'!A182)</f>
        <v>1.87</v>
      </c>
      <c r="B181" s="4">
        <f>IF('True_Odds_Calculator_2-way'!B182="","",'True_Odds_Calculator_2-way'!B182)</f>
        <v>2.04</v>
      </c>
      <c r="C181" s="4">
        <f t="shared" si="22"/>
        <v>0.53475935828876997</v>
      </c>
      <c r="D181">
        <f t="shared" si="23"/>
        <v>0.49019607843137253</v>
      </c>
      <c r="E181">
        <f t="shared" si="24"/>
        <v>2.4955436720142554E-2</v>
      </c>
      <c r="F181">
        <f t="shared" si="25"/>
        <v>-0.2371815036174898</v>
      </c>
      <c r="G181">
        <v>0</v>
      </c>
      <c r="H181">
        <f t="shared" si="26"/>
        <v>0.26213694033763235</v>
      </c>
      <c r="I181">
        <f t="shared" si="27"/>
        <v>-1.0512928338279499</v>
      </c>
      <c r="J181">
        <f t="shared" si="28"/>
        <v>1.0512928338279499</v>
      </c>
      <c r="K181">
        <f t="shared" si="29"/>
        <v>0.52229555266159289</v>
      </c>
      <c r="L181">
        <f t="shared" si="30"/>
        <v>0.47770444733840695</v>
      </c>
      <c r="M181">
        <f t="shared" si="31"/>
        <v>1.9146247654303168</v>
      </c>
      <c r="N181">
        <f t="shared" si="32"/>
        <v>2.0933445471810685</v>
      </c>
    </row>
    <row r="182" spans="1:14" x14ac:dyDescent="0.25">
      <c r="A182" s="4">
        <f>IF('True_Odds_Calculator_2-way'!A183="","",'True_Odds_Calculator_2-way'!A183)</f>
        <v>2.25</v>
      </c>
      <c r="B182" s="4">
        <f>IF('True_Odds_Calculator_2-way'!B183="","",'True_Odds_Calculator_2-way'!B183)</f>
        <v>1.71</v>
      </c>
      <c r="C182" s="4">
        <f t="shared" si="22"/>
        <v>0.44444444444444442</v>
      </c>
      <c r="D182">
        <f t="shared" si="23"/>
        <v>0.58479532163742687</v>
      </c>
      <c r="E182">
        <f t="shared" si="24"/>
        <v>2.9239766081871288E-2</v>
      </c>
      <c r="F182">
        <f t="shared" si="25"/>
        <v>-0.2306692657569851</v>
      </c>
      <c r="G182">
        <v>0</v>
      </c>
      <c r="H182">
        <f t="shared" si="26"/>
        <v>0.25990903183885639</v>
      </c>
      <c r="I182">
        <f t="shared" si="27"/>
        <v>-1.0614897848685503</v>
      </c>
      <c r="J182">
        <f t="shared" si="28"/>
        <v>1.0614897848685503</v>
      </c>
      <c r="K182">
        <f t="shared" si="29"/>
        <v>0.42976330383488626</v>
      </c>
      <c r="L182">
        <f t="shared" si="30"/>
        <v>0.57023669616511363</v>
      </c>
      <c r="M182">
        <f t="shared" si="31"/>
        <v>2.3268622310856886</v>
      </c>
      <c r="N182">
        <f t="shared" si="32"/>
        <v>1.753657747256671</v>
      </c>
    </row>
    <row r="183" spans="1:14" x14ac:dyDescent="0.25">
      <c r="A183" s="4">
        <f>IF('True_Odds_Calculator_2-way'!A184="","",'True_Odds_Calculator_2-way'!A184)</f>
        <v>2.31</v>
      </c>
      <c r="B183" s="4">
        <f>IF('True_Odds_Calculator_2-way'!B184="","",'True_Odds_Calculator_2-way'!B184)</f>
        <v>1.64</v>
      </c>
      <c r="C183" s="4">
        <f t="shared" si="22"/>
        <v>0.4329004329004329</v>
      </c>
      <c r="D183">
        <f t="shared" si="23"/>
        <v>0.6097560975609756</v>
      </c>
      <c r="E183">
        <f t="shared" si="24"/>
        <v>4.2656530461408604E-2</v>
      </c>
      <c r="F183">
        <f t="shared" si="25"/>
        <v>-0.22130714813641639</v>
      </c>
      <c r="G183">
        <v>0</v>
      </c>
      <c r="H183">
        <f t="shared" si="26"/>
        <v>0.26396367859782494</v>
      </c>
      <c r="I183">
        <f t="shared" si="27"/>
        <v>-1.0921300708262975</v>
      </c>
      <c r="J183">
        <f t="shared" si="28"/>
        <v>1.0921300708262975</v>
      </c>
      <c r="K183">
        <f t="shared" si="29"/>
        <v>0.41140574832950405</v>
      </c>
      <c r="L183">
        <f t="shared" si="30"/>
        <v>0.58859425167049584</v>
      </c>
      <c r="M183">
        <f t="shared" si="31"/>
        <v>2.4306903927824499</v>
      </c>
      <c r="N183">
        <f t="shared" si="32"/>
        <v>1.6989632453288304</v>
      </c>
    </row>
    <row r="184" spans="1:14" x14ac:dyDescent="0.25">
      <c r="A184" s="4">
        <f>IF('True_Odds_Calculator_2-way'!A185="","",'True_Odds_Calculator_2-way'!A185)</f>
        <v>2.0499999999999998</v>
      </c>
      <c r="B184" s="4">
        <f>IF('True_Odds_Calculator_2-way'!B185="","",'True_Odds_Calculator_2-way'!B185)</f>
        <v>1.82</v>
      </c>
      <c r="C184" s="4">
        <f t="shared" si="22"/>
        <v>0.48780487804878053</v>
      </c>
      <c r="D184">
        <f t="shared" si="23"/>
        <v>0.54945054945054939</v>
      </c>
      <c r="E184">
        <f t="shared" si="24"/>
        <v>3.7255427499329974E-2</v>
      </c>
      <c r="F184">
        <f t="shared" si="25"/>
        <v>-0.23076923076923073</v>
      </c>
      <c r="G184">
        <v>0</v>
      </c>
      <c r="H184">
        <f t="shared" si="26"/>
        <v>0.2680246582685607</v>
      </c>
      <c r="I184">
        <f t="shared" si="27"/>
        <v>-1.0777013435226059</v>
      </c>
      <c r="J184">
        <f t="shared" si="28"/>
        <v>1.0777013435226059</v>
      </c>
      <c r="K184">
        <f t="shared" si="29"/>
        <v>0.46913415988245072</v>
      </c>
      <c r="L184">
        <f t="shared" si="30"/>
        <v>0.53086584011754934</v>
      </c>
      <c r="M184">
        <f t="shared" si="31"/>
        <v>2.1315864106987359</v>
      </c>
      <c r="N184">
        <f t="shared" si="32"/>
        <v>1.883715101688537</v>
      </c>
    </row>
    <row r="185" spans="1:14" x14ac:dyDescent="0.25">
      <c r="A185" s="4">
        <f>IF('True_Odds_Calculator_2-way'!A186="","",'True_Odds_Calculator_2-way'!A186)</f>
        <v>2.66</v>
      </c>
      <c r="B185" s="4">
        <f>IF('True_Odds_Calculator_2-way'!B186="","",'True_Odds_Calculator_2-way'!B186)</f>
        <v>1.5</v>
      </c>
      <c r="C185" s="4">
        <f t="shared" si="22"/>
        <v>0.37593984962406013</v>
      </c>
      <c r="D185">
        <f t="shared" si="23"/>
        <v>0.66666666666666663</v>
      </c>
      <c r="E185">
        <f t="shared" si="24"/>
        <v>4.2606516290726759E-2</v>
      </c>
      <c r="F185">
        <f t="shared" si="25"/>
        <v>-0.20802005012531333</v>
      </c>
      <c r="G185">
        <v>0</v>
      </c>
      <c r="H185">
        <f t="shared" si="26"/>
        <v>0.25062656641604009</v>
      </c>
      <c r="I185">
        <f t="shared" si="27"/>
        <v>-1.0976425998969033</v>
      </c>
      <c r="J185">
        <f t="shared" si="28"/>
        <v>1.0976425998969033</v>
      </c>
      <c r="K185">
        <f t="shared" si="29"/>
        <v>0.35434772234002576</v>
      </c>
      <c r="L185">
        <f t="shared" si="30"/>
        <v>0.64565227765997424</v>
      </c>
      <c r="M185">
        <f t="shared" si="31"/>
        <v>2.8220867158288598</v>
      </c>
      <c r="N185">
        <f t="shared" si="32"/>
        <v>1.5488212999484516</v>
      </c>
    </row>
    <row r="186" spans="1:14" x14ac:dyDescent="0.25">
      <c r="A186" s="4">
        <f>IF('True_Odds_Calculator_2-way'!A187="","",'True_Odds_Calculator_2-way'!A187)</f>
        <v>2.71</v>
      </c>
      <c r="B186" s="4">
        <f>IF('True_Odds_Calculator_2-way'!B187="","",'True_Odds_Calculator_2-way'!B187)</f>
        <v>1.48</v>
      </c>
      <c r="C186" s="4">
        <f t="shared" si="22"/>
        <v>0.36900369003690037</v>
      </c>
      <c r="D186">
        <f t="shared" si="23"/>
        <v>0.67567567567567566</v>
      </c>
      <c r="E186">
        <f t="shared" si="24"/>
        <v>4.4679365712576136E-2</v>
      </c>
      <c r="F186">
        <f t="shared" si="25"/>
        <v>-0.20464745187992417</v>
      </c>
      <c r="G186">
        <v>0</v>
      </c>
      <c r="H186">
        <f t="shared" si="26"/>
        <v>0.24932681759250025</v>
      </c>
      <c r="I186">
        <f t="shared" si="27"/>
        <v>-1.1037769642208699</v>
      </c>
      <c r="J186">
        <f t="shared" si="28"/>
        <v>1.1037769642208699</v>
      </c>
      <c r="K186">
        <f t="shared" si="29"/>
        <v>0.34632531075812184</v>
      </c>
      <c r="L186">
        <f t="shared" si="30"/>
        <v>0.65367468924187799</v>
      </c>
      <c r="M186">
        <f t="shared" si="31"/>
        <v>2.8874586088176879</v>
      </c>
      <c r="N186">
        <f t="shared" si="32"/>
        <v>1.5298129428260177</v>
      </c>
    </row>
    <row r="187" spans="1:14" x14ac:dyDescent="0.25">
      <c r="A187" s="4">
        <f>IF('True_Odds_Calculator_2-way'!A188="","",'True_Odds_Calculator_2-way'!A188)</f>
        <v>2.4</v>
      </c>
      <c r="B187" s="4">
        <f>IF('True_Odds_Calculator_2-way'!B188="","",'True_Odds_Calculator_2-way'!B188)</f>
        <v>1.6</v>
      </c>
      <c r="C187" s="4">
        <f t="shared" si="22"/>
        <v>0.41666666666666669</v>
      </c>
      <c r="D187">
        <f t="shared" si="23"/>
        <v>0.625</v>
      </c>
      <c r="E187">
        <f t="shared" si="24"/>
        <v>4.1666666666666741E-2</v>
      </c>
      <c r="F187">
        <f t="shared" si="25"/>
        <v>-0.21875</v>
      </c>
      <c r="G187">
        <v>0</v>
      </c>
      <c r="H187">
        <f t="shared" si="26"/>
        <v>0.26041666666666669</v>
      </c>
      <c r="I187">
        <f t="shared" si="27"/>
        <v>-1.0910894511799618</v>
      </c>
      <c r="J187">
        <f t="shared" si="28"/>
        <v>1.0910894511799618</v>
      </c>
      <c r="K187">
        <f t="shared" si="29"/>
        <v>0.39564392373896001</v>
      </c>
      <c r="L187">
        <f t="shared" si="30"/>
        <v>0.60435607626104004</v>
      </c>
      <c r="M187">
        <f t="shared" si="31"/>
        <v>2.5275252316519468</v>
      </c>
      <c r="N187">
        <f t="shared" si="32"/>
        <v>1.6546536707079771</v>
      </c>
    </row>
    <row r="188" spans="1:14" x14ac:dyDescent="0.25">
      <c r="A188" s="4">
        <f>IF('True_Odds_Calculator_2-way'!A189="","",'True_Odds_Calculator_2-way'!A189)</f>
        <v>1.68</v>
      </c>
      <c r="B188" s="4">
        <f>IF('True_Odds_Calculator_2-way'!B189="","",'True_Odds_Calculator_2-way'!B189)</f>
        <v>2.2799999999999998</v>
      </c>
      <c r="C188" s="4">
        <f t="shared" si="22"/>
        <v>0.59523809523809523</v>
      </c>
      <c r="D188">
        <f t="shared" si="23"/>
        <v>0.43859649122807021</v>
      </c>
      <c r="E188">
        <f t="shared" si="24"/>
        <v>3.383458646616555E-2</v>
      </c>
      <c r="F188">
        <f t="shared" si="25"/>
        <v>-0.2272347535505429</v>
      </c>
      <c r="G188">
        <v>0</v>
      </c>
      <c r="H188">
        <f t="shared" si="26"/>
        <v>0.26106934001670845</v>
      </c>
      <c r="I188">
        <f t="shared" si="27"/>
        <v>-1.0718661571406805</v>
      </c>
      <c r="J188">
        <f t="shared" si="28"/>
        <v>1.0718661571406805</v>
      </c>
      <c r="K188">
        <f t="shared" si="29"/>
        <v>0.57841282804125305</v>
      </c>
      <c r="L188">
        <f t="shared" si="30"/>
        <v>0.42158717195874679</v>
      </c>
      <c r="M188">
        <f t="shared" si="31"/>
        <v>1.728868986855663</v>
      </c>
      <c r="N188">
        <f t="shared" si="32"/>
        <v>2.3719886811400706</v>
      </c>
    </row>
    <row r="189" spans="1:14" x14ac:dyDescent="0.25">
      <c r="A189" s="4">
        <f>IF('True_Odds_Calculator_2-way'!A190="","",'True_Odds_Calculator_2-way'!A190)</f>
        <v>2.0699999999999998</v>
      </c>
      <c r="B189" s="4">
        <f>IF('True_Odds_Calculator_2-way'!B190="","",'True_Odds_Calculator_2-way'!B190)</f>
        <v>1.83</v>
      </c>
      <c r="C189" s="4">
        <f t="shared" si="22"/>
        <v>0.48309178743961356</v>
      </c>
      <c r="D189">
        <f t="shared" si="23"/>
        <v>0.54644808743169393</v>
      </c>
      <c r="E189">
        <f t="shared" si="24"/>
        <v>2.9539874871307603E-2</v>
      </c>
      <c r="F189">
        <f t="shared" si="25"/>
        <v>-0.23444470842902765</v>
      </c>
      <c r="G189">
        <v>0</v>
      </c>
      <c r="H189">
        <f t="shared" si="26"/>
        <v>0.26398458330033525</v>
      </c>
      <c r="I189">
        <f t="shared" si="27"/>
        <v>-1.0611311532512866</v>
      </c>
      <c r="J189">
        <f t="shared" si="28"/>
        <v>1.0611311532512866</v>
      </c>
      <c r="K189">
        <f t="shared" si="29"/>
        <v>0.46829407167694814</v>
      </c>
      <c r="L189">
        <f t="shared" si="30"/>
        <v>0.53170592832305175</v>
      </c>
      <c r="M189">
        <f t="shared" si="31"/>
        <v>2.1354103339788768</v>
      </c>
      <c r="N189">
        <f t="shared" si="32"/>
        <v>1.8807388571985679</v>
      </c>
    </row>
    <row r="190" spans="1:14" x14ac:dyDescent="0.25">
      <c r="A190" s="4">
        <f>IF('True_Odds_Calculator_2-way'!A191="","",'True_Odds_Calculator_2-way'!A191)</f>
        <v>1.91</v>
      </c>
      <c r="B190" s="4">
        <f>IF('True_Odds_Calculator_2-way'!B191="","",'True_Odds_Calculator_2-way'!B191)</f>
        <v>1.98</v>
      </c>
      <c r="C190" s="4">
        <f t="shared" si="22"/>
        <v>0.52356020942408377</v>
      </c>
      <c r="D190">
        <f t="shared" si="23"/>
        <v>0.50505050505050508</v>
      </c>
      <c r="E190">
        <f t="shared" si="24"/>
        <v>2.861071447458885E-2</v>
      </c>
      <c r="F190">
        <f t="shared" si="25"/>
        <v>-0.23581363371939279</v>
      </c>
      <c r="G190">
        <v>0</v>
      </c>
      <c r="H190">
        <f t="shared" si="26"/>
        <v>0.2644243481939817</v>
      </c>
      <c r="I190">
        <f t="shared" si="27"/>
        <v>-1.0589275952301447</v>
      </c>
      <c r="J190">
        <f t="shared" si="28"/>
        <v>1.0589275952301447</v>
      </c>
      <c r="K190">
        <f t="shared" si="29"/>
        <v>0.50926243676795835</v>
      </c>
      <c r="L190">
        <f t="shared" si="30"/>
        <v>0.4907375632320416</v>
      </c>
      <c r="M190">
        <f t="shared" si="31"/>
        <v>1.9636241116594322</v>
      </c>
      <c r="N190">
        <f t="shared" si="32"/>
        <v>2.0377490433255412</v>
      </c>
    </row>
    <row r="191" spans="1:14" x14ac:dyDescent="0.25">
      <c r="A191" s="4">
        <f>IF('True_Odds_Calculator_2-way'!A192="","",'True_Odds_Calculator_2-way'!A192)</f>
        <v>1.83</v>
      </c>
      <c r="B191" s="4">
        <f>IF('True_Odds_Calculator_2-way'!B192="","",'True_Odds_Calculator_2-way'!B192)</f>
        <v>2.06</v>
      </c>
      <c r="C191" s="4">
        <f t="shared" si="22"/>
        <v>0.54644808743169393</v>
      </c>
      <c r="D191">
        <f t="shared" si="23"/>
        <v>0.4854368932038835</v>
      </c>
      <c r="E191">
        <f t="shared" si="24"/>
        <v>3.1884980635577431E-2</v>
      </c>
      <c r="F191">
        <f t="shared" si="25"/>
        <v>-0.2333810812244681</v>
      </c>
      <c r="G191">
        <v>0</v>
      </c>
      <c r="H191">
        <f t="shared" si="26"/>
        <v>0.26526606186004559</v>
      </c>
      <c r="I191">
        <f t="shared" si="27"/>
        <v>-1.0661247392009334</v>
      </c>
      <c r="J191">
        <f t="shared" si="28"/>
        <v>1.0661247392009334</v>
      </c>
      <c r="K191">
        <f t="shared" si="29"/>
        <v>0.53053675848269044</v>
      </c>
      <c r="L191">
        <f t="shared" si="30"/>
        <v>0.46946324151730962</v>
      </c>
      <c r="M191">
        <f t="shared" si="31"/>
        <v>1.8848835335367746</v>
      </c>
      <c r="N191">
        <f t="shared" si="32"/>
        <v>2.1300922235529893</v>
      </c>
    </row>
    <row r="192" spans="1:14" x14ac:dyDescent="0.25">
      <c r="A192" s="4">
        <f>IF('True_Odds_Calculator_2-way'!A193="","",'True_Odds_Calculator_2-way'!A193)</f>
        <v>2</v>
      </c>
      <c r="B192" s="4">
        <f>IF('True_Odds_Calculator_2-way'!B193="","",'True_Odds_Calculator_2-way'!B193)</f>
        <v>1.84</v>
      </c>
      <c r="C192" s="4">
        <f t="shared" si="22"/>
        <v>0.5</v>
      </c>
      <c r="D192">
        <f t="shared" si="23"/>
        <v>0.54347826086956519</v>
      </c>
      <c r="E192">
        <f t="shared" si="24"/>
        <v>4.3478260869565188E-2</v>
      </c>
      <c r="F192">
        <f t="shared" si="25"/>
        <v>-0.22826086956521741</v>
      </c>
      <c r="G192">
        <v>0</v>
      </c>
      <c r="H192">
        <f t="shared" si="26"/>
        <v>0.27173913043478259</v>
      </c>
      <c r="I192">
        <f t="shared" si="27"/>
        <v>-1.0910894511799618</v>
      </c>
      <c r="J192">
        <f t="shared" si="28"/>
        <v>1.0910894511799618</v>
      </c>
      <c r="K192">
        <f t="shared" si="29"/>
        <v>0.47821961869479995</v>
      </c>
      <c r="L192">
        <f t="shared" si="30"/>
        <v>0.52178038130519999</v>
      </c>
      <c r="M192">
        <f t="shared" si="31"/>
        <v>2.091089451179962</v>
      </c>
      <c r="N192">
        <f t="shared" si="32"/>
        <v>1.9165151389911681</v>
      </c>
    </row>
    <row r="193" spans="1:14" x14ac:dyDescent="0.25">
      <c r="A193" s="4">
        <f>IF('True_Odds_Calculator_2-way'!A194="","",'True_Odds_Calculator_2-way'!A194)</f>
        <v>2.0499999999999998</v>
      </c>
      <c r="B193" s="4">
        <f>IF('True_Odds_Calculator_2-way'!B194="","",'True_Odds_Calculator_2-way'!B194)</f>
        <v>1.83</v>
      </c>
      <c r="C193" s="4">
        <f t="shared" si="22"/>
        <v>0.48780487804878053</v>
      </c>
      <c r="D193">
        <f t="shared" si="23"/>
        <v>0.54644808743169393</v>
      </c>
      <c r="E193">
        <f t="shared" si="24"/>
        <v>3.4252965480474407E-2</v>
      </c>
      <c r="F193">
        <f t="shared" si="25"/>
        <v>-0.23230707716913246</v>
      </c>
      <c r="G193">
        <v>0</v>
      </c>
      <c r="H193">
        <f t="shared" si="26"/>
        <v>0.26656004264960681</v>
      </c>
      <c r="I193">
        <f t="shared" si="27"/>
        <v>-1.0711894933108055</v>
      </c>
      <c r="J193">
        <f t="shared" si="28"/>
        <v>1.0711894933108055</v>
      </c>
      <c r="K193">
        <f t="shared" si="29"/>
        <v>0.47064383372894186</v>
      </c>
      <c r="L193">
        <f t="shared" si="30"/>
        <v>0.52935616627105819</v>
      </c>
      <c r="M193">
        <f t="shared" si="31"/>
        <v>2.1247489679763456</v>
      </c>
      <c r="N193">
        <f t="shared" si="32"/>
        <v>1.8890872794479689</v>
      </c>
    </row>
    <row r="194" spans="1:14" x14ac:dyDescent="0.25">
      <c r="A194" s="4">
        <f>IF('True_Odds_Calculator_2-way'!A195="","",'True_Odds_Calculator_2-way'!A195)</f>
        <v>2.44</v>
      </c>
      <c r="B194" s="4">
        <f>IF('True_Odds_Calculator_2-way'!B195="","",'True_Odds_Calculator_2-way'!B195)</f>
        <v>1.59</v>
      </c>
      <c r="C194" s="4">
        <f t="shared" si="22"/>
        <v>0.4098360655737705</v>
      </c>
      <c r="D194">
        <f t="shared" si="23"/>
        <v>0.62893081761006286</v>
      </c>
      <c r="E194">
        <f t="shared" si="24"/>
        <v>3.8766883183833478E-2</v>
      </c>
      <c r="F194">
        <f t="shared" si="25"/>
        <v>-0.21899164862356935</v>
      </c>
      <c r="G194">
        <v>0</v>
      </c>
      <c r="H194">
        <f t="shared" si="26"/>
        <v>0.25775853180740282</v>
      </c>
      <c r="I194">
        <f t="shared" si="27"/>
        <v>-1.0849075915068658</v>
      </c>
      <c r="J194">
        <f t="shared" si="28"/>
        <v>1.0849075915068658</v>
      </c>
      <c r="K194">
        <f t="shared" si="29"/>
        <v>0.39027939969909758</v>
      </c>
      <c r="L194">
        <f t="shared" si="30"/>
        <v>0.60972060030090225</v>
      </c>
      <c r="M194">
        <f t="shared" si="31"/>
        <v>2.5622669317698867</v>
      </c>
      <c r="N194">
        <f t="shared" si="32"/>
        <v>1.6400954789890509</v>
      </c>
    </row>
    <row r="195" spans="1:14" x14ac:dyDescent="0.25">
      <c r="A195" s="4">
        <f>IF('True_Odds_Calculator_2-way'!A196="","",'True_Odds_Calculator_2-way'!A196)</f>
        <v>2.8</v>
      </c>
      <c r="B195" s="4">
        <f>IF('True_Odds_Calculator_2-way'!B196="","",'True_Odds_Calculator_2-way'!B196)</f>
        <v>1.49</v>
      </c>
      <c r="C195" s="4">
        <f t="shared" ref="C195:C258" si="33">1/A195</f>
        <v>0.35714285714285715</v>
      </c>
      <c r="D195">
        <f t="shared" ref="D195:D258" si="34">1/B195</f>
        <v>0.67114093959731547</v>
      </c>
      <c r="E195">
        <f t="shared" ref="E195:E258" si="35">C195+D195-1</f>
        <v>2.8283796740172562E-2</v>
      </c>
      <c r="F195">
        <f t="shared" ref="F195:F258" si="36">C195+D195-(C195*D195)-1</f>
        <v>-0.21140939597315445</v>
      </c>
      <c r="G195">
        <v>0</v>
      </c>
      <c r="H195">
        <f t="shared" ref="H195:H258" si="37">C195*D195</f>
        <v>0.23969319271332695</v>
      </c>
      <c r="I195">
        <f t="shared" ref="I195:I258" si="38">((-4*F195*H195)^0.5)/(2*F195)</f>
        <v>-1.0647942749998995</v>
      </c>
      <c r="J195">
        <f t="shared" ref="J195:J258" si="39">(-((-4*F195*H195)^0.5))/(2*F195)</f>
        <v>1.0647942749998995</v>
      </c>
      <c r="K195">
        <f t="shared" ref="K195:K258" si="40">IF(A195="","",(C195/($J195+C195-($J195*C195))))</f>
        <v>0.34286148896939828</v>
      </c>
      <c r="L195">
        <f t="shared" ref="L195:L258" si="41">IF(B195="","",(D195/($J195+D195-($J195*D195))))</f>
        <v>0.65713851103060184</v>
      </c>
      <c r="M195">
        <f t="shared" ref="M195:M258" si="42">IF(A195="","",1/K195)</f>
        <v>2.9166296949998194</v>
      </c>
      <c r="N195">
        <f t="shared" ref="N195:N258" si="43">IF(B195="","",1/L195)</f>
        <v>1.5217491947499509</v>
      </c>
    </row>
    <row r="196" spans="1:14" x14ac:dyDescent="0.25">
      <c r="A196" s="4">
        <f>IF('True_Odds_Calculator_2-way'!A197="","",'True_Odds_Calculator_2-way'!A197)</f>
        <v>2.58</v>
      </c>
      <c r="B196" s="4">
        <f>IF('True_Odds_Calculator_2-way'!B197="","",'True_Odds_Calculator_2-way'!B197)</f>
        <v>1.53</v>
      </c>
      <c r="C196" s="4">
        <f t="shared" si="33"/>
        <v>0.38759689922480617</v>
      </c>
      <c r="D196">
        <f t="shared" si="34"/>
        <v>0.65359477124183007</v>
      </c>
      <c r="E196">
        <f t="shared" si="35"/>
        <v>4.1191670466636188E-2</v>
      </c>
      <c r="F196">
        <f t="shared" si="36"/>
        <v>-0.21213963621624365</v>
      </c>
      <c r="G196">
        <v>0</v>
      </c>
      <c r="H196">
        <f t="shared" si="37"/>
        <v>0.25333130668287984</v>
      </c>
      <c r="I196">
        <f t="shared" si="38"/>
        <v>-1.0927819720786571</v>
      </c>
      <c r="J196">
        <f t="shared" si="39"/>
        <v>1.0927819720786571</v>
      </c>
      <c r="K196">
        <f t="shared" si="40"/>
        <v>0.36675773658920729</v>
      </c>
      <c r="L196">
        <f t="shared" si="41"/>
        <v>0.63324226341079282</v>
      </c>
      <c r="M196">
        <f t="shared" si="42"/>
        <v>2.7265955158842785</v>
      </c>
      <c r="N196">
        <f t="shared" si="43"/>
        <v>1.579174445201688</v>
      </c>
    </row>
    <row r="197" spans="1:14" x14ac:dyDescent="0.25">
      <c r="A197" s="4">
        <f>IF('True_Odds_Calculator_2-way'!A198="","",'True_Odds_Calculator_2-way'!A198)</f>
        <v>1.79</v>
      </c>
      <c r="B197" s="4">
        <f>IF('True_Odds_Calculator_2-way'!B198="","",'True_Odds_Calculator_2-way'!B198)</f>
        <v>2.09</v>
      </c>
      <c r="C197" s="4">
        <f t="shared" si="33"/>
        <v>0.55865921787709494</v>
      </c>
      <c r="D197">
        <f t="shared" si="34"/>
        <v>0.47846889952153115</v>
      </c>
      <c r="E197">
        <f t="shared" si="35"/>
        <v>3.7128117398625982E-2</v>
      </c>
      <c r="F197">
        <f t="shared" si="36"/>
        <v>-0.23017294378658693</v>
      </c>
      <c r="G197">
        <v>0</v>
      </c>
      <c r="H197">
        <f t="shared" si="37"/>
        <v>0.26730106118521291</v>
      </c>
      <c r="I197">
        <f t="shared" si="38"/>
        <v>-1.077638764691236</v>
      </c>
      <c r="J197">
        <f t="shared" si="39"/>
        <v>1.077638764691236</v>
      </c>
      <c r="K197">
        <f t="shared" si="40"/>
        <v>0.54015086574792148</v>
      </c>
      <c r="L197">
        <f t="shared" si="41"/>
        <v>0.45984913425207868</v>
      </c>
      <c r="M197">
        <f t="shared" si="42"/>
        <v>1.8513346241060764</v>
      </c>
      <c r="N197">
        <f t="shared" si="43"/>
        <v>2.1746262535134471</v>
      </c>
    </row>
    <row r="198" spans="1:14" x14ac:dyDescent="0.25">
      <c r="A198" s="4">
        <f>IF('True_Odds_Calculator_2-way'!A199="","",'True_Odds_Calculator_2-way'!A199)</f>
        <v>2.11</v>
      </c>
      <c r="B198" s="4">
        <f>IF('True_Odds_Calculator_2-way'!B199="","",'True_Odds_Calculator_2-way'!B199)</f>
        <v>1.77</v>
      </c>
      <c r="C198" s="4">
        <f t="shared" si="33"/>
        <v>0.47393364928909953</v>
      </c>
      <c r="D198">
        <f t="shared" si="34"/>
        <v>0.56497175141242939</v>
      </c>
      <c r="E198">
        <f t="shared" si="35"/>
        <v>3.8905400701529036E-2</v>
      </c>
      <c r="F198">
        <f t="shared" si="36"/>
        <v>-0.22885372319061759</v>
      </c>
      <c r="G198">
        <v>0</v>
      </c>
      <c r="H198">
        <f t="shared" si="37"/>
        <v>0.26775912389214662</v>
      </c>
      <c r="I198">
        <f t="shared" si="38"/>
        <v>-1.0816659234722941</v>
      </c>
      <c r="J198">
        <f t="shared" si="39"/>
        <v>1.0816659234722941</v>
      </c>
      <c r="K198">
        <f t="shared" si="40"/>
        <v>0.45441136703461599</v>
      </c>
      <c r="L198">
        <f t="shared" si="41"/>
        <v>0.54558863296538396</v>
      </c>
      <c r="M198">
        <f t="shared" si="42"/>
        <v>2.2006491750542465</v>
      </c>
      <c r="N198">
        <f t="shared" si="43"/>
        <v>1.8328827610736662</v>
      </c>
    </row>
    <row r="199" spans="1:14" x14ac:dyDescent="0.25">
      <c r="A199" s="4">
        <f>IF('True_Odds_Calculator_2-way'!A200="","",'True_Odds_Calculator_2-way'!A200)</f>
        <v>1.84</v>
      </c>
      <c r="B199" s="4">
        <f>IF('True_Odds_Calculator_2-way'!B200="","",'True_Odds_Calculator_2-way'!B200)</f>
        <v>2.04</v>
      </c>
      <c r="C199" s="4">
        <f t="shared" si="33"/>
        <v>0.54347826086956519</v>
      </c>
      <c r="D199">
        <f t="shared" si="34"/>
        <v>0.49019607843137253</v>
      </c>
      <c r="E199">
        <f t="shared" si="35"/>
        <v>3.3674339300937772E-2</v>
      </c>
      <c r="F199">
        <f t="shared" si="36"/>
        <v>-0.23273657289002547</v>
      </c>
      <c r="G199">
        <v>0</v>
      </c>
      <c r="H199">
        <f t="shared" si="37"/>
        <v>0.2664109121909633</v>
      </c>
      <c r="I199">
        <f t="shared" si="38"/>
        <v>-1.0699012312772824</v>
      </c>
      <c r="J199">
        <f t="shared" si="39"/>
        <v>1.0699012312772824</v>
      </c>
      <c r="K199">
        <f t="shared" si="40"/>
        <v>0.52667142178083093</v>
      </c>
      <c r="L199">
        <f t="shared" si="41"/>
        <v>0.47332857821916891</v>
      </c>
      <c r="M199">
        <f t="shared" si="42"/>
        <v>1.8987170342729172</v>
      </c>
      <c r="N199">
        <f t="shared" si="43"/>
        <v>2.1126972805283741</v>
      </c>
    </row>
    <row r="200" spans="1:14" x14ac:dyDescent="0.25">
      <c r="A200" s="4">
        <f>IF('True_Odds_Calculator_2-way'!A201="","",'True_Odds_Calculator_2-way'!A201)</f>
        <v>2.34</v>
      </c>
      <c r="B200" s="4">
        <f>IF('True_Odds_Calculator_2-way'!B201="","",'True_Odds_Calculator_2-way'!B201)</f>
        <v>1.64</v>
      </c>
      <c r="C200" s="4">
        <f t="shared" si="33"/>
        <v>0.42735042735042739</v>
      </c>
      <c r="D200">
        <f t="shared" si="34"/>
        <v>0.6097560975609756</v>
      </c>
      <c r="E200">
        <f t="shared" si="35"/>
        <v>3.7106524911402872E-2</v>
      </c>
      <c r="F200">
        <f t="shared" si="36"/>
        <v>-0.22347300396080894</v>
      </c>
      <c r="G200">
        <v>0</v>
      </c>
      <c r="H200">
        <f t="shared" si="37"/>
        <v>0.26057952887221181</v>
      </c>
      <c r="I200">
        <f t="shared" si="38"/>
        <v>-1.0798355319766999</v>
      </c>
      <c r="J200">
        <f t="shared" si="39"/>
        <v>1.0798355319766999</v>
      </c>
      <c r="K200">
        <f t="shared" si="40"/>
        <v>0.40866707460459728</v>
      </c>
      <c r="L200">
        <f t="shared" si="41"/>
        <v>0.59133292539540294</v>
      </c>
      <c r="M200">
        <f t="shared" si="42"/>
        <v>2.4469796128487777</v>
      </c>
      <c r="N200">
        <f t="shared" si="43"/>
        <v>1.6910947404650878</v>
      </c>
    </row>
    <row r="201" spans="1:14" x14ac:dyDescent="0.25">
      <c r="A201" s="4">
        <f>IF('True_Odds_Calculator_2-way'!A202="","",'True_Odds_Calculator_2-way'!A202)</f>
        <v>1.77</v>
      </c>
      <c r="B201" s="4">
        <f>IF('True_Odds_Calculator_2-way'!B202="","",'True_Odds_Calculator_2-way'!B202)</f>
        <v>2.08</v>
      </c>
      <c r="C201" s="4">
        <f t="shared" si="33"/>
        <v>0.56497175141242939</v>
      </c>
      <c r="D201">
        <f t="shared" si="34"/>
        <v>0.48076923076923073</v>
      </c>
      <c r="E201">
        <f t="shared" si="35"/>
        <v>4.5740982181660117E-2</v>
      </c>
      <c r="F201">
        <f t="shared" si="36"/>
        <v>-0.22588005215123863</v>
      </c>
      <c r="G201">
        <v>0</v>
      </c>
      <c r="H201">
        <f t="shared" si="37"/>
        <v>0.27162103433289875</v>
      </c>
      <c r="I201">
        <f t="shared" si="38"/>
        <v>-1.0965861582662815</v>
      </c>
      <c r="J201">
        <f t="shared" si="39"/>
        <v>1.0965861582662815</v>
      </c>
      <c r="K201">
        <f t="shared" si="40"/>
        <v>0.54219016382503293</v>
      </c>
      <c r="L201">
        <f t="shared" si="41"/>
        <v>0.45780983617496723</v>
      </c>
      <c r="M201">
        <f t="shared" si="42"/>
        <v>1.8443713418650365</v>
      </c>
      <c r="N201">
        <f t="shared" si="43"/>
        <v>2.1843130509275839</v>
      </c>
    </row>
    <row r="202" spans="1:14" x14ac:dyDescent="0.25">
      <c r="A202" s="4">
        <f>IF('True_Odds_Calculator_2-way'!A203="","",'True_Odds_Calculator_2-way'!A203)</f>
        <v>2.02</v>
      </c>
      <c r="B202" s="4">
        <f>IF('True_Odds_Calculator_2-way'!B203="","",'True_Odds_Calculator_2-way'!B203)</f>
        <v>1.83</v>
      </c>
      <c r="C202" s="4">
        <f t="shared" si="33"/>
        <v>0.49504950495049505</v>
      </c>
      <c r="D202">
        <f t="shared" si="34"/>
        <v>0.54644808743169393</v>
      </c>
      <c r="E202">
        <f t="shared" si="35"/>
        <v>4.1497592382188975E-2</v>
      </c>
      <c r="F202">
        <f t="shared" si="36"/>
        <v>-0.22902126278201596</v>
      </c>
      <c r="G202">
        <v>0</v>
      </c>
      <c r="H202">
        <f t="shared" si="37"/>
        <v>0.27051885516420493</v>
      </c>
      <c r="I202">
        <f t="shared" si="38"/>
        <v>-1.0868281233544477</v>
      </c>
      <c r="J202">
        <f t="shared" si="39"/>
        <v>1.0868281233544477</v>
      </c>
      <c r="K202">
        <f t="shared" si="40"/>
        <v>0.47425625911513414</v>
      </c>
      <c r="L202">
        <f t="shared" si="41"/>
        <v>0.52574374088486586</v>
      </c>
      <c r="M202">
        <f t="shared" si="42"/>
        <v>2.1085646858215363</v>
      </c>
      <c r="N202">
        <f t="shared" si="43"/>
        <v>1.9020673423841918</v>
      </c>
    </row>
    <row r="203" spans="1:14" x14ac:dyDescent="0.25">
      <c r="A203" s="4">
        <f>IF('True_Odds_Calculator_2-way'!A204="","",'True_Odds_Calculator_2-way'!A204)</f>
        <v>1.95</v>
      </c>
      <c r="B203" s="4">
        <f>IF('True_Odds_Calculator_2-way'!B204="","",'True_Odds_Calculator_2-way'!B204)</f>
        <v>1.88</v>
      </c>
      <c r="C203" s="4">
        <f t="shared" si="33"/>
        <v>0.51282051282051289</v>
      </c>
      <c r="D203">
        <f t="shared" si="34"/>
        <v>0.53191489361702127</v>
      </c>
      <c r="E203">
        <f t="shared" si="35"/>
        <v>4.4735406437534042E-2</v>
      </c>
      <c r="F203">
        <f t="shared" si="36"/>
        <v>-0.22804146208401543</v>
      </c>
      <c r="G203">
        <v>0</v>
      </c>
      <c r="H203">
        <f t="shared" si="37"/>
        <v>0.27277686852154942</v>
      </c>
      <c r="I203">
        <f t="shared" si="38"/>
        <v>-1.0936965981495175</v>
      </c>
      <c r="J203">
        <f t="shared" si="39"/>
        <v>1.0936965981495175</v>
      </c>
      <c r="K203">
        <f t="shared" si="40"/>
        <v>0.49043365789995519</v>
      </c>
      <c r="L203">
        <f t="shared" si="41"/>
        <v>0.50956634210004492</v>
      </c>
      <c r="M203">
        <f t="shared" si="42"/>
        <v>2.0390117682420414</v>
      </c>
      <c r="N203">
        <f t="shared" si="43"/>
        <v>1.9624530063715757</v>
      </c>
    </row>
    <row r="204" spans="1:14" x14ac:dyDescent="0.25">
      <c r="A204" s="4">
        <f>IF('True_Odds_Calculator_2-way'!A205="","",'True_Odds_Calculator_2-way'!A205)</f>
        <v>1.79</v>
      </c>
      <c r="B204" s="4">
        <f>IF('True_Odds_Calculator_2-way'!B205="","",'True_Odds_Calculator_2-way'!B205)</f>
        <v>2.0499999999999998</v>
      </c>
      <c r="C204" s="4">
        <f t="shared" si="33"/>
        <v>0.55865921787709494</v>
      </c>
      <c r="D204">
        <f t="shared" si="34"/>
        <v>0.48780487804878053</v>
      </c>
      <c r="E204">
        <f t="shared" si="35"/>
        <v>4.6464095925875526E-2</v>
      </c>
      <c r="F204">
        <f t="shared" si="36"/>
        <v>-0.22605259572148784</v>
      </c>
      <c r="G204">
        <v>0</v>
      </c>
      <c r="H204">
        <f t="shared" si="37"/>
        <v>0.27251669164736342</v>
      </c>
      <c r="I204">
        <f t="shared" si="38"/>
        <v>-1.0979733645872189</v>
      </c>
      <c r="J204">
        <f t="shared" si="39"/>
        <v>1.0979733645872189</v>
      </c>
      <c r="K204">
        <f t="shared" si="40"/>
        <v>0.53550420798039233</v>
      </c>
      <c r="L204">
        <f t="shared" si="41"/>
        <v>0.46449579201960772</v>
      </c>
      <c r="M204">
        <f t="shared" si="42"/>
        <v>1.8673989580239028</v>
      </c>
      <c r="N204">
        <f t="shared" si="43"/>
        <v>2.1528720328165796</v>
      </c>
    </row>
    <row r="205" spans="1:14" x14ac:dyDescent="0.25">
      <c r="A205" s="4">
        <f>IF('True_Odds_Calculator_2-way'!A206="","",'True_Odds_Calculator_2-way'!A206)</f>
        <v>1.88</v>
      </c>
      <c r="B205" s="4">
        <f>IF('True_Odds_Calculator_2-way'!B206="","",'True_Odds_Calculator_2-way'!B206)</f>
        <v>1.96</v>
      </c>
      <c r="C205" s="4">
        <f t="shared" si="33"/>
        <v>0.53191489361702127</v>
      </c>
      <c r="D205">
        <f t="shared" si="34"/>
        <v>0.51020408163265307</v>
      </c>
      <c r="E205">
        <f t="shared" si="35"/>
        <v>4.2118975249674229E-2</v>
      </c>
      <c r="F205">
        <f t="shared" si="36"/>
        <v>-0.22926617455492848</v>
      </c>
      <c r="G205">
        <v>0</v>
      </c>
      <c r="H205">
        <f t="shared" si="37"/>
        <v>0.27138514980460271</v>
      </c>
      <c r="I205">
        <f t="shared" si="38"/>
        <v>-1.0879853497231111</v>
      </c>
      <c r="J205">
        <f t="shared" si="39"/>
        <v>1.0879853497231111</v>
      </c>
      <c r="K205">
        <f t="shared" si="40"/>
        <v>0.51087470692394266</v>
      </c>
      <c r="L205">
        <f t="shared" si="41"/>
        <v>0.48912529307605751</v>
      </c>
      <c r="M205">
        <f t="shared" si="42"/>
        <v>1.9574271077563381</v>
      </c>
      <c r="N205">
        <f t="shared" si="43"/>
        <v>2.0444659357341863</v>
      </c>
    </row>
    <row r="206" spans="1:14" x14ac:dyDescent="0.25">
      <c r="A206" s="4">
        <f>IF('True_Odds_Calculator_2-way'!A207="","",'True_Odds_Calculator_2-way'!A207)</f>
        <v>1.77</v>
      </c>
      <c r="B206" s="4">
        <f>IF('True_Odds_Calculator_2-way'!B207="","",'True_Odds_Calculator_2-way'!B207)</f>
        <v>2.0699999999999998</v>
      </c>
      <c r="C206" s="4">
        <f t="shared" si="33"/>
        <v>0.56497175141242939</v>
      </c>
      <c r="D206">
        <f t="shared" si="34"/>
        <v>0.48309178743961356</v>
      </c>
      <c r="E206">
        <f t="shared" si="35"/>
        <v>4.8063538852042953E-2</v>
      </c>
      <c r="F206">
        <f t="shared" si="36"/>
        <v>-0.22486967439067662</v>
      </c>
      <c r="G206">
        <v>0</v>
      </c>
      <c r="H206">
        <f t="shared" si="37"/>
        <v>0.27293321324271952</v>
      </c>
      <c r="I206">
        <f t="shared" si="38"/>
        <v>-1.1016984757621029</v>
      </c>
      <c r="J206">
        <f t="shared" si="39"/>
        <v>1.1016984757621029</v>
      </c>
      <c r="K206">
        <f t="shared" si="40"/>
        <v>0.54103541939867805</v>
      </c>
      <c r="L206">
        <f t="shared" si="41"/>
        <v>0.45896458060132206</v>
      </c>
      <c r="M206">
        <f t="shared" si="42"/>
        <v>1.8483078263368193</v>
      </c>
      <c r="N206">
        <f t="shared" si="43"/>
        <v>2.1788173690654498</v>
      </c>
    </row>
    <row r="207" spans="1:14" x14ac:dyDescent="0.25">
      <c r="A207" s="4">
        <f>IF('True_Odds_Calculator_2-way'!A208="","",'True_Odds_Calculator_2-way'!A208)</f>
        <v>1.76</v>
      </c>
      <c r="B207" s="4">
        <f>IF('True_Odds_Calculator_2-way'!B208="","",'True_Odds_Calculator_2-way'!B208)</f>
        <v>2.09</v>
      </c>
      <c r="C207" s="4">
        <f t="shared" si="33"/>
        <v>0.56818181818181823</v>
      </c>
      <c r="D207">
        <f t="shared" si="34"/>
        <v>0.47846889952153115</v>
      </c>
      <c r="E207">
        <f t="shared" si="35"/>
        <v>4.6650717703349276E-2</v>
      </c>
      <c r="F207">
        <f t="shared" si="36"/>
        <v>-0.22520661157024802</v>
      </c>
      <c r="G207">
        <v>0</v>
      </c>
      <c r="H207">
        <f t="shared" si="37"/>
        <v>0.27185732927359729</v>
      </c>
      <c r="I207">
        <f t="shared" si="38"/>
        <v>-1.0987021007226223</v>
      </c>
      <c r="J207">
        <f t="shared" si="39"/>
        <v>1.0987021007226223</v>
      </c>
      <c r="K207">
        <f t="shared" si="40"/>
        <v>0.54495509018599919</v>
      </c>
      <c r="L207">
        <f t="shared" si="41"/>
        <v>0.45504490981400092</v>
      </c>
      <c r="M207">
        <f t="shared" si="42"/>
        <v>1.8350135965491927</v>
      </c>
      <c r="N207">
        <f t="shared" si="43"/>
        <v>2.197585289787658</v>
      </c>
    </row>
    <row r="208" spans="1:14" x14ac:dyDescent="0.25">
      <c r="A208" s="4">
        <f>IF('True_Odds_Calculator_2-way'!A209="","",'True_Odds_Calculator_2-way'!A209)</f>
        <v>1.75</v>
      </c>
      <c r="B208" s="4">
        <f>IF('True_Odds_Calculator_2-way'!B209="","",'True_Odds_Calculator_2-way'!B209)</f>
        <v>2.1</v>
      </c>
      <c r="C208" s="4">
        <f t="shared" si="33"/>
        <v>0.5714285714285714</v>
      </c>
      <c r="D208">
        <f t="shared" si="34"/>
        <v>0.47619047619047616</v>
      </c>
      <c r="E208">
        <f t="shared" si="35"/>
        <v>4.761904761904745E-2</v>
      </c>
      <c r="F208">
        <f t="shared" si="36"/>
        <v>-0.22448979591836749</v>
      </c>
      <c r="G208">
        <v>0</v>
      </c>
      <c r="H208">
        <f t="shared" si="37"/>
        <v>0.27210884353741494</v>
      </c>
      <c r="I208">
        <f t="shared" si="38"/>
        <v>-1.1009637651263602</v>
      </c>
      <c r="J208">
        <f t="shared" si="39"/>
        <v>1.1009637651263602</v>
      </c>
      <c r="K208">
        <f t="shared" si="40"/>
        <v>0.54772826791643581</v>
      </c>
      <c r="L208">
        <f t="shared" si="41"/>
        <v>0.4522717320835643</v>
      </c>
      <c r="M208">
        <f t="shared" si="42"/>
        <v>1.8257228238447702</v>
      </c>
      <c r="N208">
        <f t="shared" si="43"/>
        <v>2.2110601416389968</v>
      </c>
    </row>
    <row r="209" spans="1:14" x14ac:dyDescent="0.25">
      <c r="A209" s="4">
        <f>IF('True_Odds_Calculator_2-way'!A210="","",'True_Odds_Calculator_2-way'!A210)</f>
        <v>1.9</v>
      </c>
      <c r="B209" s="4">
        <f>IF('True_Odds_Calculator_2-way'!B210="","",'True_Odds_Calculator_2-way'!B210)</f>
        <v>1.93</v>
      </c>
      <c r="C209" s="4">
        <f t="shared" si="33"/>
        <v>0.52631578947368418</v>
      </c>
      <c r="D209">
        <f t="shared" si="34"/>
        <v>0.5181347150259068</v>
      </c>
      <c r="E209">
        <f t="shared" si="35"/>
        <v>4.445050449959087E-2</v>
      </c>
      <c r="F209">
        <f t="shared" si="36"/>
        <v>-0.22825197709299161</v>
      </c>
      <c r="G209">
        <v>0</v>
      </c>
      <c r="H209">
        <f t="shared" si="37"/>
        <v>0.27270248159258254</v>
      </c>
      <c r="I209">
        <f t="shared" si="38"/>
        <v>-1.0930430596399217</v>
      </c>
      <c r="J209">
        <f t="shared" si="39"/>
        <v>1.0930430596399217</v>
      </c>
      <c r="K209">
        <f t="shared" si="40"/>
        <v>0.50409863604618754</v>
      </c>
      <c r="L209">
        <f t="shared" si="41"/>
        <v>0.49590136395381257</v>
      </c>
      <c r="M209">
        <f t="shared" si="42"/>
        <v>1.9837387536759294</v>
      </c>
      <c r="N209">
        <f t="shared" si="43"/>
        <v>2.0165300454651267</v>
      </c>
    </row>
    <row r="210" spans="1:14" x14ac:dyDescent="0.25">
      <c r="A210" s="4">
        <f>IF('True_Odds_Calculator_2-way'!A211="","",'True_Odds_Calculator_2-way'!A211)</f>
        <v>1.85</v>
      </c>
      <c r="B210" s="4">
        <f>IF('True_Odds_Calculator_2-way'!B211="","",'True_Odds_Calculator_2-way'!B211)</f>
        <v>1.98</v>
      </c>
      <c r="C210" s="4">
        <f t="shared" si="33"/>
        <v>0.54054054054054046</v>
      </c>
      <c r="D210">
        <f t="shared" si="34"/>
        <v>0.50505050505050508</v>
      </c>
      <c r="E210">
        <f t="shared" si="35"/>
        <v>4.5591045591045543E-2</v>
      </c>
      <c r="F210">
        <f t="shared" si="36"/>
        <v>-0.22740922740922742</v>
      </c>
      <c r="G210">
        <v>0</v>
      </c>
      <c r="H210">
        <f t="shared" si="37"/>
        <v>0.27300027300027296</v>
      </c>
      <c r="I210">
        <f t="shared" si="38"/>
        <v>-1.0956642697819576</v>
      </c>
      <c r="J210">
        <f t="shared" si="39"/>
        <v>1.0956642697819576</v>
      </c>
      <c r="K210">
        <f t="shared" si="40"/>
        <v>0.51778202516637828</v>
      </c>
      <c r="L210">
        <f t="shared" si="41"/>
        <v>0.48221797483362183</v>
      </c>
      <c r="M210">
        <f t="shared" si="42"/>
        <v>1.9313146293146641</v>
      </c>
      <c r="N210">
        <f t="shared" si="43"/>
        <v>2.0737509843863182</v>
      </c>
    </row>
    <row r="211" spans="1:14" x14ac:dyDescent="0.25">
      <c r="A211" s="4">
        <f>IF('True_Odds_Calculator_2-way'!A212="","",'True_Odds_Calculator_2-way'!A212)</f>
        <v>1.69</v>
      </c>
      <c r="B211" s="4">
        <f>IF('True_Odds_Calculator_2-way'!B212="","",'True_Odds_Calculator_2-way'!B212)</f>
        <v>2.2799999999999998</v>
      </c>
      <c r="C211" s="4">
        <f t="shared" si="33"/>
        <v>0.59171597633136097</v>
      </c>
      <c r="D211">
        <f t="shared" si="34"/>
        <v>0.43859649122807021</v>
      </c>
      <c r="E211">
        <f t="shared" si="35"/>
        <v>3.0312467559431067E-2</v>
      </c>
      <c r="F211">
        <f t="shared" si="36"/>
        <v>-0.22921208346309574</v>
      </c>
      <c r="G211">
        <v>0</v>
      </c>
      <c r="H211">
        <f t="shared" si="37"/>
        <v>0.25952455102252675</v>
      </c>
      <c r="I211">
        <f t="shared" si="38"/>
        <v>-1.0640706634484354</v>
      </c>
      <c r="J211">
        <f t="shared" si="39"/>
        <v>1.0640706634484354</v>
      </c>
      <c r="K211">
        <f t="shared" si="40"/>
        <v>0.57663184752939267</v>
      </c>
      <c r="L211">
        <f t="shared" si="41"/>
        <v>0.42336815247060766</v>
      </c>
      <c r="M211">
        <f t="shared" si="42"/>
        <v>1.7342087577794201</v>
      </c>
      <c r="N211">
        <f t="shared" si="43"/>
        <v>2.3620104492139973</v>
      </c>
    </row>
    <row r="212" spans="1:14" x14ac:dyDescent="0.25">
      <c r="A212" s="4">
        <f>IF('True_Odds_Calculator_2-way'!A213="","",'True_Odds_Calculator_2-way'!A213)</f>
        <v>2.06</v>
      </c>
      <c r="B212" s="4">
        <f>IF('True_Odds_Calculator_2-way'!B213="","",'True_Odds_Calculator_2-way'!B213)</f>
        <v>1.85</v>
      </c>
      <c r="C212" s="4">
        <f t="shared" si="33"/>
        <v>0.4854368932038835</v>
      </c>
      <c r="D212">
        <f t="shared" si="34"/>
        <v>0.54054054054054046</v>
      </c>
      <c r="E212">
        <f t="shared" si="35"/>
        <v>2.5977433744424072E-2</v>
      </c>
      <c r="F212">
        <f t="shared" si="36"/>
        <v>-0.23642088690632379</v>
      </c>
      <c r="G212">
        <v>0</v>
      </c>
      <c r="H212">
        <f t="shared" si="37"/>
        <v>0.26239832065074781</v>
      </c>
      <c r="I212">
        <f t="shared" si="38"/>
        <v>-1.0535074339697479</v>
      </c>
      <c r="J212">
        <f t="shared" si="39"/>
        <v>1.0535074339697479</v>
      </c>
      <c r="K212">
        <f t="shared" si="40"/>
        <v>0.47242951431782315</v>
      </c>
      <c r="L212">
        <f t="shared" si="41"/>
        <v>0.52757048568217679</v>
      </c>
      <c r="M212">
        <f t="shared" si="42"/>
        <v>2.1167178800079327</v>
      </c>
      <c r="N212">
        <f t="shared" si="43"/>
        <v>1.8954813188742858</v>
      </c>
    </row>
    <row r="213" spans="1:14" x14ac:dyDescent="0.25">
      <c r="A213" s="4">
        <f>IF('True_Odds_Calculator_2-way'!A214="","",'True_Odds_Calculator_2-way'!A214)</f>
        <v>1.76</v>
      </c>
      <c r="B213" s="4">
        <f>IF('True_Odds_Calculator_2-way'!B214="","",'True_Odds_Calculator_2-way'!B214)</f>
        <v>2.17</v>
      </c>
      <c r="C213" s="4">
        <f t="shared" si="33"/>
        <v>0.56818181818181823</v>
      </c>
      <c r="D213">
        <f t="shared" si="34"/>
        <v>0.46082949308755761</v>
      </c>
      <c r="E213">
        <f t="shared" si="35"/>
        <v>2.9011311269375728E-2</v>
      </c>
      <c r="F213">
        <f t="shared" si="36"/>
        <v>-0.2328236279849184</v>
      </c>
      <c r="G213">
        <v>0</v>
      </c>
      <c r="H213">
        <f t="shared" si="37"/>
        <v>0.26183493925429413</v>
      </c>
      <c r="I213">
        <f t="shared" si="38"/>
        <v>-1.0604746049596294</v>
      </c>
      <c r="J213">
        <f t="shared" si="39"/>
        <v>1.0604746049596294</v>
      </c>
      <c r="K213">
        <f t="shared" si="40"/>
        <v>0.55372190553633505</v>
      </c>
      <c r="L213">
        <f t="shared" si="41"/>
        <v>0.44627809446366512</v>
      </c>
      <c r="M213">
        <f t="shared" si="42"/>
        <v>1.8059606997693183</v>
      </c>
      <c r="N213">
        <f t="shared" si="43"/>
        <v>2.2407552878027661</v>
      </c>
    </row>
    <row r="214" spans="1:14" x14ac:dyDescent="0.25">
      <c r="A214" s="4">
        <f>IF('True_Odds_Calculator_2-way'!A215="","",'True_Odds_Calculator_2-way'!A215)</f>
        <v>1.94</v>
      </c>
      <c r="B214" s="4">
        <f>IF('True_Odds_Calculator_2-way'!B215="","",'True_Odds_Calculator_2-way'!B215)</f>
        <v>1.89</v>
      </c>
      <c r="C214" s="4">
        <f t="shared" si="33"/>
        <v>0.51546391752577325</v>
      </c>
      <c r="D214">
        <f t="shared" si="34"/>
        <v>0.52910052910052918</v>
      </c>
      <c r="E214">
        <f t="shared" si="35"/>
        <v>4.4564446626302434E-2</v>
      </c>
      <c r="F214">
        <f t="shared" si="36"/>
        <v>-0.22816778486881573</v>
      </c>
      <c r="G214">
        <v>0</v>
      </c>
      <c r="H214">
        <f t="shared" si="37"/>
        <v>0.27273223149511816</v>
      </c>
      <c r="I214">
        <f t="shared" si="38"/>
        <v>-1.093304334427839</v>
      </c>
      <c r="J214">
        <f t="shared" si="39"/>
        <v>1.093304334427839</v>
      </c>
      <c r="K214">
        <f t="shared" si="40"/>
        <v>0.49316812364659818</v>
      </c>
      <c r="L214">
        <f t="shared" si="41"/>
        <v>0.50683187635340188</v>
      </c>
      <c r="M214">
        <f t="shared" si="42"/>
        <v>2.0277060743621682</v>
      </c>
      <c r="N214">
        <f t="shared" si="43"/>
        <v>1.9730408576407765</v>
      </c>
    </row>
    <row r="215" spans="1:14" x14ac:dyDescent="0.25">
      <c r="A215" s="4">
        <f>IF('True_Odds_Calculator_2-way'!A216="","",'True_Odds_Calculator_2-way'!A216)</f>
        <v>2.17</v>
      </c>
      <c r="B215" s="4">
        <f>IF('True_Odds_Calculator_2-way'!B216="","",'True_Odds_Calculator_2-way'!B216)</f>
        <v>1.71</v>
      </c>
      <c r="C215" s="4">
        <f t="shared" si="33"/>
        <v>0.46082949308755761</v>
      </c>
      <c r="D215">
        <f t="shared" si="34"/>
        <v>0.58479532163742687</v>
      </c>
      <c r="E215">
        <f t="shared" si="35"/>
        <v>4.5624814724984475E-2</v>
      </c>
      <c r="F215">
        <f t="shared" si="36"/>
        <v>-0.22386611690516611</v>
      </c>
      <c r="G215">
        <v>0</v>
      </c>
      <c r="H215">
        <f t="shared" si="37"/>
        <v>0.26949093163015064</v>
      </c>
      <c r="I215">
        <f t="shared" si="38"/>
        <v>-1.097180031127722</v>
      </c>
      <c r="J215">
        <f t="shared" si="39"/>
        <v>1.097180031127722</v>
      </c>
      <c r="K215">
        <f t="shared" si="40"/>
        <v>0.43788576490825809</v>
      </c>
      <c r="L215">
        <f t="shared" si="41"/>
        <v>0.56211423509174197</v>
      </c>
      <c r="M215">
        <f t="shared" si="42"/>
        <v>2.283700636419435</v>
      </c>
      <c r="N215">
        <f t="shared" si="43"/>
        <v>1.7789978221006826</v>
      </c>
    </row>
    <row r="216" spans="1:14" x14ac:dyDescent="0.25">
      <c r="A216" s="4">
        <f>IF('True_Odds_Calculator_2-way'!A217="","",'True_Odds_Calculator_2-way'!A217)</f>
        <v>1.91</v>
      </c>
      <c r="B216" s="4">
        <f>IF('True_Odds_Calculator_2-way'!B217="","",'True_Odds_Calculator_2-way'!B217)</f>
        <v>1.93</v>
      </c>
      <c r="C216" s="4">
        <f t="shared" si="33"/>
        <v>0.52356020942408377</v>
      </c>
      <c r="D216">
        <f t="shared" si="34"/>
        <v>0.5181347150259068</v>
      </c>
      <c r="E216">
        <f t="shared" si="35"/>
        <v>4.1694924449990456E-2</v>
      </c>
      <c r="F216">
        <f t="shared" si="36"/>
        <v>-0.2295797954588612</v>
      </c>
      <c r="G216">
        <v>0</v>
      </c>
      <c r="H216">
        <f t="shared" si="37"/>
        <v>0.27127471990885171</v>
      </c>
      <c r="I216">
        <f t="shared" si="38"/>
        <v>-1.0870207379990005</v>
      </c>
      <c r="J216">
        <f t="shared" si="39"/>
        <v>1.0870207379990005</v>
      </c>
      <c r="K216">
        <f t="shared" si="40"/>
        <v>0.50271747157230162</v>
      </c>
      <c r="L216">
        <f t="shared" si="41"/>
        <v>0.49728252842769838</v>
      </c>
      <c r="M216">
        <f t="shared" si="42"/>
        <v>1.9891888715790902</v>
      </c>
      <c r="N216">
        <f t="shared" si="43"/>
        <v>2.0109292863390706</v>
      </c>
    </row>
    <row r="217" spans="1:14" x14ac:dyDescent="0.25">
      <c r="A217" s="4">
        <f>IF('True_Odds_Calculator_2-way'!A218="","",'True_Odds_Calculator_2-way'!A218)</f>
        <v>1.98</v>
      </c>
      <c r="B217" s="4">
        <f>IF('True_Odds_Calculator_2-way'!B218="","",'True_Odds_Calculator_2-way'!B218)</f>
        <v>1.86</v>
      </c>
      <c r="C217" s="4">
        <f t="shared" si="33"/>
        <v>0.50505050505050508</v>
      </c>
      <c r="D217">
        <f t="shared" si="34"/>
        <v>0.5376344086021505</v>
      </c>
      <c r="E217">
        <f t="shared" si="35"/>
        <v>4.2684913652655698E-2</v>
      </c>
      <c r="F217">
        <f t="shared" si="36"/>
        <v>-0.22884761594438996</v>
      </c>
      <c r="G217">
        <v>0</v>
      </c>
      <c r="H217">
        <f t="shared" si="37"/>
        <v>0.27153252959704571</v>
      </c>
      <c r="I217">
        <f t="shared" si="38"/>
        <v>-1.0892755023757481</v>
      </c>
      <c r="J217">
        <f t="shared" si="39"/>
        <v>1.0892755023757481</v>
      </c>
      <c r="K217">
        <f t="shared" si="40"/>
        <v>0.48367827835233401</v>
      </c>
      <c r="L217">
        <f t="shared" si="41"/>
        <v>0.51632172164766577</v>
      </c>
      <c r="M217">
        <f t="shared" si="42"/>
        <v>2.0674899923282331</v>
      </c>
      <c r="N217">
        <f t="shared" si="43"/>
        <v>1.9367769320431434</v>
      </c>
    </row>
    <row r="218" spans="1:14" x14ac:dyDescent="0.25">
      <c r="A218" s="4">
        <f>IF('True_Odds_Calculator_2-way'!A219="","",'True_Odds_Calculator_2-way'!A219)</f>
        <v>2.2599999999999998</v>
      </c>
      <c r="B218" s="4">
        <f>IF('True_Odds_Calculator_2-way'!B219="","",'True_Odds_Calculator_2-way'!B219)</f>
        <v>1.65</v>
      </c>
      <c r="C218" s="4">
        <f t="shared" si="33"/>
        <v>0.44247787610619471</v>
      </c>
      <c r="D218">
        <f t="shared" si="34"/>
        <v>0.60606060606060608</v>
      </c>
      <c r="E218">
        <f t="shared" si="35"/>
        <v>4.85384821668009E-2</v>
      </c>
      <c r="F218">
        <f t="shared" si="36"/>
        <v>-0.21962992759452926</v>
      </c>
      <c r="G218">
        <v>0</v>
      </c>
      <c r="H218">
        <f t="shared" si="37"/>
        <v>0.26816840976133016</v>
      </c>
      <c r="I218">
        <f t="shared" si="38"/>
        <v>-1.1049892402196602</v>
      </c>
      <c r="J218">
        <f t="shared" si="39"/>
        <v>1.1049892402196602</v>
      </c>
      <c r="K218">
        <f t="shared" si="40"/>
        <v>0.41801014383590385</v>
      </c>
      <c r="L218">
        <f t="shared" si="41"/>
        <v>0.58198985616409593</v>
      </c>
      <c r="M218">
        <f t="shared" si="42"/>
        <v>2.3922864426767716</v>
      </c>
      <c r="N218">
        <f t="shared" si="43"/>
        <v>1.7182430061427794</v>
      </c>
    </row>
    <row r="219" spans="1:14" x14ac:dyDescent="0.25">
      <c r="A219" s="4">
        <f>IF('True_Odds_Calculator_2-way'!A220="","",'True_Odds_Calculator_2-way'!A220)</f>
        <v>2.77</v>
      </c>
      <c r="B219" s="4">
        <f>IF('True_Odds_Calculator_2-way'!B220="","",'True_Odds_Calculator_2-way'!B220)</f>
        <v>1.5</v>
      </c>
      <c r="C219" s="4">
        <f t="shared" si="33"/>
        <v>0.36101083032490977</v>
      </c>
      <c r="D219">
        <f t="shared" si="34"/>
        <v>0.66666666666666663</v>
      </c>
      <c r="E219">
        <f t="shared" si="35"/>
        <v>2.7677496991576511E-2</v>
      </c>
      <c r="F219">
        <f t="shared" si="36"/>
        <v>-0.21299638989169667</v>
      </c>
      <c r="G219">
        <v>0</v>
      </c>
      <c r="H219">
        <f t="shared" si="37"/>
        <v>0.24067388688327318</v>
      </c>
      <c r="I219">
        <f t="shared" si="38"/>
        <v>-1.062988006905468</v>
      </c>
      <c r="J219">
        <f t="shared" si="39"/>
        <v>1.062988006905468</v>
      </c>
      <c r="K219">
        <f t="shared" si="40"/>
        <v>0.34704282370971568</v>
      </c>
      <c r="L219">
        <f t="shared" si="41"/>
        <v>0.65295717629028427</v>
      </c>
      <c r="M219">
        <f t="shared" si="42"/>
        <v>2.8814887722226783</v>
      </c>
      <c r="N219">
        <f t="shared" si="43"/>
        <v>1.531494003452734</v>
      </c>
    </row>
    <row r="220" spans="1:14" x14ac:dyDescent="0.25">
      <c r="A220" s="4">
        <f>IF('True_Odds_Calculator_2-way'!A221="","",'True_Odds_Calculator_2-way'!A221)</f>
        <v>2.54</v>
      </c>
      <c r="B220" s="4">
        <f>IF('True_Odds_Calculator_2-way'!B221="","",'True_Odds_Calculator_2-way'!B221)</f>
        <v>1.57</v>
      </c>
      <c r="C220" s="4">
        <f t="shared" si="33"/>
        <v>0.39370078740157477</v>
      </c>
      <c r="D220">
        <f t="shared" si="34"/>
        <v>0.63694267515923564</v>
      </c>
      <c r="E220">
        <f t="shared" si="35"/>
        <v>3.0643462560810519E-2</v>
      </c>
      <c r="F220">
        <f t="shared" si="36"/>
        <v>-0.22012137017904598</v>
      </c>
      <c r="G220">
        <v>0</v>
      </c>
      <c r="H220">
        <f t="shared" si="37"/>
        <v>0.2507648327398565</v>
      </c>
      <c r="I220">
        <f t="shared" si="38"/>
        <v>-1.067338589917677</v>
      </c>
      <c r="J220">
        <f t="shared" si="39"/>
        <v>1.067338589917677</v>
      </c>
      <c r="K220">
        <f t="shared" si="40"/>
        <v>0.37825754044302767</v>
      </c>
      <c r="L220">
        <f t="shared" si="41"/>
        <v>0.62174245955697227</v>
      </c>
      <c r="M220">
        <f t="shared" si="42"/>
        <v>2.6437014284732223</v>
      </c>
      <c r="N220">
        <f t="shared" si="43"/>
        <v>1.608382996253076</v>
      </c>
    </row>
    <row r="221" spans="1:14" x14ac:dyDescent="0.25">
      <c r="A221" s="4">
        <f>IF('True_Odds_Calculator_2-way'!A222="","",'True_Odds_Calculator_2-way'!A222)</f>
        <v>1.73</v>
      </c>
      <c r="B221" s="4">
        <f>IF('True_Odds_Calculator_2-way'!B222="","",'True_Odds_Calculator_2-way'!B222)</f>
        <v>2.2200000000000002</v>
      </c>
      <c r="C221" s="4">
        <f t="shared" si="33"/>
        <v>0.5780346820809249</v>
      </c>
      <c r="D221">
        <f t="shared" si="34"/>
        <v>0.4504504504504504</v>
      </c>
      <c r="E221">
        <f t="shared" si="35"/>
        <v>2.8485132531375301E-2</v>
      </c>
      <c r="F221">
        <f t="shared" si="36"/>
        <v>-0.2318908503879602</v>
      </c>
      <c r="G221">
        <v>0</v>
      </c>
      <c r="H221">
        <f t="shared" si="37"/>
        <v>0.2603759829193355</v>
      </c>
      <c r="I221">
        <f t="shared" si="38"/>
        <v>-1.0596407579073905</v>
      </c>
      <c r="J221">
        <f t="shared" si="39"/>
        <v>1.0596407579073905</v>
      </c>
      <c r="K221">
        <f t="shared" si="40"/>
        <v>0.56384477756668971</v>
      </c>
      <c r="L221">
        <f t="shared" si="41"/>
        <v>0.43615522243331045</v>
      </c>
      <c r="M221">
        <f t="shared" si="42"/>
        <v>1.7735377532723946</v>
      </c>
      <c r="N221">
        <f t="shared" si="43"/>
        <v>2.2927617246470167</v>
      </c>
    </row>
    <row r="222" spans="1:14" x14ac:dyDescent="0.25">
      <c r="A222" s="4">
        <f>IF('True_Odds_Calculator_2-way'!A223="","",'True_Odds_Calculator_2-way'!A223)</f>
        <v>1.93</v>
      </c>
      <c r="B222" s="4">
        <f>IF('True_Odds_Calculator_2-way'!B223="","",'True_Odds_Calculator_2-way'!B223)</f>
        <v>1.97</v>
      </c>
      <c r="C222" s="4">
        <f t="shared" si="33"/>
        <v>0.5181347150259068</v>
      </c>
      <c r="D222">
        <f t="shared" si="34"/>
        <v>0.50761421319796951</v>
      </c>
      <c r="E222">
        <f t="shared" si="35"/>
        <v>2.5748928223876311E-2</v>
      </c>
      <c r="F222">
        <f t="shared" si="36"/>
        <v>-0.23726361747455349</v>
      </c>
      <c r="G222">
        <v>0</v>
      </c>
      <c r="H222">
        <f t="shared" si="37"/>
        <v>0.26301254569842986</v>
      </c>
      <c r="I222">
        <f t="shared" si="38"/>
        <v>-1.0528649266733445</v>
      </c>
      <c r="J222">
        <f t="shared" si="39"/>
        <v>1.0528649266733445</v>
      </c>
      <c r="K222">
        <f t="shared" si="40"/>
        <v>0.50526374119939821</v>
      </c>
      <c r="L222">
        <f t="shared" si="41"/>
        <v>0.49473625880060179</v>
      </c>
      <c r="M222">
        <f t="shared" si="42"/>
        <v>1.9791643818062103</v>
      </c>
      <c r="N222">
        <f t="shared" si="43"/>
        <v>2.021278978873144</v>
      </c>
    </row>
    <row r="223" spans="1:14" x14ac:dyDescent="0.25">
      <c r="A223" s="4">
        <f>IF('True_Odds_Calculator_2-way'!A224="","",'True_Odds_Calculator_2-way'!A224)</f>
        <v>1.53</v>
      </c>
      <c r="B223" s="4">
        <f>IF('True_Odds_Calculator_2-way'!B224="","",'True_Odds_Calculator_2-way'!B224)</f>
        <v>2.66</v>
      </c>
      <c r="C223" s="4">
        <f t="shared" si="33"/>
        <v>0.65359477124183007</v>
      </c>
      <c r="D223">
        <f t="shared" si="34"/>
        <v>0.37593984962406013</v>
      </c>
      <c r="E223">
        <f t="shared" si="35"/>
        <v>2.9534620865890204E-2</v>
      </c>
      <c r="F223">
        <f t="shared" si="36"/>
        <v>-0.21617769914983542</v>
      </c>
      <c r="G223">
        <v>0</v>
      </c>
      <c r="H223">
        <f t="shared" si="37"/>
        <v>0.24571232001572557</v>
      </c>
      <c r="I223">
        <f t="shared" si="38"/>
        <v>-1.0661247392009332</v>
      </c>
      <c r="J223">
        <f t="shared" si="39"/>
        <v>1.0661247392009332</v>
      </c>
      <c r="K223">
        <f t="shared" si="40"/>
        <v>0.63895880924868931</v>
      </c>
      <c r="L223">
        <f t="shared" si="41"/>
        <v>0.36104119075131075</v>
      </c>
      <c r="M223">
        <f t="shared" si="42"/>
        <v>1.5650461117764944</v>
      </c>
      <c r="N223">
        <f t="shared" si="43"/>
        <v>2.7697670670735497</v>
      </c>
    </row>
    <row r="224" spans="1:14" x14ac:dyDescent="0.25">
      <c r="A224" s="4">
        <f>IF('True_Odds_Calculator_2-way'!A225="","",'True_Odds_Calculator_2-way'!A225)</f>
        <v>1.56</v>
      </c>
      <c r="B224" s="4">
        <f>IF('True_Odds_Calculator_2-way'!B225="","",'True_Odds_Calculator_2-way'!B225)</f>
        <v>2.58</v>
      </c>
      <c r="C224" s="4">
        <f t="shared" si="33"/>
        <v>0.64102564102564097</v>
      </c>
      <c r="D224">
        <f t="shared" si="34"/>
        <v>0.38759689922480617</v>
      </c>
      <c r="E224">
        <f t="shared" si="35"/>
        <v>2.8622540250447193E-2</v>
      </c>
      <c r="F224">
        <f t="shared" si="36"/>
        <v>-0.21983701053468496</v>
      </c>
      <c r="G224">
        <v>0</v>
      </c>
      <c r="H224">
        <f t="shared" si="37"/>
        <v>0.24845955078513213</v>
      </c>
      <c r="I224">
        <f t="shared" si="38"/>
        <v>-1.0631081389064057</v>
      </c>
      <c r="J224">
        <f t="shared" si="39"/>
        <v>1.0631081389064057</v>
      </c>
      <c r="K224">
        <f t="shared" si="40"/>
        <v>0.62682541048589435</v>
      </c>
      <c r="L224">
        <f t="shared" si="41"/>
        <v>0.37317458951410554</v>
      </c>
      <c r="M224">
        <f t="shared" si="42"/>
        <v>1.5953405577875872</v>
      </c>
      <c r="N224">
        <f t="shared" si="43"/>
        <v>2.679710859472122</v>
      </c>
    </row>
    <row r="225" spans="1:14" x14ac:dyDescent="0.25">
      <c r="A225" s="4">
        <f>IF('True_Odds_Calculator_2-way'!A226="","",'True_Odds_Calculator_2-way'!A226)</f>
        <v>1.92</v>
      </c>
      <c r="B225" s="4">
        <f>IF('True_Odds_Calculator_2-way'!B226="","",'True_Odds_Calculator_2-way'!B226)</f>
        <v>1.98</v>
      </c>
      <c r="C225" s="4">
        <f t="shared" si="33"/>
        <v>0.52083333333333337</v>
      </c>
      <c r="D225">
        <f t="shared" si="34"/>
        <v>0.50505050505050508</v>
      </c>
      <c r="E225">
        <f t="shared" si="35"/>
        <v>2.5883838383838453E-2</v>
      </c>
      <c r="F225">
        <f t="shared" si="36"/>
        <v>-0.23716329966329963</v>
      </c>
      <c r="G225">
        <v>0</v>
      </c>
      <c r="H225">
        <f t="shared" si="37"/>
        <v>0.26304713804713808</v>
      </c>
      <c r="I225">
        <f t="shared" si="38"/>
        <v>-1.0531568296778369</v>
      </c>
      <c r="J225">
        <f t="shared" si="39"/>
        <v>1.0531568296778369</v>
      </c>
      <c r="K225">
        <f t="shared" si="40"/>
        <v>0.50789670604104109</v>
      </c>
      <c r="L225">
        <f t="shared" si="41"/>
        <v>0.49210329395895913</v>
      </c>
      <c r="M225">
        <f t="shared" si="42"/>
        <v>1.9689042833036094</v>
      </c>
      <c r="N225">
        <f t="shared" si="43"/>
        <v>2.0320936930842795</v>
      </c>
    </row>
    <row r="226" spans="1:14" x14ac:dyDescent="0.25">
      <c r="A226" s="4">
        <f>IF('True_Odds_Calculator_2-way'!A227="","",'True_Odds_Calculator_2-way'!A227)</f>
        <v>1.62</v>
      </c>
      <c r="B226" s="4">
        <f>IF('True_Odds_Calculator_2-way'!B227="","",'True_Odds_Calculator_2-way'!B227)</f>
        <v>2.4300000000000002</v>
      </c>
      <c r="C226" s="4">
        <f t="shared" si="33"/>
        <v>0.61728395061728392</v>
      </c>
      <c r="D226">
        <f t="shared" si="34"/>
        <v>0.41152263374485593</v>
      </c>
      <c r="E226">
        <f t="shared" si="35"/>
        <v>2.8806584362139898E-2</v>
      </c>
      <c r="F226">
        <f t="shared" si="36"/>
        <v>-0.2252197327643144</v>
      </c>
      <c r="G226">
        <v>0</v>
      </c>
      <c r="H226">
        <f t="shared" si="37"/>
        <v>0.25402631712645424</v>
      </c>
      <c r="I226">
        <f t="shared" si="38"/>
        <v>-1.0620284147379508</v>
      </c>
      <c r="J226">
        <f t="shared" si="39"/>
        <v>1.0620284147379508</v>
      </c>
      <c r="K226">
        <f t="shared" si="40"/>
        <v>0.60296988579423783</v>
      </c>
      <c r="L226">
        <f t="shared" si="41"/>
        <v>0.39703011420576217</v>
      </c>
      <c r="M226">
        <f t="shared" si="42"/>
        <v>1.6584576171375296</v>
      </c>
      <c r="N226">
        <f t="shared" si="43"/>
        <v>2.5187006330752704</v>
      </c>
    </row>
    <row r="227" spans="1:14" x14ac:dyDescent="0.25">
      <c r="A227" s="4">
        <f>IF('True_Odds_Calculator_2-way'!A228="","",'True_Odds_Calculator_2-way'!A228)</f>
        <v>1.5</v>
      </c>
      <c r="B227" s="4">
        <f>IF('True_Odds_Calculator_2-way'!B228="","",'True_Odds_Calculator_2-way'!B228)</f>
        <v>2.74</v>
      </c>
      <c r="C227" s="4">
        <f t="shared" si="33"/>
        <v>0.66666666666666663</v>
      </c>
      <c r="D227">
        <f t="shared" si="34"/>
        <v>0.36496350364963503</v>
      </c>
      <c r="E227">
        <f t="shared" si="35"/>
        <v>3.1630170316301776E-2</v>
      </c>
      <c r="F227">
        <f t="shared" si="36"/>
        <v>-0.21167883211678817</v>
      </c>
      <c r="G227">
        <v>0</v>
      </c>
      <c r="H227">
        <f t="shared" si="37"/>
        <v>0.24330900243309</v>
      </c>
      <c r="I227">
        <f t="shared" si="38"/>
        <v>-1.0721125348377951</v>
      </c>
      <c r="J227">
        <f t="shared" si="39"/>
        <v>1.0721125348377951</v>
      </c>
      <c r="K227">
        <f t="shared" si="40"/>
        <v>0.65101781829928906</v>
      </c>
      <c r="L227">
        <f t="shared" si="41"/>
        <v>0.34898218170071083</v>
      </c>
      <c r="M227">
        <f t="shared" si="42"/>
        <v>1.5360562674188976</v>
      </c>
      <c r="N227">
        <f t="shared" si="43"/>
        <v>2.8654758106177636</v>
      </c>
    </row>
    <row r="228" spans="1:14" x14ac:dyDescent="0.25">
      <c r="A228" s="4">
        <f>IF('True_Odds_Calculator_2-way'!A229="","",'True_Odds_Calculator_2-way'!A229)</f>
        <v>1.72</v>
      </c>
      <c r="B228" s="4">
        <f>IF('True_Odds_Calculator_2-way'!B229="","",'True_Odds_Calculator_2-way'!B229)</f>
        <v>2.2400000000000002</v>
      </c>
      <c r="C228" s="4">
        <f t="shared" si="33"/>
        <v>0.58139534883720934</v>
      </c>
      <c r="D228">
        <f t="shared" si="34"/>
        <v>0.4464285714285714</v>
      </c>
      <c r="E228">
        <f t="shared" si="35"/>
        <v>2.7823920265780622E-2</v>
      </c>
      <c r="F228">
        <f t="shared" si="36"/>
        <v>-0.23172757475083072</v>
      </c>
      <c r="G228">
        <v>0</v>
      </c>
      <c r="H228">
        <f t="shared" si="37"/>
        <v>0.25955149501661129</v>
      </c>
      <c r="I228">
        <f t="shared" si="38"/>
        <v>-1.0583343916682537</v>
      </c>
      <c r="J228">
        <f t="shared" si="39"/>
        <v>1.0583343916682537</v>
      </c>
      <c r="K228">
        <f t="shared" si="40"/>
        <v>0.56753664445881302</v>
      </c>
      <c r="L228">
        <f t="shared" si="41"/>
        <v>0.43246335554118726</v>
      </c>
      <c r="M228">
        <f t="shared" si="42"/>
        <v>1.7620007620011424</v>
      </c>
      <c r="N228">
        <f t="shared" si="43"/>
        <v>2.3123346456686344</v>
      </c>
    </row>
    <row r="229" spans="1:14" x14ac:dyDescent="0.25">
      <c r="A229" s="4">
        <f>IF('True_Odds_Calculator_2-way'!A230="","",'True_Odds_Calculator_2-way'!A230)</f>
        <v>2.02</v>
      </c>
      <c r="B229" s="4">
        <f>IF('True_Odds_Calculator_2-way'!B230="","",'True_Odds_Calculator_2-way'!B230)</f>
        <v>1.87</v>
      </c>
      <c r="C229" s="4">
        <f t="shared" si="33"/>
        <v>0.49504950495049505</v>
      </c>
      <c r="D229">
        <f t="shared" si="34"/>
        <v>0.53475935828876997</v>
      </c>
      <c r="E229">
        <f t="shared" si="35"/>
        <v>2.9808863239265015E-2</v>
      </c>
      <c r="F229">
        <f t="shared" si="36"/>
        <v>-0.23492349234923493</v>
      </c>
      <c r="G229">
        <v>0</v>
      </c>
      <c r="H229">
        <f t="shared" si="37"/>
        <v>0.2647323555885</v>
      </c>
      <c r="I229">
        <f t="shared" si="38"/>
        <v>-1.0615495921641367</v>
      </c>
      <c r="J229">
        <f t="shared" si="39"/>
        <v>1.0615495921641367</v>
      </c>
      <c r="K229">
        <f t="shared" si="40"/>
        <v>0.48012738724303272</v>
      </c>
      <c r="L229">
        <f t="shared" si="41"/>
        <v>0.51987261275696728</v>
      </c>
      <c r="M229">
        <f t="shared" si="42"/>
        <v>2.0827805840074194</v>
      </c>
      <c r="N229">
        <f t="shared" si="43"/>
        <v>1.9235481451827992</v>
      </c>
    </row>
    <row r="230" spans="1:14" x14ac:dyDescent="0.25">
      <c r="A230" s="4">
        <f>IF('True_Odds_Calculator_2-way'!A231="","",'True_Odds_Calculator_2-way'!A231)</f>
        <v>2.31</v>
      </c>
      <c r="B230" s="4">
        <f>IF('True_Odds_Calculator_2-way'!B231="","",'True_Odds_Calculator_2-way'!B231)</f>
        <v>1.66</v>
      </c>
      <c r="C230" s="4">
        <f t="shared" si="33"/>
        <v>0.4329004329004329</v>
      </c>
      <c r="D230">
        <f t="shared" si="34"/>
        <v>0.60240963855421692</v>
      </c>
      <c r="E230">
        <f t="shared" si="35"/>
        <v>3.5310071454649705E-2</v>
      </c>
      <c r="F230">
        <f t="shared" si="36"/>
        <v>-0.22547332185886404</v>
      </c>
      <c r="G230">
        <v>0</v>
      </c>
      <c r="H230">
        <f t="shared" si="37"/>
        <v>0.2607833933135138</v>
      </c>
      <c r="I230">
        <f t="shared" si="38"/>
        <v>-1.0754553500909856</v>
      </c>
      <c r="J230">
        <f t="shared" si="39"/>
        <v>1.0754553500909856</v>
      </c>
      <c r="K230">
        <f t="shared" si="40"/>
        <v>0.41513645490564033</v>
      </c>
      <c r="L230">
        <f t="shared" si="41"/>
        <v>0.58486354509435967</v>
      </c>
      <c r="M230">
        <f t="shared" si="42"/>
        <v>2.4088465086191913</v>
      </c>
      <c r="N230">
        <f t="shared" si="43"/>
        <v>1.7098005310600506</v>
      </c>
    </row>
    <row r="231" spans="1:14" x14ac:dyDescent="0.25">
      <c r="A231" s="4">
        <f>IF('True_Odds_Calculator_2-way'!A232="","",'True_Odds_Calculator_2-way'!A232)</f>
        <v>2.11</v>
      </c>
      <c r="B231" s="4">
        <f>IF('True_Odds_Calculator_2-way'!B232="","",'True_Odds_Calculator_2-way'!B232)</f>
        <v>1.79</v>
      </c>
      <c r="C231" s="4">
        <f t="shared" si="33"/>
        <v>0.47393364928909953</v>
      </c>
      <c r="D231">
        <f t="shared" si="34"/>
        <v>0.55865921787709494</v>
      </c>
      <c r="E231">
        <f t="shared" si="35"/>
        <v>3.2592867166194583E-2</v>
      </c>
      <c r="F231">
        <f t="shared" si="36"/>
        <v>-0.23217453467129112</v>
      </c>
      <c r="G231">
        <v>0</v>
      </c>
      <c r="H231">
        <f t="shared" si="37"/>
        <v>0.26476740183748576</v>
      </c>
      <c r="I231">
        <f t="shared" si="38"/>
        <v>-1.0678861770883312</v>
      </c>
      <c r="J231">
        <f t="shared" si="39"/>
        <v>1.0678861770883312</v>
      </c>
      <c r="K231">
        <f t="shared" si="40"/>
        <v>0.45759183965236705</v>
      </c>
      <c r="L231">
        <f t="shared" si="41"/>
        <v>0.54240816034763273</v>
      </c>
      <c r="M231">
        <f t="shared" si="42"/>
        <v>2.1853536565680476</v>
      </c>
      <c r="N231">
        <f t="shared" si="43"/>
        <v>1.8436300798997822</v>
      </c>
    </row>
    <row r="232" spans="1:14" x14ac:dyDescent="0.25">
      <c r="A232" s="4">
        <f>IF('True_Odds_Calculator_2-way'!A233="","",'True_Odds_Calculator_2-way'!A233)</f>
        <v>1.83</v>
      </c>
      <c r="B232" s="4">
        <f>IF('True_Odds_Calculator_2-way'!B233="","",'True_Odds_Calculator_2-way'!B233)</f>
        <v>2.06</v>
      </c>
      <c r="C232" s="4">
        <f t="shared" si="33"/>
        <v>0.54644808743169393</v>
      </c>
      <c r="D232">
        <f t="shared" si="34"/>
        <v>0.4854368932038835</v>
      </c>
      <c r="E232">
        <f t="shared" si="35"/>
        <v>3.1884980635577431E-2</v>
      </c>
      <c r="F232">
        <f t="shared" si="36"/>
        <v>-0.2333810812244681</v>
      </c>
      <c r="G232">
        <v>0</v>
      </c>
      <c r="H232">
        <f t="shared" si="37"/>
        <v>0.26526606186004559</v>
      </c>
      <c r="I232">
        <f t="shared" si="38"/>
        <v>-1.0661247392009334</v>
      </c>
      <c r="J232">
        <f t="shared" si="39"/>
        <v>1.0661247392009334</v>
      </c>
      <c r="K232">
        <f t="shared" si="40"/>
        <v>0.53053675848269044</v>
      </c>
      <c r="L232">
        <f t="shared" si="41"/>
        <v>0.46946324151730962</v>
      </c>
      <c r="M232">
        <f t="shared" si="42"/>
        <v>1.8848835335367746</v>
      </c>
      <c r="N232">
        <f t="shared" si="43"/>
        <v>2.1300922235529893</v>
      </c>
    </row>
    <row r="233" spans="1:14" x14ac:dyDescent="0.25">
      <c r="A233" s="4">
        <f>IF('True_Odds_Calculator_2-way'!A234="","",'True_Odds_Calculator_2-way'!A234)</f>
        <v>2.4900000000000002</v>
      </c>
      <c r="B233" s="4">
        <f>IF('True_Odds_Calculator_2-way'!B234="","",'True_Odds_Calculator_2-way'!B234)</f>
        <v>1.58</v>
      </c>
      <c r="C233" s="4">
        <f t="shared" si="33"/>
        <v>0.40160642570281119</v>
      </c>
      <c r="D233">
        <f t="shared" si="34"/>
        <v>0.63291139240506322</v>
      </c>
      <c r="E233">
        <f t="shared" si="35"/>
        <v>3.4517818107874465E-2</v>
      </c>
      <c r="F233">
        <f t="shared" si="36"/>
        <v>-0.21966346398251235</v>
      </c>
      <c r="G233">
        <v>0</v>
      </c>
      <c r="H233">
        <f t="shared" si="37"/>
        <v>0.25418128209038682</v>
      </c>
      <c r="I233">
        <f t="shared" si="38"/>
        <v>-1.0757042116817492</v>
      </c>
      <c r="J233">
        <f t="shared" si="39"/>
        <v>1.0757042116817492</v>
      </c>
      <c r="K233">
        <f t="shared" si="40"/>
        <v>0.38420173597293183</v>
      </c>
      <c r="L233">
        <f t="shared" si="41"/>
        <v>0.61579826402706817</v>
      </c>
      <c r="M233">
        <f t="shared" si="42"/>
        <v>2.6027992754058067</v>
      </c>
      <c r="N233">
        <f t="shared" si="43"/>
        <v>1.6239084427754149</v>
      </c>
    </row>
    <row r="234" spans="1:14" x14ac:dyDescent="0.25">
      <c r="A234" s="4">
        <f>IF('True_Odds_Calculator_2-way'!A235="","",'True_Odds_Calculator_2-way'!A235)</f>
        <v>2.36</v>
      </c>
      <c r="B234" s="4">
        <f>IF('True_Odds_Calculator_2-way'!B235="","",'True_Odds_Calculator_2-way'!B235)</f>
        <v>1.64</v>
      </c>
      <c r="C234" s="4">
        <f t="shared" si="33"/>
        <v>0.42372881355932207</v>
      </c>
      <c r="D234">
        <f t="shared" si="34"/>
        <v>0.6097560975609756</v>
      </c>
      <c r="E234">
        <f t="shared" si="35"/>
        <v>3.3484911120297722E-2</v>
      </c>
      <c r="F234">
        <f t="shared" si="36"/>
        <v>-0.22488631665977676</v>
      </c>
      <c r="G234">
        <v>0</v>
      </c>
      <c r="H234">
        <f t="shared" si="37"/>
        <v>0.25837122778007443</v>
      </c>
      <c r="I234">
        <f t="shared" si="38"/>
        <v>-1.0718661571406802</v>
      </c>
      <c r="J234">
        <f t="shared" si="39"/>
        <v>1.0718661571406802</v>
      </c>
      <c r="K234">
        <f t="shared" si="40"/>
        <v>0.40687819885451121</v>
      </c>
      <c r="L234">
        <f t="shared" si="41"/>
        <v>0.59312180114548885</v>
      </c>
      <c r="M234">
        <f t="shared" si="42"/>
        <v>2.4577379737113252</v>
      </c>
      <c r="N234">
        <f t="shared" si="43"/>
        <v>1.6859943405700353</v>
      </c>
    </row>
    <row r="235" spans="1:14" x14ac:dyDescent="0.25">
      <c r="A235" s="4">
        <f>IF('True_Odds_Calculator_2-way'!A236="","",'True_Odds_Calculator_2-way'!A236)</f>
        <v>1.74</v>
      </c>
      <c r="B235" s="4">
        <f>IF('True_Odds_Calculator_2-way'!B236="","",'True_Odds_Calculator_2-way'!B236)</f>
        <v>2.1800000000000002</v>
      </c>
      <c r="C235" s="4">
        <f t="shared" si="33"/>
        <v>0.57471264367816088</v>
      </c>
      <c r="D235">
        <f t="shared" si="34"/>
        <v>0.4587155963302752</v>
      </c>
      <c r="E235">
        <f t="shared" si="35"/>
        <v>3.3428240008436028E-2</v>
      </c>
      <c r="F235">
        <f t="shared" si="36"/>
        <v>-0.23020141305494057</v>
      </c>
      <c r="G235">
        <v>0</v>
      </c>
      <c r="H235">
        <f t="shared" si="37"/>
        <v>0.26362965306337655</v>
      </c>
      <c r="I235">
        <f t="shared" si="38"/>
        <v>-1.0701462561817372</v>
      </c>
      <c r="J235">
        <f t="shared" si="39"/>
        <v>1.0701462561817372</v>
      </c>
      <c r="K235">
        <f t="shared" si="40"/>
        <v>0.55806429341387886</v>
      </c>
      <c r="L235">
        <f t="shared" si="41"/>
        <v>0.44193570658612125</v>
      </c>
      <c r="M235">
        <f t="shared" si="42"/>
        <v>1.7919082295744857</v>
      </c>
      <c r="N235">
        <f t="shared" si="43"/>
        <v>2.26277258229445</v>
      </c>
    </row>
    <row r="236" spans="1:14" x14ac:dyDescent="0.25">
      <c r="A236" s="4">
        <f>IF('True_Odds_Calculator_2-way'!A237="","",'True_Odds_Calculator_2-way'!A237)</f>
        <v>2.36</v>
      </c>
      <c r="B236" s="4">
        <f>IF('True_Odds_Calculator_2-way'!B237="","",'True_Odds_Calculator_2-way'!B237)</f>
        <v>1.64</v>
      </c>
      <c r="C236" s="4">
        <f t="shared" si="33"/>
        <v>0.42372881355932207</v>
      </c>
      <c r="D236">
        <f t="shared" si="34"/>
        <v>0.6097560975609756</v>
      </c>
      <c r="E236">
        <f t="shared" si="35"/>
        <v>3.3484911120297722E-2</v>
      </c>
      <c r="F236">
        <f t="shared" si="36"/>
        <v>-0.22488631665977676</v>
      </c>
      <c r="G236">
        <v>0</v>
      </c>
      <c r="H236">
        <f t="shared" si="37"/>
        <v>0.25837122778007443</v>
      </c>
      <c r="I236">
        <f t="shared" si="38"/>
        <v>-1.0718661571406802</v>
      </c>
      <c r="J236">
        <f t="shared" si="39"/>
        <v>1.0718661571406802</v>
      </c>
      <c r="K236">
        <f t="shared" si="40"/>
        <v>0.40687819885451121</v>
      </c>
      <c r="L236">
        <f t="shared" si="41"/>
        <v>0.59312180114548885</v>
      </c>
      <c r="M236">
        <f t="shared" si="42"/>
        <v>2.4577379737113252</v>
      </c>
      <c r="N236">
        <f t="shared" si="43"/>
        <v>1.6859943405700353</v>
      </c>
    </row>
    <row r="237" spans="1:14" x14ac:dyDescent="0.25">
      <c r="A237" s="4">
        <f>IF('True_Odds_Calculator_2-way'!A238="","",'True_Odds_Calculator_2-way'!A238)</f>
        <v>2.41</v>
      </c>
      <c r="B237" s="4">
        <f>IF('True_Odds_Calculator_2-way'!B238="","",'True_Odds_Calculator_2-way'!B238)</f>
        <v>1.63</v>
      </c>
      <c r="C237" s="4">
        <f t="shared" si="33"/>
        <v>0.41493775933609955</v>
      </c>
      <c r="D237">
        <f t="shared" si="34"/>
        <v>0.61349693251533743</v>
      </c>
      <c r="E237">
        <f t="shared" si="35"/>
        <v>2.8434691851436877E-2</v>
      </c>
      <c r="F237">
        <f t="shared" si="36"/>
        <v>-0.22612835068604753</v>
      </c>
      <c r="G237">
        <v>0</v>
      </c>
      <c r="H237">
        <f t="shared" si="37"/>
        <v>0.25456304253748441</v>
      </c>
      <c r="I237">
        <f t="shared" si="38"/>
        <v>-1.0610116901320503</v>
      </c>
      <c r="J237">
        <f t="shared" si="39"/>
        <v>1.0610116901320503</v>
      </c>
      <c r="K237">
        <f t="shared" si="40"/>
        <v>0.40063677480038529</v>
      </c>
      <c r="L237">
        <f t="shared" si="41"/>
        <v>0.59936322519961482</v>
      </c>
      <c r="M237">
        <f t="shared" si="42"/>
        <v>2.4960264830861911</v>
      </c>
      <c r="N237">
        <f t="shared" si="43"/>
        <v>1.6684373647831916</v>
      </c>
    </row>
    <row r="238" spans="1:14" x14ac:dyDescent="0.25">
      <c r="A238" s="4">
        <f>IF('True_Odds_Calculator_2-way'!A239="","",'True_Odds_Calculator_2-way'!A239)</f>
        <v>1.74</v>
      </c>
      <c r="B238" s="4">
        <f>IF('True_Odds_Calculator_2-way'!B239="","",'True_Odds_Calculator_2-way'!B239)</f>
        <v>2.2000000000000002</v>
      </c>
      <c r="C238" s="4">
        <f t="shared" si="33"/>
        <v>0.57471264367816088</v>
      </c>
      <c r="D238">
        <f t="shared" si="34"/>
        <v>0.45454545454545453</v>
      </c>
      <c r="E238">
        <f t="shared" si="35"/>
        <v>2.925809822361547E-2</v>
      </c>
      <c r="F238">
        <f t="shared" si="36"/>
        <v>-0.23197492163009403</v>
      </c>
      <c r="G238">
        <v>0</v>
      </c>
      <c r="H238">
        <f t="shared" si="37"/>
        <v>0.2612330198537095</v>
      </c>
      <c r="I238">
        <f t="shared" si="38"/>
        <v>-1.0611908999450221</v>
      </c>
      <c r="J238">
        <f t="shared" si="39"/>
        <v>1.0611908999450221</v>
      </c>
      <c r="K238">
        <f t="shared" si="40"/>
        <v>0.56013582793221794</v>
      </c>
      <c r="L238">
        <f t="shared" si="41"/>
        <v>0.43986417206778194</v>
      </c>
      <c r="M238">
        <f t="shared" si="42"/>
        <v>1.7852812659593167</v>
      </c>
      <c r="N238">
        <f t="shared" si="43"/>
        <v>2.2734290799340271</v>
      </c>
    </row>
    <row r="239" spans="1:14" x14ac:dyDescent="0.25">
      <c r="A239" s="4">
        <f>IF('True_Odds_Calculator_2-way'!A240="","",'True_Odds_Calculator_2-way'!A240)</f>
        <v>1.93</v>
      </c>
      <c r="B239" s="4">
        <f>IF('True_Odds_Calculator_2-way'!B240="","",'True_Odds_Calculator_2-way'!B240)</f>
        <v>1.97</v>
      </c>
      <c r="C239" s="4">
        <f t="shared" si="33"/>
        <v>0.5181347150259068</v>
      </c>
      <c r="D239">
        <f t="shared" si="34"/>
        <v>0.50761421319796951</v>
      </c>
      <c r="E239">
        <f t="shared" si="35"/>
        <v>2.5748928223876311E-2</v>
      </c>
      <c r="F239">
        <f t="shared" si="36"/>
        <v>-0.23726361747455349</v>
      </c>
      <c r="G239">
        <v>0</v>
      </c>
      <c r="H239">
        <f t="shared" si="37"/>
        <v>0.26301254569842986</v>
      </c>
      <c r="I239">
        <f t="shared" si="38"/>
        <v>-1.0528649266733445</v>
      </c>
      <c r="J239">
        <f t="shared" si="39"/>
        <v>1.0528649266733445</v>
      </c>
      <c r="K239">
        <f t="shared" si="40"/>
        <v>0.50526374119939821</v>
      </c>
      <c r="L239">
        <f t="shared" si="41"/>
        <v>0.49473625880060179</v>
      </c>
      <c r="M239">
        <f t="shared" si="42"/>
        <v>1.9791643818062103</v>
      </c>
      <c r="N239">
        <f t="shared" si="43"/>
        <v>2.021278978873144</v>
      </c>
    </row>
    <row r="240" spans="1:14" x14ac:dyDescent="0.25">
      <c r="A240" s="4">
        <f>IF('True_Odds_Calculator_2-way'!A241="","",'True_Odds_Calculator_2-way'!A241)</f>
        <v>1.6</v>
      </c>
      <c r="B240" s="4">
        <f>IF('True_Odds_Calculator_2-way'!B241="","",'True_Odds_Calculator_2-way'!B241)</f>
        <v>2.4900000000000002</v>
      </c>
      <c r="C240" s="4">
        <f t="shared" si="33"/>
        <v>0.625</v>
      </c>
      <c r="D240">
        <f t="shared" si="34"/>
        <v>0.40160642570281119</v>
      </c>
      <c r="E240">
        <f t="shared" si="35"/>
        <v>2.6606425702811132E-2</v>
      </c>
      <c r="F240">
        <f t="shared" si="36"/>
        <v>-0.22439759036144591</v>
      </c>
      <c r="G240">
        <v>0</v>
      </c>
      <c r="H240">
        <f t="shared" si="37"/>
        <v>0.25100401606425699</v>
      </c>
      <c r="I240">
        <f t="shared" si="38"/>
        <v>-1.0576238616172537</v>
      </c>
      <c r="J240">
        <f t="shared" si="39"/>
        <v>1.0576238616172537</v>
      </c>
      <c r="K240">
        <f t="shared" si="40"/>
        <v>0.61178007608334262</v>
      </c>
      <c r="L240">
        <f t="shared" si="41"/>
        <v>0.38821992391665738</v>
      </c>
      <c r="M240">
        <f t="shared" si="42"/>
        <v>1.6345743169703524</v>
      </c>
      <c r="N240">
        <f t="shared" si="43"/>
        <v>2.5758595538097082</v>
      </c>
    </row>
    <row r="241" spans="1:14" x14ac:dyDescent="0.25">
      <c r="A241" s="4">
        <f>IF('True_Odds_Calculator_2-way'!A242="","",'True_Odds_Calculator_2-way'!A242)</f>
        <v>1.5</v>
      </c>
      <c r="B241" s="4">
        <f>IF('True_Odds_Calculator_2-way'!B242="","",'True_Odds_Calculator_2-way'!B242)</f>
        <v>2.71</v>
      </c>
      <c r="C241" s="4">
        <f t="shared" si="33"/>
        <v>0.66666666666666663</v>
      </c>
      <c r="D241">
        <f t="shared" si="34"/>
        <v>0.36900369003690037</v>
      </c>
      <c r="E241">
        <f t="shared" si="35"/>
        <v>3.5670356703566997E-2</v>
      </c>
      <c r="F241">
        <f t="shared" si="36"/>
        <v>-0.21033210332103325</v>
      </c>
      <c r="G241">
        <v>0</v>
      </c>
      <c r="H241">
        <f t="shared" si="37"/>
        <v>0.24600246002460024</v>
      </c>
      <c r="I241">
        <f t="shared" si="38"/>
        <v>-1.0814761408717501</v>
      </c>
      <c r="J241">
        <f t="shared" si="39"/>
        <v>1.0814761408717501</v>
      </c>
      <c r="K241">
        <f t="shared" si="40"/>
        <v>0.64903958640880466</v>
      </c>
      <c r="L241">
        <f t="shared" si="41"/>
        <v>0.35096041359119545</v>
      </c>
      <c r="M241">
        <f t="shared" si="42"/>
        <v>1.5407380704358749</v>
      </c>
      <c r="N241">
        <f t="shared" si="43"/>
        <v>2.8493242008906927</v>
      </c>
    </row>
    <row r="242" spans="1:14" x14ac:dyDescent="0.25">
      <c r="A242" s="4">
        <f>IF('True_Odds_Calculator_2-way'!A243="","",'True_Odds_Calculator_2-way'!A243)</f>
        <v>2.08</v>
      </c>
      <c r="B242" s="4">
        <f>IF('True_Odds_Calculator_2-way'!B243="","",'True_Odds_Calculator_2-way'!B243)</f>
        <v>1.81</v>
      </c>
      <c r="C242" s="4">
        <f t="shared" si="33"/>
        <v>0.48076923076923073</v>
      </c>
      <c r="D242">
        <f t="shared" si="34"/>
        <v>0.5524861878453039</v>
      </c>
      <c r="E242">
        <f t="shared" si="35"/>
        <v>3.3255418614534626E-2</v>
      </c>
      <c r="F242">
        <f t="shared" si="36"/>
        <v>-0.23236294092647691</v>
      </c>
      <c r="G242">
        <v>0</v>
      </c>
      <c r="H242">
        <f t="shared" si="37"/>
        <v>0.26561835954101148</v>
      </c>
      <c r="I242">
        <f t="shared" si="38"/>
        <v>-1.0691671651659735</v>
      </c>
      <c r="J242">
        <f t="shared" si="39"/>
        <v>1.0691671651659735</v>
      </c>
      <c r="K242">
        <f t="shared" si="40"/>
        <v>0.4641016151377545</v>
      </c>
      <c r="L242">
        <f t="shared" si="41"/>
        <v>0.5358983848622455</v>
      </c>
      <c r="M242">
        <f t="shared" si="42"/>
        <v>2.1547005383792519</v>
      </c>
      <c r="N242">
        <f t="shared" si="43"/>
        <v>1.8660254037844384</v>
      </c>
    </row>
    <row r="243" spans="1:14" x14ac:dyDescent="0.25">
      <c r="A243" s="4">
        <f>IF('True_Odds_Calculator_2-way'!A244="","",'True_Odds_Calculator_2-way'!A244)</f>
        <v>2.09</v>
      </c>
      <c r="B243" s="4">
        <f>IF('True_Odds_Calculator_2-way'!B244="","",'True_Odds_Calculator_2-way'!B244)</f>
        <v>1.82</v>
      </c>
      <c r="C243" s="4">
        <f t="shared" si="33"/>
        <v>0.47846889952153115</v>
      </c>
      <c r="D243">
        <f t="shared" si="34"/>
        <v>0.54945054945054939</v>
      </c>
      <c r="E243">
        <f t="shared" si="35"/>
        <v>2.7919448972080652E-2</v>
      </c>
      <c r="F243">
        <f t="shared" si="36"/>
        <v>-0.23497555076502441</v>
      </c>
      <c r="G243">
        <v>0</v>
      </c>
      <c r="H243">
        <f t="shared" si="37"/>
        <v>0.26289499973710501</v>
      </c>
      <c r="I243">
        <f t="shared" si="38"/>
        <v>-1.0577421839157299</v>
      </c>
      <c r="J243">
        <f t="shared" si="39"/>
        <v>1.0577421839157299</v>
      </c>
      <c r="K243">
        <f t="shared" si="40"/>
        <v>0.46448134808844194</v>
      </c>
      <c r="L243">
        <f t="shared" si="41"/>
        <v>0.53551865191155801</v>
      </c>
      <c r="M243">
        <f t="shared" si="42"/>
        <v>2.1529389804681456</v>
      </c>
      <c r="N243">
        <f t="shared" si="43"/>
        <v>1.8673485908108987</v>
      </c>
    </row>
    <row r="244" spans="1:14" x14ac:dyDescent="0.25">
      <c r="A244" s="4">
        <f>IF('True_Odds_Calculator_2-way'!A245="","",'True_Odds_Calculator_2-way'!A245)</f>
        <v>1.78</v>
      </c>
      <c r="B244" s="4">
        <f>IF('True_Odds_Calculator_2-way'!B245="","",'True_Odds_Calculator_2-way'!B245)</f>
        <v>2.12</v>
      </c>
      <c r="C244" s="4">
        <f t="shared" si="33"/>
        <v>0.5617977528089888</v>
      </c>
      <c r="D244">
        <f t="shared" si="34"/>
        <v>0.47169811320754712</v>
      </c>
      <c r="E244">
        <f t="shared" si="35"/>
        <v>3.3495866016535869E-2</v>
      </c>
      <c r="F244">
        <f t="shared" si="36"/>
        <v>-0.23150307398770409</v>
      </c>
      <c r="G244">
        <v>0</v>
      </c>
      <c r="H244">
        <f t="shared" si="37"/>
        <v>0.26499894000423996</v>
      </c>
      <c r="I244">
        <f t="shared" si="38"/>
        <v>-1.0699012312772822</v>
      </c>
      <c r="J244">
        <f t="shared" si="39"/>
        <v>1.0699012312772822</v>
      </c>
      <c r="K244">
        <f t="shared" si="40"/>
        <v>0.54510083634166528</v>
      </c>
      <c r="L244">
        <f t="shared" si="41"/>
        <v>0.45489916365833472</v>
      </c>
      <c r="M244">
        <f t="shared" si="42"/>
        <v>1.83452296039628</v>
      </c>
      <c r="N244">
        <f t="shared" si="43"/>
        <v>2.1982893790305562</v>
      </c>
    </row>
    <row r="245" spans="1:14" x14ac:dyDescent="0.25">
      <c r="A245" s="4">
        <f>IF('True_Odds_Calculator_2-way'!A246="","",'True_Odds_Calculator_2-way'!A246)</f>
        <v>1.88</v>
      </c>
      <c r="B245" s="4">
        <f>IF('True_Odds_Calculator_2-way'!B246="","",'True_Odds_Calculator_2-way'!B246)</f>
        <v>2.0099999999999998</v>
      </c>
      <c r="C245" s="4">
        <f t="shared" si="33"/>
        <v>0.53191489361702127</v>
      </c>
      <c r="D245">
        <f t="shared" si="34"/>
        <v>0.49751243781094534</v>
      </c>
      <c r="E245">
        <f t="shared" si="35"/>
        <v>2.9427331427966497E-2</v>
      </c>
      <c r="F245">
        <f t="shared" si="36"/>
        <v>-0.23520694400338749</v>
      </c>
      <c r="G245">
        <v>0</v>
      </c>
      <c r="H245">
        <f t="shared" si="37"/>
        <v>0.26463427543135393</v>
      </c>
      <c r="I245">
        <f t="shared" si="38"/>
        <v>-1.060713208766217</v>
      </c>
      <c r="J245">
        <f t="shared" si="39"/>
        <v>1.060713208766217</v>
      </c>
      <c r="K245">
        <f t="shared" si="40"/>
        <v>0.5172161542198922</v>
      </c>
      <c r="L245">
        <f t="shared" si="41"/>
        <v>0.48278384578010813</v>
      </c>
      <c r="M245">
        <f t="shared" si="42"/>
        <v>1.9334276237142709</v>
      </c>
      <c r="N245">
        <f t="shared" si="43"/>
        <v>2.0713203408538785</v>
      </c>
    </row>
    <row r="246" spans="1:14" x14ac:dyDescent="0.25">
      <c r="A246" s="4">
        <f>IF('True_Odds_Calculator_2-way'!A247="","",'True_Odds_Calculator_2-way'!A247)</f>
        <v>2.16</v>
      </c>
      <c r="B246" s="4">
        <f>IF('True_Odds_Calculator_2-way'!B247="","",'True_Odds_Calculator_2-way'!B247)</f>
        <v>1.76</v>
      </c>
      <c r="C246" s="4">
        <f t="shared" si="33"/>
        <v>0.46296296296296291</v>
      </c>
      <c r="D246">
        <f t="shared" si="34"/>
        <v>0.56818181818181823</v>
      </c>
      <c r="E246">
        <f t="shared" si="35"/>
        <v>3.1144781144781142E-2</v>
      </c>
      <c r="F246">
        <f t="shared" si="36"/>
        <v>-0.23190235690235683</v>
      </c>
      <c r="G246">
        <v>0</v>
      </c>
      <c r="H246">
        <f t="shared" si="37"/>
        <v>0.26304713804713803</v>
      </c>
      <c r="I246">
        <f t="shared" si="38"/>
        <v>-1.0650358071057626</v>
      </c>
      <c r="J246">
        <f t="shared" si="39"/>
        <v>1.0650358071057626</v>
      </c>
      <c r="K246">
        <f t="shared" si="40"/>
        <v>0.44733891886110039</v>
      </c>
      <c r="L246">
        <f t="shared" si="41"/>
        <v>0.55266108113889945</v>
      </c>
      <c r="M246">
        <f t="shared" si="42"/>
        <v>2.2354415362426847</v>
      </c>
      <c r="N246">
        <f t="shared" si="43"/>
        <v>1.8094272134003797</v>
      </c>
    </row>
    <row r="247" spans="1:14" x14ac:dyDescent="0.25">
      <c r="A247" s="4">
        <f>IF('True_Odds_Calculator_2-way'!A248="","",'True_Odds_Calculator_2-way'!A248)</f>
        <v>2.0099999999999998</v>
      </c>
      <c r="B247" s="4">
        <f>IF('True_Odds_Calculator_2-way'!B248="","",'True_Odds_Calculator_2-way'!B248)</f>
        <v>1.88</v>
      </c>
      <c r="C247" s="4">
        <f t="shared" si="33"/>
        <v>0.49751243781094534</v>
      </c>
      <c r="D247">
        <f t="shared" si="34"/>
        <v>0.53191489361702127</v>
      </c>
      <c r="E247">
        <f t="shared" si="35"/>
        <v>2.9427331427966497E-2</v>
      </c>
      <c r="F247">
        <f t="shared" si="36"/>
        <v>-0.23520694400338749</v>
      </c>
      <c r="G247">
        <v>0</v>
      </c>
      <c r="H247">
        <f t="shared" si="37"/>
        <v>0.26463427543135393</v>
      </c>
      <c r="I247">
        <f t="shared" si="38"/>
        <v>-1.060713208766217</v>
      </c>
      <c r="J247">
        <f t="shared" si="39"/>
        <v>1.060713208766217</v>
      </c>
      <c r="K247">
        <f t="shared" si="40"/>
        <v>0.48278384578010813</v>
      </c>
      <c r="L247">
        <f t="shared" si="41"/>
        <v>0.5172161542198922</v>
      </c>
      <c r="M247">
        <f t="shared" si="42"/>
        <v>2.0713203408538785</v>
      </c>
      <c r="N247">
        <f t="shared" si="43"/>
        <v>1.9334276237142709</v>
      </c>
    </row>
    <row r="248" spans="1:14" x14ac:dyDescent="0.25">
      <c r="A248" s="4">
        <f>IF('True_Odds_Calculator_2-way'!A249="","",'True_Odds_Calculator_2-way'!A249)</f>
        <v>1.79</v>
      </c>
      <c r="B248" s="4">
        <f>IF('True_Odds_Calculator_2-way'!B249="","",'True_Odds_Calculator_2-way'!B249)</f>
        <v>2.11</v>
      </c>
      <c r="C248" s="4">
        <f t="shared" si="33"/>
        <v>0.55865921787709494</v>
      </c>
      <c r="D248">
        <f t="shared" si="34"/>
        <v>0.47393364928909953</v>
      </c>
      <c r="E248">
        <f t="shared" si="35"/>
        <v>3.2592867166194583E-2</v>
      </c>
      <c r="F248">
        <f t="shared" si="36"/>
        <v>-0.23217453467129112</v>
      </c>
      <c r="G248">
        <v>0</v>
      </c>
      <c r="H248">
        <f t="shared" si="37"/>
        <v>0.26476740183748576</v>
      </c>
      <c r="I248">
        <f t="shared" si="38"/>
        <v>-1.0678861770883312</v>
      </c>
      <c r="J248">
        <f t="shared" si="39"/>
        <v>1.0678861770883312</v>
      </c>
      <c r="K248">
        <f t="shared" si="40"/>
        <v>0.54240816034763273</v>
      </c>
      <c r="L248">
        <f t="shared" si="41"/>
        <v>0.45759183965236705</v>
      </c>
      <c r="M248">
        <f t="shared" si="42"/>
        <v>1.8436300798997822</v>
      </c>
      <c r="N248">
        <f t="shared" si="43"/>
        <v>2.1853536565680476</v>
      </c>
    </row>
    <row r="249" spans="1:14" x14ac:dyDescent="0.25">
      <c r="A249" s="4">
        <f>IF('True_Odds_Calculator_2-way'!A250="","",'True_Odds_Calculator_2-way'!A250)</f>
        <v>2.25</v>
      </c>
      <c r="B249" s="4">
        <f>IF('True_Odds_Calculator_2-way'!B250="","",'True_Odds_Calculator_2-way'!B250)</f>
        <v>1.69</v>
      </c>
      <c r="C249" s="4">
        <f t="shared" si="33"/>
        <v>0.44444444444444442</v>
      </c>
      <c r="D249">
        <f t="shared" si="34"/>
        <v>0.59171597633136097</v>
      </c>
      <c r="E249">
        <f t="shared" si="35"/>
        <v>3.6160420775805502E-2</v>
      </c>
      <c r="F249">
        <f t="shared" si="36"/>
        <v>-0.22682445759368819</v>
      </c>
      <c r="G249">
        <v>0</v>
      </c>
      <c r="H249">
        <f t="shared" si="37"/>
        <v>0.26298487836949375</v>
      </c>
      <c r="I249">
        <f t="shared" si="38"/>
        <v>-1.0767638041163314</v>
      </c>
      <c r="J249">
        <f t="shared" si="39"/>
        <v>1.0767638041163314</v>
      </c>
      <c r="K249">
        <f t="shared" si="40"/>
        <v>0.42626568044702751</v>
      </c>
      <c r="L249">
        <f t="shared" si="41"/>
        <v>0.57373431955297227</v>
      </c>
      <c r="M249">
        <f t="shared" si="42"/>
        <v>2.3459547551454145</v>
      </c>
      <c r="N249">
        <f t="shared" si="43"/>
        <v>1.7429670248402687</v>
      </c>
    </row>
    <row r="250" spans="1:14" x14ac:dyDescent="0.25">
      <c r="A250" s="4">
        <f>IF('True_Odds_Calculator_2-way'!A251="","",'True_Odds_Calculator_2-way'!A251)</f>
        <v>2.11</v>
      </c>
      <c r="B250" s="4">
        <f>IF('True_Odds_Calculator_2-way'!B251="","",'True_Odds_Calculator_2-way'!B251)</f>
        <v>1.81</v>
      </c>
      <c r="C250" s="4">
        <f t="shared" si="33"/>
        <v>0.47393364928909953</v>
      </c>
      <c r="D250">
        <f t="shared" si="34"/>
        <v>0.5524861878453039</v>
      </c>
      <c r="E250">
        <f t="shared" si="35"/>
        <v>2.6419837134403323E-2</v>
      </c>
      <c r="F250">
        <f t="shared" si="36"/>
        <v>-0.23542195805294452</v>
      </c>
      <c r="G250">
        <v>0</v>
      </c>
      <c r="H250">
        <f t="shared" si="37"/>
        <v>0.26184179518734785</v>
      </c>
      <c r="I250">
        <f t="shared" si="38"/>
        <v>-1.0546199952805544</v>
      </c>
      <c r="J250">
        <f t="shared" si="39"/>
        <v>1.0546199952805544</v>
      </c>
      <c r="K250">
        <f t="shared" si="40"/>
        <v>0.46069612585582176</v>
      </c>
      <c r="L250">
        <f t="shared" si="41"/>
        <v>0.53930387414417835</v>
      </c>
      <c r="M250">
        <f t="shared" si="42"/>
        <v>2.1706281947614148</v>
      </c>
      <c r="N250">
        <f t="shared" si="43"/>
        <v>1.8542421961772491</v>
      </c>
    </row>
    <row r="251" spans="1:14" x14ac:dyDescent="0.25">
      <c r="A251" s="4">
        <f>IF('True_Odds_Calculator_2-way'!A252="","",'True_Odds_Calculator_2-way'!A252)</f>
        <v>2.82</v>
      </c>
      <c r="B251" s="4">
        <f>IF('True_Odds_Calculator_2-way'!B252="","",'True_Odds_Calculator_2-way'!B252)</f>
        <v>1.48</v>
      </c>
      <c r="C251" s="4">
        <f t="shared" si="33"/>
        <v>0.3546099290780142</v>
      </c>
      <c r="D251">
        <f t="shared" si="34"/>
        <v>0.67567567567567566</v>
      </c>
      <c r="E251">
        <f t="shared" si="35"/>
        <v>3.028560475368991E-2</v>
      </c>
      <c r="F251">
        <f t="shared" si="36"/>
        <v>-0.20931569867740074</v>
      </c>
      <c r="G251">
        <v>0</v>
      </c>
      <c r="H251">
        <f t="shared" si="37"/>
        <v>0.23960130343109068</v>
      </c>
      <c r="I251">
        <f t="shared" si="38"/>
        <v>-1.0699012312772824</v>
      </c>
      <c r="J251">
        <f t="shared" si="39"/>
        <v>1.0699012312772824</v>
      </c>
      <c r="K251">
        <f t="shared" si="40"/>
        <v>0.33930277286853261</v>
      </c>
      <c r="L251">
        <f t="shared" si="41"/>
        <v>0.66069722713146717</v>
      </c>
      <c r="M251">
        <f t="shared" si="42"/>
        <v>2.9472202409246546</v>
      </c>
      <c r="N251">
        <f t="shared" si="43"/>
        <v>1.5135525910130958</v>
      </c>
    </row>
    <row r="252" spans="1:14" x14ac:dyDescent="0.25">
      <c r="A252" s="4">
        <f>IF('True_Odds_Calculator_2-way'!A253="","",'True_Odds_Calculator_2-way'!A253)</f>
        <v>2.17</v>
      </c>
      <c r="B252" s="4">
        <f>IF('True_Odds_Calculator_2-way'!B253="","",'True_Odds_Calculator_2-way'!B253)</f>
        <v>1.76</v>
      </c>
      <c r="C252" s="4">
        <f t="shared" si="33"/>
        <v>0.46082949308755761</v>
      </c>
      <c r="D252">
        <f t="shared" si="34"/>
        <v>0.56818181818181823</v>
      </c>
      <c r="E252">
        <f t="shared" si="35"/>
        <v>2.9011311269375728E-2</v>
      </c>
      <c r="F252">
        <f t="shared" si="36"/>
        <v>-0.2328236279849184</v>
      </c>
      <c r="G252">
        <v>0</v>
      </c>
      <c r="H252">
        <f t="shared" si="37"/>
        <v>0.26183493925429413</v>
      </c>
      <c r="I252">
        <f t="shared" si="38"/>
        <v>-1.0604746049596294</v>
      </c>
      <c r="J252">
        <f t="shared" si="39"/>
        <v>1.0604746049596294</v>
      </c>
      <c r="K252">
        <f t="shared" si="40"/>
        <v>0.44627809446366512</v>
      </c>
      <c r="L252">
        <f t="shared" si="41"/>
        <v>0.55372190553633505</v>
      </c>
      <c r="M252">
        <f t="shared" si="42"/>
        <v>2.2407552878027661</v>
      </c>
      <c r="N252">
        <f t="shared" si="43"/>
        <v>1.8059606997693183</v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228" activePane="bottomLeft" state="frozen"/>
      <selection pane="bottomLeft" activeCell="X199" sqref="X199:X25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69</v>
      </c>
      <c r="M1" s="53"/>
      <c r="N1" s="13" t="s">
        <v>68</v>
      </c>
      <c r="O1" s="13" t="s">
        <v>70</v>
      </c>
      <c r="P1" s="13" t="s">
        <v>71</v>
      </c>
      <c r="Q1" s="13" t="s">
        <v>72</v>
      </c>
      <c r="R1" s="13" t="s">
        <v>73</v>
      </c>
      <c r="S1" s="13" t="s">
        <v>74</v>
      </c>
      <c r="T1" s="13" t="s">
        <v>75</v>
      </c>
      <c r="U1" s="13" t="s">
        <v>32</v>
      </c>
      <c r="V1" s="13" t="s">
        <v>33</v>
      </c>
      <c r="W1" s="13" t="s">
        <v>91</v>
      </c>
      <c r="X1" s="26" t="s">
        <v>57</v>
      </c>
      <c r="Y1" s="43" t="s">
        <v>77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1.63</v>
      </c>
      <c r="B3">
        <v>2.37</v>
      </c>
      <c r="C3" s="29">
        <f t="shared" ref="C3:C66" si="0">IF(OR($A3="",$B3=""),"",(1/A3)+(1/B3)-1)</f>
        <v>3.5437860785379582E-2</v>
      </c>
      <c r="D3" s="30">
        <f>IF(OR($A3="",$B3=""),"",A3*'MPTO_working_2-way'!$G2)</f>
        <v>1.6877637130801686</v>
      </c>
      <c r="E3" s="32">
        <f>IF(OR($A3="",$B3=""),"",B3*'MPTO_working_2-way'!$G2)</f>
        <v>2.4539877300613497</v>
      </c>
      <c r="F3" s="30">
        <f>IF(OR($A3="",$B3=""),"",'MPTO_working_2-way'!D2)</f>
        <v>1.6784775477395666</v>
      </c>
      <c r="G3" s="32">
        <f>IF(OR($A3="",$B3=""),"",'MPTO_working_2-way'!E2)</f>
        <v>2.4738881239793793</v>
      </c>
      <c r="H3" s="30">
        <f>IF(OR($A3="",$B3=""),"",'OddsRatio_working_2-way'!M2)</f>
        <v>1.6781253679066579</v>
      </c>
      <c r="I3" s="30">
        <f>IF(OR($A3="",$B3=""),"",'OddsRatio_working_2-way'!N2)</f>
        <v>2.4746535778287639</v>
      </c>
      <c r="J3" s="30">
        <f>IF('Log_working_2-way'!$D2="","",A3^('Log_working_2-way'!$D2))</f>
        <v>1.6739015902867895</v>
      </c>
      <c r="K3" s="32">
        <f>IF('Log_working_2-way'!$D2="","",B3^('Log_working_2-way'!$D2))</f>
        <v>2.4838961866439853</v>
      </c>
      <c r="L3" s="37">
        <f>(1/D3)</f>
        <v>0.59250000000000003</v>
      </c>
      <c r="M3" s="37">
        <f>(1/E3)</f>
        <v>0.40749999999999997</v>
      </c>
      <c r="N3" s="38">
        <v>100</v>
      </c>
      <c r="O3" s="38">
        <f>(1/A3)*((N3*A3)-N3)</f>
        <v>38.650306748466257</v>
      </c>
      <c r="P3" s="38">
        <f>(1/B3)*((N3*B3)-N3)</f>
        <v>57.805907172995774</v>
      </c>
      <c r="Q3" s="38">
        <f>(1/B3)*N3</f>
        <v>42.194092827004212</v>
      </c>
      <c r="R3" s="38">
        <f>(1/A3)*N3</f>
        <v>61.349693251533743</v>
      </c>
      <c r="S3" s="39">
        <f>O3-Q3</f>
        <v>-3.5437860785379556</v>
      </c>
      <c r="T3" s="39">
        <f>P3-R3</f>
        <v>-3.5437860785379698</v>
      </c>
      <c r="U3" t="s">
        <v>309</v>
      </c>
      <c r="V3" t="s">
        <v>145</v>
      </c>
      <c r="W3" t="s">
        <v>419</v>
      </c>
      <c r="X3" t="s">
        <v>479</v>
      </c>
      <c r="Y3" s="41"/>
    </row>
    <row r="4" spans="1:25" s="12" customFormat="1" ht="15" x14ac:dyDescent="0.25">
      <c r="A4">
        <v>2.1</v>
      </c>
      <c r="B4">
        <v>1.81</v>
      </c>
      <c r="C4" s="29">
        <f t="shared" si="0"/>
        <v>2.8676664035780064E-2</v>
      </c>
      <c r="D4" s="30">
        <f>IF(OR($A4="",$B4=""),"",A4*'MPTO_working_2-way'!$G3)</f>
        <v>2.160220994475138</v>
      </c>
      <c r="E4" s="32">
        <f>IF(OR($A4="",$B4=""),"",B4*'MPTO_working_2-way'!$G3)</f>
        <v>1.861904761904762</v>
      </c>
      <c r="F4" s="30">
        <f>IF(OR($A4="",$B4=""),"",'MPTO_working_2-way'!D3)</f>
        <v>2.1651951011107946</v>
      </c>
      <c r="G4" s="32">
        <f>IF(OR($A4="",$B4=""),"",'MPTO_working_2-way'!E3)</f>
        <v>1.858225372769494</v>
      </c>
      <c r="H4" s="30">
        <f>IF(OR($A4="",$B4=""),"",'OddsRatio_working_2-way'!M3)</f>
        <v>2.1653431646335015</v>
      </c>
      <c r="I4" s="30">
        <f>IF(OR($A4="",$B4=""),"",'OddsRatio_working_2-way'!N3)</f>
        <v>1.8581163303210331</v>
      </c>
      <c r="J4" s="30">
        <f>IF('Log_working_2-way'!$D3="","",A4^('Log_working_2-way'!$D3))</f>
        <v>2.1676082555034109</v>
      </c>
      <c r="K4" s="32">
        <f>IF('Log_working_2-way'!$D3="","",B4^('Log_working_2-way'!$D3))</f>
        <v>1.8564516354578522</v>
      </c>
      <c r="L4" s="37">
        <f t="shared" ref="L4" si="1">(1/D4)</f>
        <v>0.46291560102301793</v>
      </c>
      <c r="M4" s="37">
        <f t="shared" ref="M4" si="2">(1/E4)</f>
        <v>0.53708439897698212</v>
      </c>
      <c r="N4" s="38">
        <v>101</v>
      </c>
      <c r="O4" s="38">
        <f t="shared" ref="O4" si="3">(1/A4)*((N4*A4)-N4)</f>
        <v>52.904761904761912</v>
      </c>
      <c r="P4" s="38">
        <f t="shared" ref="P4" si="4">(1/B4)*((N4*B4)-N4)</f>
        <v>45.19889502762431</v>
      </c>
      <c r="Q4" s="38">
        <f t="shared" ref="Q4" si="5">(1/B4)*N4</f>
        <v>55.801104972375697</v>
      </c>
      <c r="R4" s="38">
        <f t="shared" ref="R4" si="6">(1/A4)*N4</f>
        <v>48.095238095238095</v>
      </c>
      <c r="S4" s="39">
        <f t="shared" ref="S4" si="7">O4-Q4</f>
        <v>-2.8963430676137847</v>
      </c>
      <c r="T4" s="39">
        <f t="shared" ref="T4" si="8">P4-R4</f>
        <v>-2.8963430676137847</v>
      </c>
      <c r="U4" t="s">
        <v>315</v>
      </c>
      <c r="V4" t="s">
        <v>153</v>
      </c>
      <c r="W4" t="s">
        <v>420</v>
      </c>
      <c r="X4" t="s">
        <v>479</v>
      </c>
      <c r="Y4" s="41"/>
    </row>
    <row r="5" spans="1:25" s="12" customFormat="1" ht="15" x14ac:dyDescent="0.25">
      <c r="A5">
        <v>1.94</v>
      </c>
      <c r="B5">
        <v>1.94</v>
      </c>
      <c r="C5" s="29">
        <f t="shared" si="0"/>
        <v>3.0927835051546504E-2</v>
      </c>
      <c r="D5" s="30">
        <f>IF(OR($A5="",$B5=""),"",A5*'MPTO_working_2-way'!$G4)</f>
        <v>2</v>
      </c>
      <c r="E5" s="32">
        <f>IF(OR($A5="",$B5=""),"",B5*'MPTO_working_2-way'!$G4)</f>
        <v>2</v>
      </c>
      <c r="F5" s="30">
        <f>IF(OR($A5="",$B5=""),"",'MPTO_working_2-way'!D4)</f>
        <v>2.0000000000000004</v>
      </c>
      <c r="G5" s="32">
        <f>IF(OR($A5="",$B5=""),"",'MPTO_working_2-way'!E4)</f>
        <v>2.0000000000000004</v>
      </c>
      <c r="H5" s="30">
        <f>IF(OR($A5="",$B5=""),"",'OddsRatio_working_2-way'!M4)</f>
        <v>2.0000000000000004</v>
      </c>
      <c r="I5" s="30">
        <f>IF(OR($A5="",$B5=""),"",'OddsRatio_working_2-way'!N4)</f>
        <v>2.0000000000000004</v>
      </c>
      <c r="J5" s="30">
        <f>IF('Log_working_2-way'!$D4="","",A5^('Log_working_2-way'!$D4))</f>
        <v>1.9999999999999891</v>
      </c>
      <c r="K5" s="32">
        <f>IF('Log_working_2-way'!$D4="","",B5^('Log_working_2-way'!$D4))</f>
        <v>1.9999999999999891</v>
      </c>
      <c r="L5" s="37">
        <f t="shared" ref="L5:L68" si="9">(1/D5)</f>
        <v>0.5</v>
      </c>
      <c r="M5" s="37">
        <f t="shared" ref="M5:M68" si="10">(1/E5)</f>
        <v>0.5</v>
      </c>
      <c r="N5" s="38">
        <v>102</v>
      </c>
      <c r="O5" s="38">
        <f t="shared" ref="O5:O68" si="11">(1/A5)*((N5*A5)-N5)</f>
        <v>49.422680412371136</v>
      </c>
      <c r="P5" s="38">
        <f t="shared" ref="P5:P68" si="12">(1/B5)*((N5*B5)-N5)</f>
        <v>49.422680412371136</v>
      </c>
      <c r="Q5" s="38">
        <f t="shared" ref="Q5:Q68" si="13">(1/B5)*N5</f>
        <v>52.577319587628871</v>
      </c>
      <c r="R5" s="38">
        <f t="shared" ref="R5:R68" si="14">(1/A5)*N5</f>
        <v>52.577319587628871</v>
      </c>
      <c r="S5" s="39">
        <f t="shared" ref="S5:S68" si="15">O5-Q5</f>
        <v>-3.154639175257735</v>
      </c>
      <c r="T5" s="39">
        <f t="shared" ref="T5:T68" si="16">P5-R5</f>
        <v>-3.154639175257735</v>
      </c>
      <c r="U5" t="s">
        <v>125</v>
      </c>
      <c r="V5" t="s">
        <v>324</v>
      </c>
      <c r="W5" t="s">
        <v>421</v>
      </c>
      <c r="X5" t="s">
        <v>479</v>
      </c>
      <c r="Y5" s="41"/>
    </row>
    <row r="6" spans="1:25" s="12" customFormat="1" ht="15" x14ac:dyDescent="0.25">
      <c r="A6">
        <v>1.6</v>
      </c>
      <c r="B6">
        <v>2.44</v>
      </c>
      <c r="C6" s="29">
        <f t="shared" si="0"/>
        <v>3.4836065573770503E-2</v>
      </c>
      <c r="D6" s="30">
        <f>IF(OR($A6="",$B6=""),"",A6*'MPTO_working_2-way'!$G5)</f>
        <v>1.6557377049180328</v>
      </c>
      <c r="E6" s="32">
        <f>IF(OR($A6="",$B6=""),"",B6*'MPTO_working_2-way'!$G5)</f>
        <v>2.5249999999999999</v>
      </c>
      <c r="F6" s="30">
        <f>IF(OR($A6="",$B6=""),"",'MPTO_working_2-way'!D5)</f>
        <v>1.6458684654300169</v>
      </c>
      <c r="G6" s="32">
        <f>IF(OR($A6="",$B6=""),"",'MPTO_working_2-way'!E5)</f>
        <v>2.548302872062663</v>
      </c>
      <c r="H6" s="30">
        <f>IF(OR($A6="",$B6=""),"",'OddsRatio_working_2-way'!M5)</f>
        <v>1.6454972243679031</v>
      </c>
      <c r="I6" s="30">
        <f>IF(OR($A6="",$B6=""),"",'OddsRatio_working_2-way'!N5)</f>
        <v>2.5491933384829668</v>
      </c>
      <c r="J6" s="30">
        <f>IF('Log_working_2-way'!$D5="","",A6^('Log_working_2-way'!$D5))</f>
        <v>1.6410065291696188</v>
      </c>
      <c r="K6" s="32">
        <f>IF('Log_working_2-way'!$D5="","",B6^('Log_working_2-way'!$D5))</f>
        <v>2.5600465119993632</v>
      </c>
      <c r="L6" s="37">
        <f t="shared" si="9"/>
        <v>0.60396039603960394</v>
      </c>
      <c r="M6" s="37">
        <f t="shared" si="10"/>
        <v>0.39603960396039606</v>
      </c>
      <c r="N6" s="38">
        <v>103</v>
      </c>
      <c r="O6" s="38">
        <f t="shared" si="11"/>
        <v>38.625000000000007</v>
      </c>
      <c r="P6" s="38">
        <f t="shared" si="12"/>
        <v>60.786885245901637</v>
      </c>
      <c r="Q6" s="38">
        <f t="shared" si="13"/>
        <v>42.213114754098363</v>
      </c>
      <c r="R6" s="38">
        <f t="shared" si="14"/>
        <v>64.375</v>
      </c>
      <c r="S6" s="39">
        <f t="shared" si="15"/>
        <v>-3.5881147540983562</v>
      </c>
      <c r="T6" s="39">
        <f t="shared" si="16"/>
        <v>-3.5881147540983633</v>
      </c>
      <c r="U6" t="s">
        <v>163</v>
      </c>
      <c r="V6" t="s">
        <v>126</v>
      </c>
      <c r="W6" t="s">
        <v>421</v>
      </c>
      <c r="X6" t="s">
        <v>479</v>
      </c>
      <c r="Y6" s="41"/>
    </row>
    <row r="7" spans="1:25" s="12" customFormat="1" ht="15" x14ac:dyDescent="0.25">
      <c r="A7">
        <v>1.82</v>
      </c>
      <c r="B7">
        <v>2.09</v>
      </c>
      <c r="C7" s="29">
        <f t="shared" si="0"/>
        <v>2.7919448972080652E-2</v>
      </c>
      <c r="D7" s="30">
        <f>IF(OR($A7="",$B7=""),"",A7*'MPTO_working_2-way'!$G6)</f>
        <v>1.8708133971291869</v>
      </c>
      <c r="E7" s="32">
        <f>IF(OR($A7="",$B7=""),"",B7*'MPTO_working_2-way'!$G6)</f>
        <v>2.1483516483516483</v>
      </c>
      <c r="F7" s="30">
        <f>IF(OR($A7="",$B7=""),"",'MPTO_working_2-way'!D6)</f>
        <v>1.8674456281604401</v>
      </c>
      <c r="G7" s="32">
        <f>IF(OR($A7="",$B7=""),"",'MPTO_working_2-way'!E6)</f>
        <v>2.152810006225593</v>
      </c>
      <c r="H7" s="30">
        <f>IF(OR($A7="",$B7=""),"",'OddsRatio_working_2-way'!M6)</f>
        <v>1.8673485908108987</v>
      </c>
      <c r="I7" s="30">
        <f>IF(OR($A7="",$B7=""),"",'OddsRatio_working_2-way'!N6)</f>
        <v>2.1529389804681456</v>
      </c>
      <c r="J7" s="30">
        <f>IF('Log_working_2-way'!$D6="","",A7^('Log_working_2-way'!$D6))</f>
        <v>1.8658256434588982</v>
      </c>
      <c r="K7" s="32">
        <f>IF('Log_working_2-way'!$D6="","",B7^('Log_working_2-way'!$D6))</f>
        <v>2.1549669469306498</v>
      </c>
      <c r="L7" s="37">
        <f t="shared" si="9"/>
        <v>0.53452685421994872</v>
      </c>
      <c r="M7" s="37">
        <f t="shared" si="10"/>
        <v>0.46547314578005117</v>
      </c>
      <c r="N7" s="38">
        <v>104</v>
      </c>
      <c r="O7" s="38">
        <f t="shared" si="11"/>
        <v>46.857142857142854</v>
      </c>
      <c r="P7" s="38">
        <f t="shared" si="12"/>
        <v>54.239234449760765</v>
      </c>
      <c r="Q7" s="38">
        <f t="shared" si="13"/>
        <v>49.760765550239242</v>
      </c>
      <c r="R7" s="38">
        <f t="shared" si="14"/>
        <v>57.142857142857139</v>
      </c>
      <c r="S7" s="39">
        <f t="shared" si="15"/>
        <v>-2.9036226930963878</v>
      </c>
      <c r="T7" s="39">
        <f t="shared" si="16"/>
        <v>-2.9036226930963736</v>
      </c>
      <c r="U7" t="s">
        <v>181</v>
      </c>
      <c r="V7" t="s">
        <v>330</v>
      </c>
      <c r="W7" t="s">
        <v>429</v>
      </c>
      <c r="X7" t="s">
        <v>479</v>
      </c>
      <c r="Y7" s="41"/>
    </row>
    <row r="8" spans="1:25" ht="15" x14ac:dyDescent="0.25">
      <c r="A8">
        <v>2.0099999999999998</v>
      </c>
      <c r="B8">
        <v>1.9</v>
      </c>
      <c r="C8" s="29">
        <f t="shared" si="0"/>
        <v>2.3828227284629522E-2</v>
      </c>
      <c r="D8" s="30">
        <f>IF(OR($A8="",$B8=""),"",A8*'MPTO_working_2-way'!$G7)</f>
        <v>2.0578947368421052</v>
      </c>
      <c r="E8" s="32">
        <f>IF(OR($A8="",$B8=""),"",B8*'MPTO_working_2-way'!$G7)</f>
        <v>1.9452736318407959</v>
      </c>
      <c r="F8" s="30">
        <f>IF(OR($A8="",$B8=""),"",'MPTO_working_2-way'!D7)</f>
        <v>2.05931517929361</v>
      </c>
      <c r="G8" s="32">
        <f>IF(OR($A8="",$B8=""),"",'MPTO_working_2-way'!E7)</f>
        <v>1.9440061084245355</v>
      </c>
      <c r="H8" s="30">
        <f>IF(OR($A8="",$B8=""),"",'OddsRatio_working_2-way'!M7)</f>
        <v>2.0593499054713802</v>
      </c>
      <c r="I8" s="30">
        <f>IF(OR($A8="",$B8=""),"",'OddsRatio_working_2-way'!N7)</f>
        <v>1.9439751632913294</v>
      </c>
      <c r="J8" s="30">
        <f>IF('Log_working_2-way'!$D7="","",A8^('Log_working_2-way'!$D7))</f>
        <v>2.0599919987911819</v>
      </c>
      <c r="K8" s="32">
        <f>IF('Log_working_2-way'!$D7="","",B8^('Log_working_2-way'!$D7))</f>
        <v>1.9434033475162076</v>
      </c>
      <c r="L8" s="37">
        <f t="shared" si="9"/>
        <v>0.48593350383631717</v>
      </c>
      <c r="M8" s="37">
        <f t="shared" si="10"/>
        <v>0.51406649616368294</v>
      </c>
      <c r="N8" s="38">
        <v>105</v>
      </c>
      <c r="O8" s="38">
        <f t="shared" si="11"/>
        <v>52.761194029850742</v>
      </c>
      <c r="P8" s="38">
        <f t="shared" si="12"/>
        <v>49.736842105263158</v>
      </c>
      <c r="Q8" s="38">
        <f t="shared" si="13"/>
        <v>55.263157894736842</v>
      </c>
      <c r="R8" s="38">
        <f t="shared" si="14"/>
        <v>52.238805970149258</v>
      </c>
      <c r="S8" s="39">
        <f t="shared" si="15"/>
        <v>-2.5019638648861005</v>
      </c>
      <c r="T8" s="39">
        <f t="shared" si="16"/>
        <v>-2.5019638648861005</v>
      </c>
      <c r="U8" t="s">
        <v>347</v>
      </c>
      <c r="V8" t="s">
        <v>337</v>
      </c>
      <c r="W8" t="s">
        <v>422</v>
      </c>
      <c r="X8" t="s">
        <v>479</v>
      </c>
      <c r="Y8" s="41"/>
    </row>
    <row r="9" spans="1:25" ht="15" x14ac:dyDescent="0.25">
      <c r="A9">
        <v>1.91</v>
      </c>
      <c r="B9">
        <v>1.99</v>
      </c>
      <c r="C9" s="29">
        <f t="shared" si="0"/>
        <v>2.6072772238153963E-2</v>
      </c>
      <c r="D9" s="30">
        <f>IF(OR($A9="",$B9=""),"",A9*'MPTO_working_2-way'!$G8)</f>
        <v>1.959798994974874</v>
      </c>
      <c r="E9" s="32">
        <f>IF(OR($A9="",$B9=""),"",B9*'MPTO_working_2-way'!$G8)</f>
        <v>2.0418848167539263</v>
      </c>
      <c r="F9" s="30">
        <f>IF(OR($A9="",$B9=""),"",'MPTO_working_2-way'!D8)</f>
        <v>1.9587724496895047</v>
      </c>
      <c r="G9" s="32">
        <f>IF(OR($A9="",$B9=""),"",'MPTO_working_2-way'!E8)</f>
        <v>2.0430003493778384</v>
      </c>
      <c r="H9" s="30">
        <f>IF(OR($A9="",$B9=""),"",'OddsRatio_working_2-way'!M8)</f>
        <v>1.9587449708822042</v>
      </c>
      <c r="I9" s="30">
        <f>IF(OR($A9="",$B9=""),"",'OddsRatio_working_2-way'!N8)</f>
        <v>2.043030243047673</v>
      </c>
      <c r="J9" s="30">
        <f>IF('Log_working_2-way'!$D8="","",A9^('Log_working_2-way'!$D8))</f>
        <v>1.9582809328895501</v>
      </c>
      <c r="K9" s="32">
        <f>IF('Log_working_2-way'!$D8="","",B9^('Log_working_2-way'!$D8))</f>
        <v>2.0435353200492536</v>
      </c>
      <c r="L9" s="37">
        <f t="shared" si="9"/>
        <v>0.51025641025641033</v>
      </c>
      <c r="M9" s="37">
        <f t="shared" si="10"/>
        <v>0.48974358974358984</v>
      </c>
      <c r="N9" s="38">
        <v>106</v>
      </c>
      <c r="O9" s="38">
        <f t="shared" si="11"/>
        <v>50.502617801047109</v>
      </c>
      <c r="P9" s="38">
        <f t="shared" si="12"/>
        <v>52.733668341708537</v>
      </c>
      <c r="Q9" s="38">
        <f t="shared" si="13"/>
        <v>53.266331658291449</v>
      </c>
      <c r="R9" s="38">
        <f t="shared" si="14"/>
        <v>55.497382198952877</v>
      </c>
      <c r="S9" s="39">
        <f t="shared" si="15"/>
        <v>-2.7637138572443405</v>
      </c>
      <c r="T9" s="39">
        <f t="shared" si="16"/>
        <v>-2.7637138572443405</v>
      </c>
      <c r="U9" t="s">
        <v>236</v>
      </c>
      <c r="V9" t="s">
        <v>235</v>
      </c>
      <c r="W9" t="s">
        <v>423</v>
      </c>
      <c r="X9" t="s">
        <v>479</v>
      </c>
      <c r="Y9" s="41"/>
    </row>
    <row r="10" spans="1:25" ht="14.25" customHeight="1" x14ac:dyDescent="0.25">
      <c r="A10">
        <v>1.65</v>
      </c>
      <c r="B10">
        <v>2.37</v>
      </c>
      <c r="C10" s="29">
        <f t="shared" si="0"/>
        <v>2.8001534330648337E-2</v>
      </c>
      <c r="D10" s="30">
        <f>IF(OR($A10="",$B10=""),"",A10*'MPTO_working_2-way'!$G9)</f>
        <v>1.6962025316455696</v>
      </c>
      <c r="E10" s="32">
        <f>IF(OR($A10="",$B10=""),"",B10*'MPTO_working_2-way'!$G9)</f>
        <v>2.4363636363636365</v>
      </c>
      <c r="F10" s="30">
        <f>IF(OR($A10="",$B10=""),"",'MPTO_working_2-way'!D9)</f>
        <v>1.6890184645286688</v>
      </c>
      <c r="G10" s="32">
        <f>IF(OR($A10="",$B10=""),"",'MPTO_working_2-way'!E9)</f>
        <v>2.4513399153737665</v>
      </c>
      <c r="H10" s="30">
        <f>IF(OR($A10="",$B10=""),"",'OddsRatio_working_2-way'!M9)</f>
        <v>1.6888051645745159</v>
      </c>
      <c r="I10" s="30">
        <f>IF(OR($A10="",$B10=""),"",'OddsRatio_working_2-way'!N9)</f>
        <v>2.4517893468724408</v>
      </c>
      <c r="J10" s="30">
        <f>IF('Log_working_2-way'!$D9="","",A10^('Log_working_2-way'!$D9))</f>
        <v>1.685552620448002</v>
      </c>
      <c r="K10" s="32">
        <f>IF('Log_working_2-way'!$D9="","",B10^('Log_working_2-way'!$D9))</f>
        <v>2.4586772337716281</v>
      </c>
      <c r="L10" s="37">
        <f t="shared" si="9"/>
        <v>0.58955223880597019</v>
      </c>
      <c r="M10" s="37">
        <f t="shared" si="10"/>
        <v>0.41044776119402981</v>
      </c>
      <c r="N10" s="38">
        <v>107</v>
      </c>
      <c r="O10" s="38">
        <f t="shared" si="11"/>
        <v>42.151515151515142</v>
      </c>
      <c r="P10" s="38">
        <f t="shared" si="12"/>
        <v>61.852320675105481</v>
      </c>
      <c r="Q10" s="38">
        <f t="shared" si="13"/>
        <v>45.147679324894511</v>
      </c>
      <c r="R10" s="38">
        <f t="shared" si="14"/>
        <v>64.848484848484844</v>
      </c>
      <c r="S10" s="39">
        <f t="shared" si="15"/>
        <v>-2.9961641733793698</v>
      </c>
      <c r="T10" s="39">
        <f t="shared" si="16"/>
        <v>-2.9961641733793627</v>
      </c>
      <c r="U10" t="s">
        <v>361</v>
      </c>
      <c r="V10" t="s">
        <v>364</v>
      </c>
      <c r="W10" t="s">
        <v>423</v>
      </c>
      <c r="X10" t="s">
        <v>479</v>
      </c>
      <c r="Y10" s="41"/>
    </row>
    <row r="11" spans="1:25" ht="15" x14ac:dyDescent="0.25">
      <c r="A11">
        <v>2.09</v>
      </c>
      <c r="B11">
        <v>1.8</v>
      </c>
      <c r="C11" s="29">
        <f t="shared" si="0"/>
        <v>3.4024455077086735E-2</v>
      </c>
      <c r="D11" s="30">
        <f>IF(OR($A11="",$B11=""),"",A11*'MPTO_working_2-way'!$G10)</f>
        <v>2.161111111111111</v>
      </c>
      <c r="E11" s="32">
        <f>IF(OR($A11="",$B11=""),"",B11*'MPTO_working_2-way'!$G10)</f>
        <v>1.8612440191387563</v>
      </c>
      <c r="F11" s="30">
        <f>IF(OR($A11="",$B11=""),"",'MPTO_working_2-way'!D10)</f>
        <v>2.1670506912442398</v>
      </c>
      <c r="G11" s="32">
        <f>IF(OR($A11="",$B11=""),"",'MPTO_working_2-way'!E10)</f>
        <v>1.8568608094768018</v>
      </c>
      <c r="H11" s="30">
        <f>IF(OR($A11="",$B11=""),"",'OddsRatio_working_2-way'!M10)</f>
        <v>2.1672617529928755</v>
      </c>
      <c r="I11" s="30">
        <f>IF(OR($A11="",$B11=""),"",'OddsRatio_working_2-way'!N10)</f>
        <v>1.8567058737562385</v>
      </c>
      <c r="J11" s="30">
        <f>IF('Log_working_2-way'!$D10="","",A11^('Log_working_2-way'!$D10))</f>
        <v>2.1699807722915003</v>
      </c>
      <c r="K11" s="32">
        <f>IF('Log_working_2-way'!$D10="","",B11^('Log_working_2-way'!$D10))</f>
        <v>1.8547149010332622</v>
      </c>
      <c r="L11" s="37">
        <f t="shared" si="9"/>
        <v>0.46272493573264784</v>
      </c>
      <c r="M11" s="37">
        <f t="shared" si="10"/>
        <v>0.53727506426735205</v>
      </c>
      <c r="N11" s="38">
        <v>108</v>
      </c>
      <c r="O11" s="38">
        <f t="shared" si="11"/>
        <v>56.325358851674636</v>
      </c>
      <c r="P11" s="38">
        <f t="shared" si="12"/>
        <v>48.000000000000007</v>
      </c>
      <c r="Q11" s="38">
        <f t="shared" si="13"/>
        <v>60</v>
      </c>
      <c r="R11" s="38">
        <f t="shared" si="14"/>
        <v>51.674641148325364</v>
      </c>
      <c r="S11" s="39">
        <f t="shared" si="15"/>
        <v>-3.6746411483253638</v>
      </c>
      <c r="T11" s="39">
        <f t="shared" si="16"/>
        <v>-3.6746411483253567</v>
      </c>
      <c r="U11" t="s">
        <v>240</v>
      </c>
      <c r="V11" t="s">
        <v>244</v>
      </c>
      <c r="W11" t="s">
        <v>424</v>
      </c>
      <c r="X11" t="s">
        <v>479</v>
      </c>
      <c r="Y11" s="41"/>
    </row>
    <row r="12" spans="1:25" ht="15" x14ac:dyDescent="0.25">
      <c r="A12">
        <v>1.87</v>
      </c>
      <c r="B12">
        <v>2.02</v>
      </c>
      <c r="C12" s="29">
        <f t="shared" si="0"/>
        <v>2.9808863239265015E-2</v>
      </c>
      <c r="D12" s="30">
        <f>IF(OR($A12="",$B12=""),"",A12*'MPTO_working_2-way'!$G11)</f>
        <v>1.9257425742574257</v>
      </c>
      <c r="E12" s="32">
        <f>IF(OR($A12="",$B12=""),"",B12*'MPTO_working_2-way'!$G11)</f>
        <v>2.0802139037433154</v>
      </c>
      <c r="F12" s="30">
        <f>IF(OR($A12="",$B12=""),"",'MPTO_working_2-way'!D11)</f>
        <v>1.9236135865967305</v>
      </c>
      <c r="G12" s="32">
        <f>IF(OR($A12="",$B12=""),"",'MPTO_working_2-way'!E11)</f>
        <v>2.082703865027292</v>
      </c>
      <c r="H12" s="30">
        <f>IF(OR($A12="",$B12=""),"",'OddsRatio_working_2-way'!M11)</f>
        <v>1.9235481451827992</v>
      </c>
      <c r="I12" s="30">
        <f>IF(OR($A12="",$B12=""),"",'OddsRatio_working_2-way'!N11)</f>
        <v>2.0827805840074194</v>
      </c>
      <c r="J12" s="30">
        <f>IF('Log_working_2-way'!$D11="","",A12^('Log_working_2-way'!$D11))</f>
        <v>1.9225833907877643</v>
      </c>
      <c r="K12" s="32">
        <f>IF('Log_working_2-way'!$D11="","",B12^('Log_working_2-way'!$D11))</f>
        <v>2.0839128581602959</v>
      </c>
      <c r="L12" s="37">
        <f t="shared" si="9"/>
        <v>0.51928020565552702</v>
      </c>
      <c r="M12" s="37">
        <f t="shared" si="10"/>
        <v>0.48071979434447304</v>
      </c>
      <c r="N12" s="38">
        <v>109</v>
      </c>
      <c r="O12" s="38">
        <f t="shared" si="11"/>
        <v>50.711229946524064</v>
      </c>
      <c r="P12" s="38">
        <f t="shared" si="12"/>
        <v>55.039603960396043</v>
      </c>
      <c r="Q12" s="38">
        <f t="shared" si="13"/>
        <v>53.960396039603957</v>
      </c>
      <c r="R12" s="38">
        <f t="shared" si="14"/>
        <v>58.288770053475929</v>
      </c>
      <c r="S12" s="39">
        <f t="shared" si="15"/>
        <v>-3.2491660930798929</v>
      </c>
      <c r="T12" s="39">
        <f t="shared" si="16"/>
        <v>-3.2491660930798858</v>
      </c>
      <c r="U12" t="s">
        <v>255</v>
      </c>
      <c r="V12" t="s">
        <v>258</v>
      </c>
      <c r="W12" t="s">
        <v>425</v>
      </c>
      <c r="X12" t="s">
        <v>479</v>
      </c>
      <c r="Y12" s="41"/>
    </row>
    <row r="13" spans="1:25" ht="15" x14ac:dyDescent="0.25">
      <c r="A13">
        <v>2.14</v>
      </c>
      <c r="B13">
        <v>1.76</v>
      </c>
      <c r="C13" s="29">
        <f t="shared" si="0"/>
        <v>3.5471537807986397E-2</v>
      </c>
      <c r="D13" s="30">
        <f>IF(OR($A13="",$B13=""),"",A13*'MPTO_working_2-way'!$G12)</f>
        <v>2.2159090909090908</v>
      </c>
      <c r="E13" s="32">
        <f>IF(OR($A13="",$B13=""),"",B13*'MPTO_working_2-way'!$G12)</f>
        <v>1.8224299065420562</v>
      </c>
      <c r="F13" s="30">
        <f>IF(OR($A13="",$B13=""),"",'MPTO_working_2-way'!D12)</f>
        <v>2.2244271202456889</v>
      </c>
      <c r="G13" s="32">
        <f>IF(OR($A13="",$B13=""),"",'MPTO_working_2-way'!E12)</f>
        <v>1.8167084699980707</v>
      </c>
      <c r="H13" s="30">
        <f>IF(OR($A13="",$B13=""),"",'OddsRatio_working_2-way'!M12)</f>
        <v>2.2247448713915889</v>
      </c>
      <c r="I13" s="30">
        <f>IF(OR($A13="",$B13=""),"",'OddsRatio_working_2-way'!N12)</f>
        <v>1.8164965809277254</v>
      </c>
      <c r="J13" s="30">
        <f>IF('Log_working_2-way'!$D12="","",A13^('Log_working_2-way'!$D12))</f>
        <v>2.2286583340561452</v>
      </c>
      <c r="K13" s="32">
        <f>IF('Log_working_2-way'!$D12="","",B13^('Log_working_2-way'!$D12))</f>
        <v>1.8138959157983681</v>
      </c>
      <c r="L13" s="37">
        <f t="shared" si="9"/>
        <v>0.45128205128205129</v>
      </c>
      <c r="M13" s="37">
        <f t="shared" si="10"/>
        <v>0.54871794871794866</v>
      </c>
      <c r="N13" s="38">
        <v>110</v>
      </c>
      <c r="O13" s="38">
        <f t="shared" si="11"/>
        <v>58.598130841121495</v>
      </c>
      <c r="P13" s="38">
        <f t="shared" si="12"/>
        <v>47.5</v>
      </c>
      <c r="Q13" s="38">
        <f t="shared" si="13"/>
        <v>62.500000000000007</v>
      </c>
      <c r="R13" s="38">
        <f t="shared" si="14"/>
        <v>51.401869158878505</v>
      </c>
      <c r="S13" s="39">
        <f t="shared" si="15"/>
        <v>-3.9018691588785117</v>
      </c>
      <c r="T13" s="39">
        <f t="shared" si="16"/>
        <v>-3.9018691588785046</v>
      </c>
      <c r="U13" t="s">
        <v>435</v>
      </c>
      <c r="V13" t="s">
        <v>436</v>
      </c>
      <c r="W13" t="s">
        <v>483</v>
      </c>
      <c r="X13" t="s">
        <v>479</v>
      </c>
      <c r="Y13" s="41"/>
    </row>
    <row r="14" spans="1:25" s="35" customFormat="1" ht="15" x14ac:dyDescent="0.25">
      <c r="A14">
        <v>2.2799999999999998</v>
      </c>
      <c r="B14">
        <v>1.69</v>
      </c>
      <c r="C14" s="29">
        <f t="shared" si="0"/>
        <v>3.0312467559431067E-2</v>
      </c>
      <c r="D14" s="30">
        <f>IF(OR($A14="",$B14=""),"",A14*'MPTO_working_2-way'!$G13)</f>
        <v>2.3491124260355027</v>
      </c>
      <c r="E14" s="32">
        <f>IF(OR($A14="",$B14=""),"",B14*'MPTO_working_2-way'!$G13)</f>
        <v>1.7412280701754383</v>
      </c>
      <c r="F14" s="30">
        <f>IF(OR($A14="",$B14=""),"",'MPTO_working_2-way'!D13)</f>
        <v>2.3616082373130669</v>
      </c>
      <c r="G14" s="32">
        <f>IF(OR($A14="",$B14=""),"",'MPTO_working_2-way'!E13)</f>
        <v>1.7344256391789699</v>
      </c>
      <c r="H14" s="30">
        <f>IF(OR($A14="",$B14=""),"",'OddsRatio_working_2-way'!M13)</f>
        <v>2.3620104492139973</v>
      </c>
      <c r="I14" s="30">
        <f>IF(OR($A14="",$B14=""),"",'OddsRatio_working_2-way'!N13)</f>
        <v>1.7342087577794201</v>
      </c>
      <c r="J14" s="30">
        <f>IF('Log_working_2-way'!$D13="","",A14^('Log_working_2-way'!$D13))</f>
        <v>2.3677515095728476</v>
      </c>
      <c r="K14" s="32">
        <f>IF('Log_working_2-way'!$D13="","",B14^('Log_working_2-way'!$D13))</f>
        <v>1.7311269576388733</v>
      </c>
      <c r="L14" s="37">
        <f t="shared" si="9"/>
        <v>0.42569269521410585</v>
      </c>
      <c r="M14" s="37">
        <f t="shared" si="10"/>
        <v>0.57430730478589431</v>
      </c>
      <c r="N14" s="38">
        <v>111</v>
      </c>
      <c r="O14" s="38">
        <f t="shared" si="11"/>
        <v>62.315789473684205</v>
      </c>
      <c r="P14" s="38">
        <f t="shared" si="12"/>
        <v>45.319526627218941</v>
      </c>
      <c r="Q14" s="38">
        <f t="shared" si="13"/>
        <v>65.680473372781066</v>
      </c>
      <c r="R14" s="38">
        <f t="shared" si="14"/>
        <v>48.684210526315795</v>
      </c>
      <c r="S14" s="39">
        <f t="shared" si="15"/>
        <v>-3.3646838990968604</v>
      </c>
      <c r="T14" s="39">
        <f t="shared" si="16"/>
        <v>-3.3646838990968533</v>
      </c>
      <c r="U14" t="s">
        <v>284</v>
      </c>
      <c r="V14" t="s">
        <v>437</v>
      </c>
      <c r="W14" t="s">
        <v>426</v>
      </c>
      <c r="X14" t="s">
        <v>479</v>
      </c>
      <c r="Y14" s="41"/>
    </row>
    <row r="15" spans="1:25" ht="15" x14ac:dyDescent="0.25">
      <c r="A15">
        <v>2.17</v>
      </c>
      <c r="B15">
        <v>1.75</v>
      </c>
      <c r="C15" s="29">
        <f t="shared" si="0"/>
        <v>3.2258064516129004E-2</v>
      </c>
      <c r="D15" s="30">
        <f>IF(OR($A15="",$B15=""),"",A15*'MPTO_working_2-way'!$G14)</f>
        <v>2.2399999999999998</v>
      </c>
      <c r="E15" s="32">
        <f>IF(OR($A15="",$B15=""),"",B15*'MPTO_working_2-way'!$G14)</f>
        <v>1.8064516129032258</v>
      </c>
      <c r="F15" s="30">
        <f>IF(OR($A15="",$B15=""),"",'MPTO_working_2-way'!D14)</f>
        <v>2.2487046632124348</v>
      </c>
      <c r="G15" s="32">
        <f>IF(OR($A15="",$B15=""),"",'MPTO_working_2-way'!E14)</f>
        <v>1.8008298755186722</v>
      </c>
      <c r="H15" s="30">
        <f>IF(OR($A15="",$B15=""),"",'OddsRatio_working_2-way'!M14)</f>
        <v>2.2489995996796797</v>
      </c>
      <c r="I15" s="30">
        <f>IF(OR($A15="",$B15=""),"",'OddsRatio_working_2-way'!N14)</f>
        <v>1.8006407690254356</v>
      </c>
      <c r="J15" s="30">
        <f>IF('Log_working_2-way'!$D14="","",A15^('Log_working_2-way'!$D14))</f>
        <v>2.2529893897006406</v>
      </c>
      <c r="K15" s="32">
        <f>IF('Log_working_2-way'!$D14="","",B15^('Log_working_2-way'!$D14))</f>
        <v>1.798091355138193</v>
      </c>
      <c r="L15" s="37">
        <f t="shared" si="9"/>
        <v>0.44642857142857145</v>
      </c>
      <c r="M15" s="37">
        <f t="shared" si="10"/>
        <v>0.5535714285714286</v>
      </c>
      <c r="N15" s="38">
        <v>112</v>
      </c>
      <c r="O15" s="38">
        <f t="shared" si="11"/>
        <v>60.387096774193544</v>
      </c>
      <c r="P15" s="38">
        <f t="shared" si="12"/>
        <v>48</v>
      </c>
      <c r="Q15" s="38">
        <f t="shared" si="13"/>
        <v>64</v>
      </c>
      <c r="R15" s="38">
        <f t="shared" si="14"/>
        <v>51.612903225806448</v>
      </c>
      <c r="S15" s="39">
        <f t="shared" si="15"/>
        <v>-3.6129032258064555</v>
      </c>
      <c r="T15" s="39">
        <f t="shared" si="16"/>
        <v>-3.6129032258064484</v>
      </c>
      <c r="U15" t="s">
        <v>399</v>
      </c>
      <c r="V15" t="s">
        <v>406</v>
      </c>
      <c r="W15" t="s">
        <v>427</v>
      </c>
      <c r="X15" t="s">
        <v>479</v>
      </c>
      <c r="Y15" s="41"/>
    </row>
    <row r="16" spans="1:25" ht="15" x14ac:dyDescent="0.25">
      <c r="A16">
        <v>1.76</v>
      </c>
      <c r="B16">
        <v>2.14</v>
      </c>
      <c r="C16" s="29">
        <f t="shared" si="0"/>
        <v>3.5471537807986397E-2</v>
      </c>
      <c r="D16" s="30">
        <f>IF(OR($A16="",$B16=""),"",A16*'MPTO_working_2-way'!$G15)</f>
        <v>1.8224299065420562</v>
      </c>
      <c r="E16" s="32">
        <f>IF(OR($A16="",$B16=""),"",B16*'MPTO_working_2-way'!$G15)</f>
        <v>2.2159090909090908</v>
      </c>
      <c r="F16" s="30">
        <f>IF(OR($A16="",$B16=""),"",'MPTO_working_2-way'!D15)</f>
        <v>1.8167084699980707</v>
      </c>
      <c r="G16" s="32">
        <f>IF(OR($A16="",$B16=""),"",'MPTO_working_2-way'!E15)</f>
        <v>2.2244271202456889</v>
      </c>
      <c r="H16" s="30">
        <f>IF(OR($A16="",$B16=""),"",'OddsRatio_working_2-way'!M15)</f>
        <v>1.8164965809277254</v>
      </c>
      <c r="I16" s="30">
        <f>IF(OR($A16="",$B16=""),"",'OddsRatio_working_2-way'!N15)</f>
        <v>2.2247448713915889</v>
      </c>
      <c r="J16" s="30">
        <f>IF('Log_working_2-way'!$D15="","",A16^('Log_working_2-way'!$D15))</f>
        <v>1.8138959157983681</v>
      </c>
      <c r="K16" s="32">
        <f>IF('Log_working_2-way'!$D15="","",B16^('Log_working_2-way'!$D15))</f>
        <v>2.2286583340561452</v>
      </c>
      <c r="L16" s="37">
        <f t="shared" si="9"/>
        <v>0.54871794871794866</v>
      </c>
      <c r="M16" s="37">
        <f t="shared" si="10"/>
        <v>0.45128205128205129</v>
      </c>
      <c r="N16" s="38">
        <v>113</v>
      </c>
      <c r="O16" s="38">
        <f t="shared" si="11"/>
        <v>48.795454545454547</v>
      </c>
      <c r="P16" s="38">
        <f t="shared" si="12"/>
        <v>60.196261682242998</v>
      </c>
      <c r="Q16" s="38">
        <f t="shared" si="13"/>
        <v>52.803738317757009</v>
      </c>
      <c r="R16" s="38">
        <f t="shared" si="14"/>
        <v>64.204545454545453</v>
      </c>
      <c r="S16" s="39">
        <f t="shared" si="15"/>
        <v>-4.0082837723024625</v>
      </c>
      <c r="T16" s="39">
        <f t="shared" si="16"/>
        <v>-4.0082837723024554</v>
      </c>
      <c r="U16" t="s">
        <v>409</v>
      </c>
      <c r="V16" t="s">
        <v>414</v>
      </c>
      <c r="W16" t="s">
        <v>428</v>
      </c>
      <c r="X16" t="s">
        <v>479</v>
      </c>
      <c r="Y16" s="41"/>
    </row>
    <row r="17" spans="1:25" ht="15" x14ac:dyDescent="0.25">
      <c r="A17">
        <v>1.87</v>
      </c>
      <c r="B17">
        <v>1.97</v>
      </c>
      <c r="C17" s="29">
        <f t="shared" si="0"/>
        <v>4.2373571486739481E-2</v>
      </c>
      <c r="D17" s="30">
        <f>IF(OR($A17="",$B17=""),"",A17*'MPTO_working_2-way'!$G16)</f>
        <v>1.9492385786802029</v>
      </c>
      <c r="E17" s="32">
        <f>IF(OR($A17="",$B17=""),"",B17*'MPTO_working_2-way'!$G16)</f>
        <v>2.0534759358288768</v>
      </c>
      <c r="F17" s="30">
        <f>IF(OR($A17="",$B17=""),"",'MPTO_working_2-way'!D16)</f>
        <v>1.9471444805623825</v>
      </c>
      <c r="G17" s="32">
        <f>IF(OR($A17="",$B17=""),"",'MPTO_working_2-way'!E16)</f>
        <v>2.0558051284913081</v>
      </c>
      <c r="H17" s="30">
        <f>IF(OR($A17="",$B17=""),"",'OddsRatio_working_2-way'!M16)</f>
        <v>1.9470518552301377</v>
      </c>
      <c r="I17" s="30">
        <f>IF(OR($A17="",$B17=""),"",'OddsRatio_working_2-way'!N16)</f>
        <v>2.0559083903140616</v>
      </c>
      <c r="J17" s="30">
        <f>IF('Log_working_2-way'!$D16="","",A17^('Log_working_2-way'!$D16))</f>
        <v>1.9460927711281228</v>
      </c>
      <c r="K17" s="32">
        <f>IF('Log_working_2-way'!$D16="","",B17^('Log_working_2-way'!$D16))</f>
        <v>2.0569787979748906</v>
      </c>
      <c r="L17" s="37">
        <f t="shared" si="9"/>
        <v>0.51302083333333337</v>
      </c>
      <c r="M17" s="37">
        <f t="shared" si="10"/>
        <v>0.48697916666666674</v>
      </c>
      <c r="N17" s="38">
        <v>114</v>
      </c>
      <c r="O17" s="38">
        <f t="shared" si="11"/>
        <v>53.037433155080208</v>
      </c>
      <c r="P17" s="38">
        <f t="shared" si="12"/>
        <v>56.131979695431461</v>
      </c>
      <c r="Q17" s="38">
        <f t="shared" si="13"/>
        <v>57.868020304568525</v>
      </c>
      <c r="R17" s="38">
        <f t="shared" si="14"/>
        <v>60.962566844919778</v>
      </c>
      <c r="S17" s="39">
        <f t="shared" si="15"/>
        <v>-4.8305871494883164</v>
      </c>
      <c r="T17" s="39">
        <f t="shared" si="16"/>
        <v>-4.8305871494883164</v>
      </c>
      <c r="U17" t="s">
        <v>146</v>
      </c>
      <c r="V17" t="s">
        <v>122</v>
      </c>
      <c r="W17" t="s">
        <v>419</v>
      </c>
      <c r="X17" t="s">
        <v>480</v>
      </c>
      <c r="Y17" s="41"/>
    </row>
    <row r="18" spans="1:25" ht="15" x14ac:dyDescent="0.25">
      <c r="A18">
        <v>1.69</v>
      </c>
      <c r="B18">
        <v>2.19</v>
      </c>
      <c r="C18" s="29">
        <f t="shared" si="0"/>
        <v>4.8336980897571102E-2</v>
      </c>
      <c r="D18" s="30">
        <f>IF(OR($A18="",$B18=""),"",A18*'MPTO_working_2-way'!$G17)</f>
        <v>1.7716894977168951</v>
      </c>
      <c r="E18" s="32">
        <f>IF(OR($A18="",$B18=""),"",B18*'MPTO_working_2-way'!$G17)</f>
        <v>2.2958579881656807</v>
      </c>
      <c r="F18" s="30">
        <f>IF(OR($A18="",$B18=""),"",'MPTO_working_2-way'!D17)</f>
        <v>1.7619671038537528</v>
      </c>
      <c r="G18" s="32">
        <f>IF(OR($A18="",$B18=""),"",'MPTO_working_2-way'!E17)</f>
        <v>2.3123926150385805</v>
      </c>
      <c r="H18" s="30">
        <f>IF(OR($A18="",$B18=""),"",'OddsRatio_working_2-way'!M17)</f>
        <v>1.761466961051567</v>
      </c>
      <c r="I18" s="30">
        <f>IF(OR($A18="",$B18=""),"",'OddsRatio_working_2-way'!N17)</f>
        <v>2.3132546139874859</v>
      </c>
      <c r="J18" s="30">
        <f>IF('Log_working_2-way'!$D17="","",A18^('Log_working_2-way'!$D17))</f>
        <v>1.7570098765015589</v>
      </c>
      <c r="K18" s="32">
        <f>IF('Log_working_2-way'!$D17="","",B18^('Log_working_2-way'!$D17))</f>
        <v>2.3209867282319023</v>
      </c>
      <c r="L18" s="37">
        <f t="shared" si="9"/>
        <v>0.56443298969072164</v>
      </c>
      <c r="M18" s="37">
        <f t="shared" si="10"/>
        <v>0.4355670103092783</v>
      </c>
      <c r="N18" s="38">
        <v>115</v>
      </c>
      <c r="O18" s="38">
        <f t="shared" si="11"/>
        <v>46.952662721893489</v>
      </c>
      <c r="P18" s="38">
        <f t="shared" si="12"/>
        <v>62.488584474885847</v>
      </c>
      <c r="Q18" s="38">
        <f t="shared" si="13"/>
        <v>52.51141552511416</v>
      </c>
      <c r="R18" s="38">
        <f t="shared" si="14"/>
        <v>68.047337278106511</v>
      </c>
      <c r="S18" s="39">
        <f t="shared" si="15"/>
        <v>-5.5587528032206706</v>
      </c>
      <c r="T18" s="39">
        <f t="shared" si="16"/>
        <v>-5.5587528032206635</v>
      </c>
      <c r="U18" t="s">
        <v>144</v>
      </c>
      <c r="V18" t="s">
        <v>149</v>
      </c>
      <c r="W18" t="s">
        <v>419</v>
      </c>
      <c r="X18" t="s">
        <v>480</v>
      </c>
      <c r="Y18" s="41"/>
    </row>
    <row r="19" spans="1:25" ht="15" x14ac:dyDescent="0.25">
      <c r="A19">
        <v>1.38</v>
      </c>
      <c r="B19">
        <v>3.05</v>
      </c>
      <c r="C19" s="29">
        <f t="shared" si="0"/>
        <v>5.2506533618436713E-2</v>
      </c>
      <c r="D19" s="30">
        <f>IF(OR($A19="",$B19=""),"",A19*'MPTO_working_2-way'!$G18)</f>
        <v>1.4524590163934425</v>
      </c>
      <c r="E19" s="32">
        <f>IF(OR($A19="",$B19=""),"",B19*'MPTO_working_2-way'!$G18)</f>
        <v>3.2101449275362319</v>
      </c>
      <c r="F19" s="30">
        <f>IF(OR($A19="",$B19=""),"",'MPTO_working_2-way'!D18)</f>
        <v>1.4318761694165674</v>
      </c>
      <c r="G19" s="32">
        <f>IF(OR($A19="",$B19=""),"",'MPTO_working_2-way'!E18)</f>
        <v>3.3154785348562426</v>
      </c>
      <c r="H19" s="30">
        <f>IF(OR($A19="",$B19=""),"",'OddsRatio_working_2-way'!M18)</f>
        <v>1.4305413495339749</v>
      </c>
      <c r="I19" s="30">
        <f>IF(OR($A19="",$B19=""),"",'OddsRatio_working_2-way'!N18)</f>
        <v>3.3226572803806547</v>
      </c>
      <c r="J19" s="30">
        <f>IF('Log_working_2-way'!$D18="","",A19^('Log_working_2-way'!$D18))</f>
        <v>1.4209940293792218</v>
      </c>
      <c r="K19" s="32">
        <f>IF('Log_working_2-way'!$D18="","",B19^('Log_working_2-way'!$D18))</f>
        <v>3.3753305990026448</v>
      </c>
      <c r="L19" s="37">
        <f t="shared" si="9"/>
        <v>0.68848758465011295</v>
      </c>
      <c r="M19" s="37">
        <f t="shared" si="10"/>
        <v>0.31151241534988711</v>
      </c>
      <c r="N19" s="38">
        <v>116</v>
      </c>
      <c r="O19" s="38">
        <f t="shared" si="11"/>
        <v>31.942028985507239</v>
      </c>
      <c r="P19" s="38">
        <f t="shared" si="12"/>
        <v>77.967213114754088</v>
      </c>
      <c r="Q19" s="38">
        <f t="shared" si="13"/>
        <v>38.032786885245905</v>
      </c>
      <c r="R19" s="38">
        <f t="shared" si="14"/>
        <v>84.057971014492765</v>
      </c>
      <c r="S19" s="39">
        <f t="shared" si="15"/>
        <v>-6.0907578997386658</v>
      </c>
      <c r="T19" s="39">
        <f t="shared" si="16"/>
        <v>-6.0907578997386764</v>
      </c>
      <c r="U19" t="s">
        <v>121</v>
      </c>
      <c r="V19" t="s">
        <v>310</v>
      </c>
      <c r="W19" t="s">
        <v>419</v>
      </c>
      <c r="X19" t="s">
        <v>480</v>
      </c>
      <c r="Y19" s="41"/>
    </row>
    <row r="20" spans="1:25" ht="15" x14ac:dyDescent="0.25">
      <c r="A20">
        <v>1.62</v>
      </c>
      <c r="B20">
        <v>2.33</v>
      </c>
      <c r="C20" s="29">
        <f t="shared" si="0"/>
        <v>4.6468499973506994E-2</v>
      </c>
      <c r="D20" s="30">
        <f>IF(OR($A20="",$B20=""),"",A20*'MPTO_working_2-way'!$G19)</f>
        <v>1.6952789699570814</v>
      </c>
      <c r="E20" s="32">
        <f>IF(OR($A20="",$B20=""),"",B20*'MPTO_working_2-way'!$G19)</f>
        <v>2.4382716049382713</v>
      </c>
      <c r="F20" s="30">
        <f>IF(OR($A20="",$B20=""),"",'MPTO_working_2-way'!D19)</f>
        <v>1.6833608348570663</v>
      </c>
      <c r="G20" s="32">
        <f>IF(OR($A20="",$B20=""),"",'MPTO_working_2-way'!E19)</f>
        <v>2.4633557397376489</v>
      </c>
      <c r="H20" s="30">
        <f>IF(OR($A20="",$B20=""),"",'OddsRatio_working_2-way'!M19)</f>
        <v>1.6827630727667064</v>
      </c>
      <c r="I20" s="30">
        <f>IF(OR($A20="",$B20=""),"",'OddsRatio_working_2-way'!N19)</f>
        <v>2.4646369141608373</v>
      </c>
      <c r="J20" s="30">
        <f>IF('Log_working_2-way'!$D19="","",A20^('Log_working_2-way'!$D19))</f>
        <v>1.6773065149346209</v>
      </c>
      <c r="K20" s="32">
        <f>IF('Log_working_2-way'!$D19="","",B20^('Log_working_2-way'!$D19))</f>
        <v>2.476436410914471</v>
      </c>
      <c r="L20" s="37">
        <f t="shared" si="9"/>
        <v>0.58987341772151902</v>
      </c>
      <c r="M20" s="37">
        <f t="shared" si="10"/>
        <v>0.41012658227848103</v>
      </c>
      <c r="N20" s="38">
        <v>117</v>
      </c>
      <c r="O20" s="38">
        <f t="shared" si="11"/>
        <v>44.777777777777786</v>
      </c>
      <c r="P20" s="38">
        <f t="shared" si="12"/>
        <v>66.785407725321903</v>
      </c>
      <c r="Q20" s="38">
        <f t="shared" si="13"/>
        <v>50.214592274678111</v>
      </c>
      <c r="R20" s="38">
        <f t="shared" si="14"/>
        <v>72.222222222222214</v>
      </c>
      <c r="S20" s="39">
        <f t="shared" si="15"/>
        <v>-5.4368144969003254</v>
      </c>
      <c r="T20" s="39">
        <f t="shared" si="16"/>
        <v>-5.4368144969003112</v>
      </c>
      <c r="U20" t="s">
        <v>313</v>
      </c>
      <c r="V20" t="s">
        <v>147</v>
      </c>
      <c r="W20" t="s">
        <v>419</v>
      </c>
      <c r="X20" t="s">
        <v>480</v>
      </c>
      <c r="Y20" s="41"/>
    </row>
    <row r="21" spans="1:25" ht="15" x14ac:dyDescent="0.25">
      <c r="A21">
        <v>1.2</v>
      </c>
      <c r="B21">
        <v>4.4000000000000004</v>
      </c>
      <c r="C21" s="29">
        <f t="shared" si="0"/>
        <v>6.0606060606060552E-2</v>
      </c>
      <c r="D21" s="30">
        <f>IF(OR($A21="",$B21=""),"",A21*'MPTO_working_2-way'!$G20)</f>
        <v>1.2727272727272727</v>
      </c>
      <c r="E21" s="32">
        <f>IF(OR($A21="",$B21=""),"",B21*'MPTO_working_2-way'!$G20)</f>
        <v>4.666666666666667</v>
      </c>
      <c r="F21" s="30">
        <f>IF(OR($A21="",$B21=""),"",'MPTO_working_2-way'!D20)</f>
        <v>1.2452830188679245</v>
      </c>
      <c r="G21" s="32">
        <f>IF(OR($A21="",$B21=""),"",'MPTO_working_2-way'!E20)</f>
        <v>5.0769230769230766</v>
      </c>
      <c r="H21" s="30">
        <f>IF(OR($A21="",$B21=""),"",'OddsRatio_working_2-way'!M20)</f>
        <v>1.2425356250363326</v>
      </c>
      <c r="I21" s="30">
        <f>IF(OR($A21="",$B21=""),"",'OddsRatio_working_2-way'!N20)</f>
        <v>5.1231056256176588</v>
      </c>
      <c r="J21" s="30">
        <f>IF('Log_working_2-way'!$D20="","",A21^('Log_working_2-way'!$D20))</f>
        <v>1.2294506706648318</v>
      </c>
      <c r="K21" s="32">
        <f>IF('Log_working_2-way'!$D20="","",B21^('Log_working_2-way'!$D20))</f>
        <v>5.3582352455214322</v>
      </c>
      <c r="L21" s="37">
        <f t="shared" si="9"/>
        <v>0.7857142857142857</v>
      </c>
      <c r="M21" s="37">
        <f t="shared" si="10"/>
        <v>0.21428571428571427</v>
      </c>
      <c r="N21" s="38">
        <v>118</v>
      </c>
      <c r="O21" s="38">
        <f t="shared" si="11"/>
        <v>19.666666666666664</v>
      </c>
      <c r="P21" s="38">
        <f t="shared" si="12"/>
        <v>91.181818181818187</v>
      </c>
      <c r="Q21" s="38">
        <f t="shared" si="13"/>
        <v>26.818181818181817</v>
      </c>
      <c r="R21" s="38">
        <f t="shared" si="14"/>
        <v>98.333333333333343</v>
      </c>
      <c r="S21" s="39">
        <f t="shared" si="15"/>
        <v>-7.1515151515151523</v>
      </c>
      <c r="T21" s="39">
        <f t="shared" si="16"/>
        <v>-7.1515151515151558</v>
      </c>
      <c r="U21" t="s">
        <v>317</v>
      </c>
      <c r="V21" t="s">
        <v>157</v>
      </c>
      <c r="W21" t="s">
        <v>420</v>
      </c>
      <c r="X21" t="s">
        <v>480</v>
      </c>
      <c r="Y21" s="41"/>
    </row>
    <row r="22" spans="1:25" ht="15" x14ac:dyDescent="0.25">
      <c r="A22">
        <v>1.63</v>
      </c>
      <c r="B22">
        <v>2.41</v>
      </c>
      <c r="C22" s="29">
        <f t="shared" si="0"/>
        <v>2.8434691851436877E-2</v>
      </c>
      <c r="D22" s="30">
        <f>IF(OR($A22="",$B22=""),"",A22*'MPTO_working_2-way'!$G21)</f>
        <v>1.6763485477178419</v>
      </c>
      <c r="E22" s="32">
        <f>IF(OR($A22="",$B22=""),"",B22*'MPTO_working_2-way'!$G21)</f>
        <v>2.4785276073619631</v>
      </c>
      <c r="F22" s="30">
        <f>IF(OR($A22="",$B22=""),"",'MPTO_working_2-way'!D21)</f>
        <v>1.6686702206741284</v>
      </c>
      <c r="G22" s="32">
        <f>IF(OR($A22="",$B22=""),"",'MPTO_working_2-way'!E21)</f>
        <v>2.4955055109106499</v>
      </c>
      <c r="H22" s="30">
        <f>IF(OR($A22="",$B22=""),"",'OddsRatio_working_2-way'!M21)</f>
        <v>1.6684373647831916</v>
      </c>
      <c r="I22" s="30">
        <f>IF(OR($A22="",$B22=""),"",'OddsRatio_working_2-way'!N21)</f>
        <v>2.4960264830861911</v>
      </c>
      <c r="J22" s="30">
        <f>IF('Log_working_2-way'!$D21="","",A22^('Log_working_2-way'!$D21))</f>
        <v>1.6649584147953032</v>
      </c>
      <c r="K22" s="32">
        <f>IF('Log_working_2-way'!$D21="","",B22^('Log_working_2-way'!$D21))</f>
        <v>2.5038534406814188</v>
      </c>
      <c r="L22" s="37">
        <f t="shared" si="9"/>
        <v>0.59653465346534673</v>
      </c>
      <c r="M22" s="37">
        <f t="shared" si="10"/>
        <v>0.40346534653465349</v>
      </c>
      <c r="N22" s="38">
        <v>119</v>
      </c>
      <c r="O22" s="38">
        <f t="shared" si="11"/>
        <v>45.993865030674847</v>
      </c>
      <c r="P22" s="38">
        <f t="shared" si="12"/>
        <v>69.622406639004154</v>
      </c>
      <c r="Q22" s="38">
        <f t="shared" si="13"/>
        <v>49.377593360995846</v>
      </c>
      <c r="R22" s="38">
        <f t="shared" si="14"/>
        <v>73.00613496932516</v>
      </c>
      <c r="S22" s="39">
        <f t="shared" si="15"/>
        <v>-3.3837283303209986</v>
      </c>
      <c r="T22" s="39">
        <f t="shared" si="16"/>
        <v>-3.3837283303210057</v>
      </c>
      <c r="U22" t="s">
        <v>319</v>
      </c>
      <c r="V22" t="s">
        <v>152</v>
      </c>
      <c r="W22" t="s">
        <v>420</v>
      </c>
      <c r="X22" t="s">
        <v>480</v>
      </c>
      <c r="Y22" s="41"/>
    </row>
    <row r="23" spans="1:25" ht="15" x14ac:dyDescent="0.25">
      <c r="A23">
        <v>1.35</v>
      </c>
      <c r="B23">
        <v>3.34</v>
      </c>
      <c r="C23" s="29">
        <f t="shared" si="0"/>
        <v>4.0141938345531258E-2</v>
      </c>
      <c r="D23" s="30">
        <f>IF(OR($A23="",$B23=""),"",A23*'MPTO_working_2-way'!$G22)</f>
        <v>1.4041916167664672</v>
      </c>
      <c r="E23" s="32">
        <f>IF(OR($A23="",$B23=""),"",B23*'MPTO_working_2-way'!$G22)</f>
        <v>3.4740740740740743</v>
      </c>
      <c r="F23" s="30">
        <f>IF(OR($A23="",$B23=""),"",'MPTO_working_2-way'!D22)</f>
        <v>1.3875980920141562</v>
      </c>
      <c r="G23" s="32">
        <f>IF(OR($A23="",$B23=""),"",'MPTO_working_2-way'!E22)</f>
        <v>3.5799920603414059</v>
      </c>
      <c r="H23" s="30">
        <f>IF(OR($A23="",$B23=""),"",'OddsRatio_working_2-way'!M22)</f>
        <v>1.3867462340768812</v>
      </c>
      <c r="I23" s="30">
        <f>IF(OR($A23="",$B23=""),"",'OddsRatio_working_2-way'!N22)</f>
        <v>3.5856748221140036</v>
      </c>
      <c r="J23" s="30">
        <f>IF('Log_working_2-way'!$D22="","",A23^('Log_working_2-way'!$D22))</f>
        <v>1.3790409354061082</v>
      </c>
      <c r="K23" s="32">
        <f>IF('Log_working_2-way'!$D22="","",B23^('Log_working_2-way'!$D22))</f>
        <v>3.6382374740724073</v>
      </c>
      <c r="L23" s="37">
        <f t="shared" si="9"/>
        <v>0.71215351812366734</v>
      </c>
      <c r="M23" s="37">
        <f t="shared" si="10"/>
        <v>0.2878464818763326</v>
      </c>
      <c r="N23" s="38">
        <v>120</v>
      </c>
      <c r="O23" s="38">
        <f t="shared" si="11"/>
        <v>31.111111111111111</v>
      </c>
      <c r="P23" s="38">
        <f t="shared" si="12"/>
        <v>84.071856287425149</v>
      </c>
      <c r="Q23" s="38">
        <f t="shared" si="13"/>
        <v>35.928143712574851</v>
      </c>
      <c r="R23" s="38">
        <f t="shared" si="14"/>
        <v>88.888888888888886</v>
      </c>
      <c r="S23" s="39">
        <f t="shared" si="15"/>
        <v>-4.8170326014637403</v>
      </c>
      <c r="T23" s="39">
        <f t="shared" si="16"/>
        <v>-4.8170326014637368</v>
      </c>
      <c r="U23" t="s">
        <v>160</v>
      </c>
      <c r="V23" t="s">
        <v>124</v>
      </c>
      <c r="W23" t="s">
        <v>420</v>
      </c>
      <c r="X23" t="s">
        <v>480</v>
      </c>
      <c r="Y23" s="41"/>
    </row>
    <row r="24" spans="1:25" ht="15" x14ac:dyDescent="0.25">
      <c r="A24">
        <v>2.12</v>
      </c>
      <c r="B24">
        <v>1.79</v>
      </c>
      <c r="C24" s="29">
        <f t="shared" si="0"/>
        <v>3.0357331084642114E-2</v>
      </c>
      <c r="D24" s="30">
        <f>IF(OR($A24="",$B24=""),"",A24*'MPTO_working_2-way'!$G23)</f>
        <v>2.1843575418994412</v>
      </c>
      <c r="E24" s="32">
        <f>IF(OR($A24="",$B24=""),"",B24*'MPTO_working_2-way'!$G23)</f>
        <v>1.8443396226415094</v>
      </c>
      <c r="F24" s="30">
        <f>IF(OR($A24="",$B24=""),"",'MPTO_working_2-way'!D23)</f>
        <v>2.1904871854075272</v>
      </c>
      <c r="G24" s="32">
        <f>IF(OR($A24="",$B24=""),"",'MPTO_working_2-way'!E23)</f>
        <v>1.8399922420480992</v>
      </c>
      <c r="H24" s="30">
        <f>IF(OR($A24="",$B24=""),"",'OddsRatio_working_2-way'!M23)</f>
        <v>2.1906811155751749</v>
      </c>
      <c r="I24" s="30">
        <f>IF(OR($A24="",$B24=""),"",'OddsRatio_working_2-way'!N23)</f>
        <v>1.8398554297360612</v>
      </c>
      <c r="J24" s="30">
        <f>IF('Log_working_2-way'!$D23="","",A24^('Log_working_2-way'!$D23))</f>
        <v>2.1934793420182777</v>
      </c>
      <c r="K24" s="32">
        <f>IF('Log_working_2-way'!$D23="","",B24^('Log_working_2-way'!$D23))</f>
        <v>1.8378863083703576</v>
      </c>
      <c r="L24" s="37">
        <f t="shared" si="9"/>
        <v>0.45780051150895146</v>
      </c>
      <c r="M24" s="37">
        <f t="shared" si="10"/>
        <v>0.5421994884910486</v>
      </c>
      <c r="N24" s="38">
        <v>121</v>
      </c>
      <c r="O24" s="38">
        <f t="shared" si="11"/>
        <v>63.924528301886802</v>
      </c>
      <c r="P24" s="38">
        <f t="shared" si="12"/>
        <v>53.402234636871505</v>
      </c>
      <c r="Q24" s="38">
        <f t="shared" si="13"/>
        <v>67.597765363128488</v>
      </c>
      <c r="R24" s="38">
        <f t="shared" si="14"/>
        <v>57.075471698113205</v>
      </c>
      <c r="S24" s="39">
        <f t="shared" si="15"/>
        <v>-3.6732370612416858</v>
      </c>
      <c r="T24" s="39">
        <f t="shared" si="16"/>
        <v>-3.6732370612417</v>
      </c>
      <c r="U24" t="s">
        <v>158</v>
      </c>
      <c r="V24" t="s">
        <v>155</v>
      </c>
      <c r="W24" t="s">
        <v>420</v>
      </c>
      <c r="X24" t="s">
        <v>480</v>
      </c>
      <c r="Y24" s="41"/>
    </row>
    <row r="25" spans="1:25" ht="15" x14ac:dyDescent="0.25">
      <c r="A25">
        <v>1.82</v>
      </c>
      <c r="B25">
        <v>2.09</v>
      </c>
      <c r="C25" s="29">
        <f t="shared" si="0"/>
        <v>2.7919448972080652E-2</v>
      </c>
      <c r="D25" s="30">
        <f>IF(OR($A25="",$B25=""),"",A25*'MPTO_working_2-way'!$G24)</f>
        <v>1.8708133971291869</v>
      </c>
      <c r="E25" s="32">
        <f>IF(OR($A25="",$B25=""),"",B25*'MPTO_working_2-way'!$G24)</f>
        <v>2.1483516483516483</v>
      </c>
      <c r="F25" s="30">
        <f>IF(OR($A25="",$B25=""),"",'MPTO_working_2-way'!D24)</f>
        <v>1.8674456281604401</v>
      </c>
      <c r="G25" s="32">
        <f>IF(OR($A25="",$B25=""),"",'MPTO_working_2-way'!E24)</f>
        <v>2.152810006225593</v>
      </c>
      <c r="H25" s="30">
        <f>IF(OR($A25="",$B25=""),"",'OddsRatio_working_2-way'!M24)</f>
        <v>1.8673485908108987</v>
      </c>
      <c r="I25" s="30">
        <f>IF(OR($A25="",$B25=""),"",'OddsRatio_working_2-way'!N24)</f>
        <v>2.1529389804681456</v>
      </c>
      <c r="J25" s="30">
        <f>IF('Log_working_2-way'!$D24="","",A25^('Log_working_2-way'!$D24))</f>
        <v>1.8658256434588982</v>
      </c>
      <c r="K25" s="32">
        <f>IF('Log_working_2-way'!$D24="","",B25^('Log_working_2-way'!$D24))</f>
        <v>2.1549669469306498</v>
      </c>
      <c r="L25" s="37">
        <f t="shared" si="9"/>
        <v>0.53452685421994872</v>
      </c>
      <c r="M25" s="37">
        <f t="shared" si="10"/>
        <v>0.46547314578005117</v>
      </c>
      <c r="N25" s="38">
        <v>122</v>
      </c>
      <c r="O25" s="38">
        <f t="shared" si="11"/>
        <v>54.967032967032971</v>
      </c>
      <c r="P25" s="38">
        <f t="shared" si="12"/>
        <v>63.626794258373209</v>
      </c>
      <c r="Q25" s="38">
        <f t="shared" si="13"/>
        <v>58.373205741626798</v>
      </c>
      <c r="R25" s="38">
        <f t="shared" si="14"/>
        <v>67.032967032967022</v>
      </c>
      <c r="S25" s="39">
        <f t="shared" si="15"/>
        <v>-3.4061727745938271</v>
      </c>
      <c r="T25" s="39">
        <f t="shared" si="16"/>
        <v>-3.4061727745938128</v>
      </c>
      <c r="U25" t="s">
        <v>154</v>
      </c>
      <c r="V25" t="s">
        <v>159</v>
      </c>
      <c r="W25" t="s">
        <v>420</v>
      </c>
      <c r="X25" t="s">
        <v>480</v>
      </c>
      <c r="Y25" s="41"/>
    </row>
    <row r="26" spans="1:25" ht="15" x14ac:dyDescent="0.25">
      <c r="A26">
        <v>1.75</v>
      </c>
      <c r="B26">
        <v>2.17</v>
      </c>
      <c r="C26" s="29">
        <f t="shared" si="0"/>
        <v>3.2258064516129004E-2</v>
      </c>
      <c r="D26" s="30">
        <f>IF(OR($A26="",$B26=""),"",A26*'MPTO_working_2-way'!$G25)</f>
        <v>1.8064516129032258</v>
      </c>
      <c r="E26" s="32">
        <f>IF(OR($A26="",$B26=""),"",B26*'MPTO_working_2-way'!$G25)</f>
        <v>2.2399999999999998</v>
      </c>
      <c r="F26" s="30">
        <f>IF(OR($A26="",$B26=""),"",'MPTO_working_2-way'!D25)</f>
        <v>1.8008298755186722</v>
      </c>
      <c r="G26" s="32">
        <f>IF(OR($A26="",$B26=""),"",'MPTO_working_2-way'!E25)</f>
        <v>2.2487046632124348</v>
      </c>
      <c r="H26" s="30">
        <f>IF(OR($A26="",$B26=""),"",'OddsRatio_working_2-way'!M25)</f>
        <v>1.8006407690254356</v>
      </c>
      <c r="I26" s="30">
        <f>IF(OR($A26="",$B26=""),"",'OddsRatio_working_2-way'!N25)</f>
        <v>2.2489995996796797</v>
      </c>
      <c r="J26" s="30">
        <f>IF('Log_working_2-way'!$D25="","",A26^('Log_working_2-way'!$D25))</f>
        <v>1.798091355138193</v>
      </c>
      <c r="K26" s="32">
        <f>IF('Log_working_2-way'!$D25="","",B26^('Log_working_2-way'!$D25))</f>
        <v>2.2529893897006406</v>
      </c>
      <c r="L26" s="37">
        <f t="shared" si="9"/>
        <v>0.5535714285714286</v>
      </c>
      <c r="M26" s="37">
        <f t="shared" si="10"/>
        <v>0.44642857142857145</v>
      </c>
      <c r="N26" s="38">
        <v>123</v>
      </c>
      <c r="O26" s="38">
        <f t="shared" si="11"/>
        <v>52.714285714285708</v>
      </c>
      <c r="P26" s="38">
        <f t="shared" si="12"/>
        <v>66.317972350230406</v>
      </c>
      <c r="Q26" s="38">
        <f t="shared" si="13"/>
        <v>56.682027649769587</v>
      </c>
      <c r="R26" s="38">
        <f t="shared" si="14"/>
        <v>70.285714285714278</v>
      </c>
      <c r="S26" s="39">
        <f t="shared" si="15"/>
        <v>-3.967741935483879</v>
      </c>
      <c r="T26" s="39">
        <f t="shared" si="16"/>
        <v>-3.9677419354838719</v>
      </c>
      <c r="U26" t="s">
        <v>162</v>
      </c>
      <c r="V26" t="s">
        <v>167</v>
      </c>
      <c r="W26" t="s">
        <v>421</v>
      </c>
      <c r="X26" t="s">
        <v>480</v>
      </c>
      <c r="Y26" s="41"/>
    </row>
    <row r="27" spans="1:25" ht="15" x14ac:dyDescent="0.25">
      <c r="A27">
        <v>1.68</v>
      </c>
      <c r="B27">
        <v>2.27</v>
      </c>
      <c r="C27" s="29">
        <f t="shared" si="0"/>
        <v>3.5766729599328695E-2</v>
      </c>
      <c r="D27" s="30">
        <f>IF(OR($A27="",$B27=""),"",A27*'MPTO_working_2-way'!$G26)</f>
        <v>1.7400881057268722</v>
      </c>
      <c r="E27" s="32">
        <f>IF(OR($A27="",$B27=""),"",B27*'MPTO_working_2-way'!$G26)</f>
        <v>2.3511904761904763</v>
      </c>
      <c r="F27" s="30">
        <f>IF(OR($A27="",$B27=""),"",'MPTO_working_2-way'!D26)</f>
        <v>1.7320374239258789</v>
      </c>
      <c r="G27" s="32">
        <f>IF(OR($A27="",$B27=""),"",'MPTO_working_2-way'!E26)</f>
        <v>2.3660503784588656</v>
      </c>
      <c r="H27" s="30">
        <f>IF(OR($A27="",$B27=""),"",'OddsRatio_working_2-way'!M26)</f>
        <v>1.7317329231804059</v>
      </c>
      <c r="I27" s="30">
        <f>IF(OR($A27="",$B27=""),"",'OddsRatio_working_2-way'!N26)</f>
        <v>2.3666188418222287</v>
      </c>
      <c r="J27" s="30">
        <f>IF('Log_working_2-way'!$D26="","",A27^('Log_working_2-way'!$D26))</f>
        <v>1.72807279838637</v>
      </c>
      <c r="K27" s="32">
        <f>IF('Log_working_2-way'!$D26="","",B27^('Log_working_2-way'!$D26))</f>
        <v>2.37348902776783</v>
      </c>
      <c r="L27" s="37">
        <f t="shared" si="9"/>
        <v>0.57468354430379742</v>
      </c>
      <c r="M27" s="37">
        <f t="shared" si="10"/>
        <v>0.42531645569620252</v>
      </c>
      <c r="N27" s="38">
        <v>124</v>
      </c>
      <c r="O27" s="38">
        <f t="shared" si="11"/>
        <v>50.190476190476183</v>
      </c>
      <c r="P27" s="38">
        <f t="shared" si="12"/>
        <v>69.374449339207047</v>
      </c>
      <c r="Q27" s="38">
        <f t="shared" si="13"/>
        <v>54.625550660792946</v>
      </c>
      <c r="R27" s="38">
        <f t="shared" si="14"/>
        <v>73.80952380952381</v>
      </c>
      <c r="S27" s="39">
        <f t="shared" si="15"/>
        <v>-4.4350744703167635</v>
      </c>
      <c r="T27" s="39">
        <f t="shared" si="16"/>
        <v>-4.4350744703167635</v>
      </c>
      <c r="U27" t="s">
        <v>164</v>
      </c>
      <c r="V27" t="s">
        <v>322</v>
      </c>
      <c r="W27" t="s">
        <v>421</v>
      </c>
      <c r="X27" t="s">
        <v>480</v>
      </c>
      <c r="Y27" s="41"/>
    </row>
    <row r="28" spans="1:25" ht="15" x14ac:dyDescent="0.25">
      <c r="A28">
        <v>2.02</v>
      </c>
      <c r="B28">
        <v>1.88</v>
      </c>
      <c r="C28" s="29">
        <f t="shared" si="0"/>
        <v>2.6964398567516312E-2</v>
      </c>
      <c r="D28" s="30">
        <f>IF(OR($A28="",$B28=""),"",A28*'MPTO_working_2-way'!$G27)</f>
        <v>2.0744680851063828</v>
      </c>
      <c r="E28" s="32">
        <f>IF(OR($A28="",$B28=""),"",B28*'MPTO_working_2-way'!$G27)</f>
        <v>1.9306930693069306</v>
      </c>
      <c r="F28" s="30">
        <f>IF(OR($A28="",$B28=""),"",'MPTO_working_2-way'!D27)</f>
        <v>2.0765529308836395</v>
      </c>
      <c r="G28" s="32">
        <f>IF(OR($A28="",$B28=""),"",'MPTO_working_2-way'!E27)</f>
        <v>1.9288906948394962</v>
      </c>
      <c r="H28" s="30">
        <f>IF(OR($A28="",$B28=""),"",'OddsRatio_working_2-way'!M27)</f>
        <v>2.0766108438479098</v>
      </c>
      <c r="I28" s="30">
        <f>IF(OR($A28="",$B28=""),"",'OddsRatio_working_2-way'!N27)</f>
        <v>1.9288407280256479</v>
      </c>
      <c r="J28" s="30">
        <f>IF('Log_working_2-way'!$D27="","",A28^('Log_working_2-way'!$D27))</f>
        <v>2.0775563029751076</v>
      </c>
      <c r="K28" s="32">
        <f>IF('Log_working_2-way'!$D27="","",B28^('Log_working_2-way'!$D27))</f>
        <v>1.9280257534933587</v>
      </c>
      <c r="L28" s="37">
        <f t="shared" si="9"/>
        <v>0.48205128205128212</v>
      </c>
      <c r="M28" s="37">
        <f t="shared" si="10"/>
        <v>0.517948717948718</v>
      </c>
      <c r="N28" s="38">
        <v>125</v>
      </c>
      <c r="O28" s="38">
        <f t="shared" si="11"/>
        <v>63.118811881188115</v>
      </c>
      <c r="P28" s="38">
        <f t="shared" si="12"/>
        <v>58.51063829787234</v>
      </c>
      <c r="Q28" s="38">
        <f t="shared" si="13"/>
        <v>66.489361702127653</v>
      </c>
      <c r="R28" s="38">
        <f t="shared" si="14"/>
        <v>61.881188118811878</v>
      </c>
      <c r="S28" s="39">
        <f t="shared" si="15"/>
        <v>-3.3705498209395373</v>
      </c>
      <c r="T28" s="39">
        <f t="shared" si="16"/>
        <v>-3.3705498209395373</v>
      </c>
      <c r="U28" t="s">
        <v>168</v>
      </c>
      <c r="V28" t="s">
        <v>128</v>
      </c>
      <c r="W28" t="s">
        <v>421</v>
      </c>
      <c r="X28" t="s">
        <v>480</v>
      </c>
      <c r="Y28" s="41"/>
    </row>
    <row r="29" spans="1:25" ht="15" x14ac:dyDescent="0.25">
      <c r="A29">
        <v>1.83</v>
      </c>
      <c r="B29">
        <v>2.0499999999999998</v>
      </c>
      <c r="C29" s="29">
        <f t="shared" si="0"/>
        <v>3.4252965480474407E-2</v>
      </c>
      <c r="D29" s="30">
        <f>IF(OR($A29="",$B29=""),"",A29*'MPTO_working_2-way'!$G28)</f>
        <v>1.8926829268292682</v>
      </c>
      <c r="E29" s="32">
        <f>IF(OR($A29="",$B29=""),"",B29*'MPTO_working_2-way'!$G28)</f>
        <v>2.1202185792349724</v>
      </c>
      <c r="F29" s="30">
        <f>IF(OR($A29="",$B29=""),"",'MPTO_working_2-way'!D28)</f>
        <v>1.8892106257081707</v>
      </c>
      <c r="G29" s="32">
        <f>IF(OR($A29="",$B29=""),"",'MPTO_working_2-way'!E28)</f>
        <v>2.1245929491717397</v>
      </c>
      <c r="H29" s="30">
        <f>IF(OR($A29="",$B29=""),"",'OddsRatio_working_2-way'!M28)</f>
        <v>1.8890872794479689</v>
      </c>
      <c r="I29" s="30">
        <f>IF(OR($A29="",$B29=""),"",'OddsRatio_working_2-way'!N28)</f>
        <v>2.1247489679763456</v>
      </c>
      <c r="J29" s="30">
        <f>IF('Log_working_2-way'!$D28="","",A29^('Log_working_2-way'!$D28))</f>
        <v>1.8875091450726849</v>
      </c>
      <c r="K29" s="32">
        <f>IF('Log_working_2-way'!$D28="","",B29^('Log_working_2-way'!$D28))</f>
        <v>2.1267489530128172</v>
      </c>
      <c r="L29" s="37">
        <f t="shared" si="9"/>
        <v>0.52835051546391754</v>
      </c>
      <c r="M29" s="37">
        <f t="shared" si="10"/>
        <v>0.47164948453608252</v>
      </c>
      <c r="N29" s="38">
        <v>126</v>
      </c>
      <c r="O29" s="38">
        <f t="shared" si="11"/>
        <v>57.147540983606561</v>
      </c>
      <c r="P29" s="38">
        <f t="shared" si="12"/>
        <v>64.536585365853639</v>
      </c>
      <c r="Q29" s="38">
        <f t="shared" si="13"/>
        <v>61.463414634146346</v>
      </c>
      <c r="R29" s="38">
        <f t="shared" si="14"/>
        <v>68.852459016393439</v>
      </c>
      <c r="S29" s="39">
        <f t="shared" si="15"/>
        <v>-4.3158736505397854</v>
      </c>
      <c r="T29" s="39">
        <f t="shared" si="16"/>
        <v>-4.3158736505397997</v>
      </c>
      <c r="U29" t="s">
        <v>323</v>
      </c>
      <c r="V29" t="s">
        <v>326</v>
      </c>
      <c r="W29" t="s">
        <v>421</v>
      </c>
      <c r="X29" t="s">
        <v>480</v>
      </c>
      <c r="Y29" s="41"/>
    </row>
    <row r="30" spans="1:25" s="35" customFormat="1" ht="15" x14ac:dyDescent="0.25">
      <c r="A30">
        <v>1.67</v>
      </c>
      <c r="B30">
        <v>2.2999999999999998</v>
      </c>
      <c r="C30" s="29">
        <f t="shared" si="0"/>
        <v>3.3585003905233002E-2</v>
      </c>
      <c r="D30" s="30">
        <f>IF(OR($A30="",$B30=""),"",A30*'MPTO_working_2-way'!$G29)</f>
        <v>1.7260869565217389</v>
      </c>
      <c r="E30" s="32">
        <f>IF(OR($A30="",$B30=""),"",B30*'MPTO_working_2-way'!$G29)</f>
        <v>2.3772455089820359</v>
      </c>
      <c r="F30" s="30">
        <f>IF(OR($A30="",$B30=""),"",'MPTO_working_2-way'!D29)</f>
        <v>1.7181838514873629</v>
      </c>
      <c r="G30" s="32">
        <f>IF(OR($A30="",$B30=""),"",'MPTO_working_2-way'!E29)</f>
        <v>2.3924011211460603</v>
      </c>
      <c r="H30" s="30">
        <f>IF(OR($A30="",$B30=""),"",'OddsRatio_working_2-way'!M29)</f>
        <v>1.7179029289427752</v>
      </c>
      <c r="I30" s="30">
        <f>IF(OR($A30="",$B30=""),"",'OddsRatio_working_2-way'!N29)</f>
        <v>2.3929459815307572</v>
      </c>
      <c r="J30" s="30">
        <f>IF('Log_working_2-way'!$D29="","",A30^('Log_working_2-way'!$D29))</f>
        <v>1.7143143993241288</v>
      </c>
      <c r="K30" s="32">
        <f>IF('Log_working_2-way'!$D29="","",B30^('Log_working_2-way'!$D29))</f>
        <v>2.399943779582375</v>
      </c>
      <c r="L30" s="37">
        <f t="shared" si="9"/>
        <v>0.57934508816120911</v>
      </c>
      <c r="M30" s="37">
        <f t="shared" si="10"/>
        <v>0.42065491183879095</v>
      </c>
      <c r="N30" s="38">
        <v>127</v>
      </c>
      <c r="O30" s="38">
        <f t="shared" si="11"/>
        <v>50.952095808383241</v>
      </c>
      <c r="P30" s="38">
        <f t="shared" si="12"/>
        <v>71.782608695652172</v>
      </c>
      <c r="Q30" s="38">
        <f t="shared" si="13"/>
        <v>55.217391304347835</v>
      </c>
      <c r="R30" s="38">
        <f t="shared" si="14"/>
        <v>76.04790419161678</v>
      </c>
      <c r="S30" s="39">
        <f t="shared" si="15"/>
        <v>-4.2652954959645939</v>
      </c>
      <c r="T30" s="39">
        <f t="shared" si="16"/>
        <v>-4.2652954959646081</v>
      </c>
      <c r="U30" t="s">
        <v>174</v>
      </c>
      <c r="V30" t="s">
        <v>173</v>
      </c>
      <c r="W30" t="s">
        <v>429</v>
      </c>
      <c r="X30" t="s">
        <v>480</v>
      </c>
      <c r="Y30" s="41"/>
    </row>
    <row r="31" spans="1:25" ht="15" x14ac:dyDescent="0.25">
      <c r="A31">
        <v>1.99</v>
      </c>
      <c r="B31">
        <v>1.92</v>
      </c>
      <c r="C31" s="29">
        <f t="shared" si="0"/>
        <v>2.3345896147403788E-2</v>
      </c>
      <c r="D31" s="30">
        <f>IF(OR($A31="",$B31=""),"",A31*'MPTO_working_2-way'!$G30)</f>
        <v>2.0364583333333335</v>
      </c>
      <c r="E31" s="32">
        <f>IF(OR($A31="",$B31=""),"",B31*'MPTO_working_2-way'!$G30)</f>
        <v>1.9648241206030153</v>
      </c>
      <c r="F31" s="30">
        <f>IF(OR($A31="",$B31=""),"",'MPTO_working_2-way'!D30)</f>
        <v>2.0373253705876082</v>
      </c>
      <c r="G31" s="32">
        <f>IF(OR($A31="",$B31=""),"",'MPTO_working_2-way'!E30)</f>
        <v>1.9640176827387685</v>
      </c>
      <c r="H31" s="30">
        <f>IF(OR($A31="",$B31=""),"",'OddsRatio_working_2-way'!M30)</f>
        <v>2.0373461122121879</v>
      </c>
      <c r="I31" s="30">
        <f>IF(OR($A31="",$B31=""),"",'OddsRatio_working_2-way'!N30)</f>
        <v>1.9639984073082948</v>
      </c>
      <c r="J31" s="30">
        <f>IF('Log_working_2-way'!$D30="","",A31^('Log_working_2-way'!$D30))</f>
        <v>2.0377376988644484</v>
      </c>
      <c r="K31" s="32">
        <f>IF('Log_working_2-way'!$D30="","",B31^('Log_working_2-way'!$D30))</f>
        <v>1.9636346459170313</v>
      </c>
      <c r="L31" s="37">
        <f t="shared" si="9"/>
        <v>0.49104859335038359</v>
      </c>
      <c r="M31" s="37">
        <f t="shared" si="10"/>
        <v>0.50895140664961636</v>
      </c>
      <c r="N31" s="38">
        <v>128</v>
      </c>
      <c r="O31" s="38">
        <f t="shared" si="11"/>
        <v>63.678391959798986</v>
      </c>
      <c r="P31" s="38">
        <f t="shared" si="12"/>
        <v>61.333333333333336</v>
      </c>
      <c r="Q31" s="38">
        <f t="shared" si="13"/>
        <v>66.666666666666671</v>
      </c>
      <c r="R31" s="38">
        <f t="shared" si="14"/>
        <v>64.321608040200999</v>
      </c>
      <c r="S31" s="39">
        <f t="shared" si="15"/>
        <v>-2.9882747068676849</v>
      </c>
      <c r="T31" s="39">
        <f t="shared" si="16"/>
        <v>-2.9882747068676636</v>
      </c>
      <c r="U31" t="s">
        <v>327</v>
      </c>
      <c r="V31" t="s">
        <v>179</v>
      </c>
      <c r="W31" t="s">
        <v>429</v>
      </c>
      <c r="X31" t="s">
        <v>480</v>
      </c>
      <c r="Y31" s="41"/>
    </row>
    <row r="32" spans="1:25" ht="15" x14ac:dyDescent="0.25">
      <c r="A32">
        <v>2.09</v>
      </c>
      <c r="B32">
        <v>1.82</v>
      </c>
      <c r="C32" s="29">
        <f t="shared" si="0"/>
        <v>2.7919448972080652E-2</v>
      </c>
      <c r="D32" s="30">
        <f>IF(OR($A32="",$B32=""),"",A32*'MPTO_working_2-way'!$G31)</f>
        <v>2.1483516483516483</v>
      </c>
      <c r="E32" s="32">
        <f>IF(OR($A32="",$B32=""),"",B32*'MPTO_working_2-way'!$G31)</f>
        <v>1.8708133971291869</v>
      </c>
      <c r="F32" s="30">
        <f>IF(OR($A32="",$B32=""),"",'MPTO_working_2-way'!D31)</f>
        <v>2.152810006225593</v>
      </c>
      <c r="G32" s="32">
        <f>IF(OR($A32="",$B32=""),"",'MPTO_working_2-way'!E31)</f>
        <v>1.8674456281604401</v>
      </c>
      <c r="H32" s="30">
        <f>IF(OR($A32="",$B32=""),"",'OddsRatio_working_2-way'!M31)</f>
        <v>2.1529389804681456</v>
      </c>
      <c r="I32" s="30">
        <f>IF(OR($A32="",$B32=""),"",'OddsRatio_working_2-way'!N31)</f>
        <v>1.8673485908108987</v>
      </c>
      <c r="J32" s="30">
        <f>IF('Log_working_2-way'!$D31="","",A32^('Log_working_2-way'!$D31))</f>
        <v>2.1549669469306498</v>
      </c>
      <c r="K32" s="32">
        <f>IF('Log_working_2-way'!$D31="","",B32^('Log_working_2-way'!$D31))</f>
        <v>1.8658256434588982</v>
      </c>
      <c r="L32" s="37">
        <f t="shared" si="9"/>
        <v>0.46547314578005117</v>
      </c>
      <c r="M32" s="37">
        <f t="shared" si="10"/>
        <v>0.53452685421994872</v>
      </c>
      <c r="N32" s="38">
        <v>129</v>
      </c>
      <c r="O32" s="38">
        <f t="shared" si="11"/>
        <v>67.277511961722482</v>
      </c>
      <c r="P32" s="38">
        <f t="shared" si="12"/>
        <v>58.120879120879117</v>
      </c>
      <c r="Q32" s="38">
        <f t="shared" si="13"/>
        <v>70.879120879120876</v>
      </c>
      <c r="R32" s="38">
        <f t="shared" si="14"/>
        <v>61.722488038277518</v>
      </c>
      <c r="S32" s="39">
        <f t="shared" si="15"/>
        <v>-3.6016089173983943</v>
      </c>
      <c r="T32" s="39">
        <f t="shared" si="16"/>
        <v>-3.6016089173984014</v>
      </c>
      <c r="U32" t="s">
        <v>171</v>
      </c>
      <c r="V32" t="s">
        <v>177</v>
      </c>
      <c r="W32" t="s">
        <v>429</v>
      </c>
      <c r="X32" t="s">
        <v>480</v>
      </c>
      <c r="Y32" s="41"/>
    </row>
    <row r="33" spans="1:25" ht="15" x14ac:dyDescent="0.25">
      <c r="A33">
        <v>1.88</v>
      </c>
      <c r="B33">
        <v>2.0299999999999998</v>
      </c>
      <c r="C33" s="29">
        <f t="shared" si="0"/>
        <v>2.4525731055444977E-2</v>
      </c>
      <c r="D33" s="30">
        <f>IF(OR($A33="",$B33=""),"",A33*'MPTO_working_2-way'!$G32)</f>
        <v>1.9261083743842364</v>
      </c>
      <c r="E33" s="32">
        <f>IF(OR($A33="",$B33=""),"",B33*'MPTO_working_2-way'!$G32)</f>
        <v>2.0797872340425529</v>
      </c>
      <c r="F33" s="30">
        <f>IF(OR($A33="",$B33=""),"",'MPTO_working_2-way'!D32)</f>
        <v>1.9243646631706333</v>
      </c>
      <c r="G33" s="32">
        <f>IF(OR($A33="",$B33=""),"",'MPTO_working_2-way'!E32)</f>
        <v>2.0818241326641935</v>
      </c>
      <c r="H33" s="30">
        <f>IF(OR($A33="",$B33=""),"",'OddsRatio_working_2-way'!M32)</f>
        <v>1.9243207949834495</v>
      </c>
      <c r="I33" s="30">
        <f>IF(OR($A33="",$B33=""),"",'OddsRatio_working_2-way'!N32)</f>
        <v>2.081875475946537</v>
      </c>
      <c r="J33" s="30">
        <f>IF('Log_working_2-way'!$D32="","",A33^('Log_working_2-way'!$D32))</f>
        <v>1.9235339030630429</v>
      </c>
      <c r="K33" s="32">
        <f>IF('Log_working_2-way'!$D32="","",B33^('Log_working_2-way'!$D32))</f>
        <v>2.0827972819225606</v>
      </c>
      <c r="L33" s="37">
        <f t="shared" si="9"/>
        <v>0.51918158567774941</v>
      </c>
      <c r="M33" s="37">
        <f t="shared" si="10"/>
        <v>0.4808184143222507</v>
      </c>
      <c r="N33" s="38">
        <v>130</v>
      </c>
      <c r="O33" s="38">
        <f t="shared" si="11"/>
        <v>60.851063829787222</v>
      </c>
      <c r="P33" s="38">
        <f t="shared" si="12"/>
        <v>65.960591133004925</v>
      </c>
      <c r="Q33" s="38">
        <f t="shared" si="13"/>
        <v>64.039408866995089</v>
      </c>
      <c r="R33" s="38">
        <f t="shared" si="14"/>
        <v>69.148936170212764</v>
      </c>
      <c r="S33" s="39">
        <f t="shared" si="15"/>
        <v>-3.188345037207867</v>
      </c>
      <c r="T33" s="39">
        <f t="shared" si="16"/>
        <v>-3.1883450372078386</v>
      </c>
      <c r="U33" t="s">
        <v>176</v>
      </c>
      <c r="V33" t="s">
        <v>178</v>
      </c>
      <c r="W33" t="s">
        <v>429</v>
      </c>
      <c r="X33" t="s">
        <v>480</v>
      </c>
      <c r="Y33" s="41"/>
    </row>
    <row r="34" spans="1:25" ht="15" x14ac:dyDescent="0.25">
      <c r="A34">
        <v>2</v>
      </c>
      <c r="B34">
        <v>1.91</v>
      </c>
      <c r="C34" s="29">
        <f t="shared" si="0"/>
        <v>2.3560209424083656E-2</v>
      </c>
      <c r="D34" s="30">
        <f>IF(OR($A34="",$B34=""),"",A34*'MPTO_working_2-way'!$G33)</f>
        <v>2.0471204188481673</v>
      </c>
      <c r="E34" s="32">
        <f>IF(OR($A34="",$B34=""),"",B34*'MPTO_working_2-way'!$G33)</f>
        <v>1.9549999999999996</v>
      </c>
      <c r="F34" s="30">
        <f>IF(OR($A34="",$B34=""),"",'MPTO_working_2-way'!D33)</f>
        <v>2.0482573726541551</v>
      </c>
      <c r="G34" s="32">
        <f>IF(OR($A34="",$B34=""),"",'MPTO_working_2-way'!E33)</f>
        <v>1.9539641943734012</v>
      </c>
      <c r="H34" s="30">
        <f>IF(OR($A34="",$B34=""),"",'OddsRatio_working_2-way'!M33)</f>
        <v>2.0482848367219182</v>
      </c>
      <c r="I34" s="30">
        <f>IF(OR($A34="",$B34=""),"",'OddsRatio_working_2-way'!N33)</f>
        <v>1.9539392014169454</v>
      </c>
      <c r="J34" s="30">
        <f>IF('Log_working_2-way'!$D33="","",A34^('Log_working_2-way'!$D33))</f>
        <v>2.0487985391091357</v>
      </c>
      <c r="K34" s="32">
        <f>IF('Log_working_2-way'!$D33="","",B34^('Log_working_2-way'!$D33))</f>
        <v>1.95347196121136</v>
      </c>
      <c r="L34" s="37">
        <f t="shared" si="9"/>
        <v>0.48849104859335046</v>
      </c>
      <c r="M34" s="37">
        <f t="shared" si="10"/>
        <v>0.51150895140664976</v>
      </c>
      <c r="N34" s="38">
        <v>131</v>
      </c>
      <c r="O34" s="38">
        <f t="shared" si="11"/>
        <v>65.5</v>
      </c>
      <c r="P34" s="38">
        <f t="shared" si="12"/>
        <v>62.413612565445014</v>
      </c>
      <c r="Q34" s="38">
        <f t="shared" si="13"/>
        <v>68.586387434554979</v>
      </c>
      <c r="R34" s="38">
        <f t="shared" si="14"/>
        <v>65.5</v>
      </c>
      <c r="S34" s="39">
        <f t="shared" si="15"/>
        <v>-3.0863874345549789</v>
      </c>
      <c r="T34" s="39">
        <f t="shared" si="16"/>
        <v>-3.086387434554986</v>
      </c>
      <c r="U34" t="s">
        <v>175</v>
      </c>
      <c r="V34" t="s">
        <v>172</v>
      </c>
      <c r="W34" t="s">
        <v>429</v>
      </c>
      <c r="X34" t="s">
        <v>480</v>
      </c>
      <c r="Y34" s="41"/>
    </row>
    <row r="35" spans="1:25" ht="15" x14ac:dyDescent="0.25">
      <c r="A35">
        <v>1.88</v>
      </c>
      <c r="B35">
        <v>2.0299999999999998</v>
      </c>
      <c r="C35" s="29">
        <f t="shared" si="0"/>
        <v>2.4525731055444977E-2</v>
      </c>
      <c r="D35" s="30">
        <f>IF(OR($A35="",$B35=""),"",A35*'MPTO_working_2-way'!$G34)</f>
        <v>1.9261083743842364</v>
      </c>
      <c r="E35" s="32">
        <f>IF(OR($A35="",$B35=""),"",B35*'MPTO_working_2-way'!$G34)</f>
        <v>2.0797872340425529</v>
      </c>
      <c r="F35" s="30">
        <f>IF(OR($A35="",$B35=""),"",'MPTO_working_2-way'!D34)</f>
        <v>1.9243646631706333</v>
      </c>
      <c r="G35" s="32">
        <f>IF(OR($A35="",$B35=""),"",'MPTO_working_2-way'!E34)</f>
        <v>2.0818241326641935</v>
      </c>
      <c r="H35" s="30">
        <f>IF(OR($A35="",$B35=""),"",'OddsRatio_working_2-way'!M34)</f>
        <v>1.9243207949834495</v>
      </c>
      <c r="I35" s="30">
        <f>IF(OR($A35="",$B35=""),"",'OddsRatio_working_2-way'!N34)</f>
        <v>2.081875475946537</v>
      </c>
      <c r="J35" s="30">
        <f>IF('Log_working_2-way'!$D34="","",A35^('Log_working_2-way'!$D34))</f>
        <v>1.9235339030630429</v>
      </c>
      <c r="K35" s="32">
        <f>IF('Log_working_2-way'!$D34="","",B35^('Log_working_2-way'!$D34))</f>
        <v>2.0827972819225606</v>
      </c>
      <c r="L35" s="37">
        <f t="shared" si="9"/>
        <v>0.51918158567774941</v>
      </c>
      <c r="M35" s="37">
        <f t="shared" si="10"/>
        <v>0.4808184143222507</v>
      </c>
      <c r="N35" s="38">
        <v>132</v>
      </c>
      <c r="O35" s="38">
        <f t="shared" si="11"/>
        <v>61.787234042553187</v>
      </c>
      <c r="P35" s="38">
        <f t="shared" si="12"/>
        <v>66.975369458128071</v>
      </c>
      <c r="Q35" s="38">
        <f t="shared" si="13"/>
        <v>65.024630541871929</v>
      </c>
      <c r="R35" s="38">
        <f t="shared" si="14"/>
        <v>70.212765957446805</v>
      </c>
      <c r="S35" s="39">
        <f t="shared" si="15"/>
        <v>-3.2373964993187414</v>
      </c>
      <c r="T35" s="39">
        <f t="shared" si="16"/>
        <v>-3.2373964993187343</v>
      </c>
      <c r="U35" t="s">
        <v>180</v>
      </c>
      <c r="V35" t="s">
        <v>334</v>
      </c>
      <c r="W35" t="s">
        <v>429</v>
      </c>
      <c r="X35" t="s">
        <v>480</v>
      </c>
      <c r="Y35" s="41"/>
    </row>
    <row r="36" spans="1:25" ht="15" x14ac:dyDescent="0.25">
      <c r="A36">
        <v>2.2200000000000002</v>
      </c>
      <c r="B36">
        <v>1.71</v>
      </c>
      <c r="C36" s="29">
        <f t="shared" si="0"/>
        <v>3.5245772087877381E-2</v>
      </c>
      <c r="D36" s="30">
        <f>IF(OR($A36="",$B36=""),"",A36*'MPTO_working_2-way'!$G35)</f>
        <v>2.2982456140350882</v>
      </c>
      <c r="E36" s="32">
        <f>IF(OR($A36="",$B36=""),"",B36*'MPTO_working_2-way'!$G35)</f>
        <v>1.7702702702702702</v>
      </c>
      <c r="F36" s="30">
        <f>IF(OR($A36="",$B36=""),"",'MPTO_working_2-way'!D35)</f>
        <v>2.3103888990323171</v>
      </c>
      <c r="G36" s="32">
        <f>IF(OR($A36="",$B36=""),"",'MPTO_working_2-way'!E35)</f>
        <v>1.7631322279503969</v>
      </c>
      <c r="H36" s="30">
        <f>IF(OR($A36="",$B36=""),"",'OddsRatio_working_2-way'!M35)</f>
        <v>2.310843186332725</v>
      </c>
      <c r="I36" s="30">
        <f>IF(OR($A36="",$B36=""),"",'OddsRatio_working_2-way'!N35)</f>
        <v>1.7628677559805201</v>
      </c>
      <c r="J36" s="30">
        <f>IF('Log_working_2-way'!$D35="","",A36^('Log_working_2-way'!$D35))</f>
        <v>2.3164405926032319</v>
      </c>
      <c r="K36" s="32">
        <f>IF('Log_working_2-way'!$D35="","",B36^('Log_working_2-way'!$D35))</f>
        <v>1.7596240997267032</v>
      </c>
      <c r="L36" s="37">
        <f t="shared" si="9"/>
        <v>0.43511450381679379</v>
      </c>
      <c r="M36" s="37">
        <f t="shared" si="10"/>
        <v>0.56488549618320616</v>
      </c>
      <c r="N36" s="38">
        <v>133</v>
      </c>
      <c r="O36" s="38">
        <f t="shared" si="11"/>
        <v>73.090090090090101</v>
      </c>
      <c r="P36" s="38">
        <f t="shared" si="12"/>
        <v>55.222222222222221</v>
      </c>
      <c r="Q36" s="38">
        <f t="shared" si="13"/>
        <v>77.777777777777771</v>
      </c>
      <c r="R36" s="38">
        <f t="shared" si="14"/>
        <v>59.909909909909906</v>
      </c>
      <c r="S36" s="39">
        <f t="shared" si="15"/>
        <v>-4.6876876876876707</v>
      </c>
      <c r="T36" s="39">
        <f t="shared" si="16"/>
        <v>-4.687687687687685</v>
      </c>
      <c r="U36" t="s">
        <v>40</v>
      </c>
      <c r="V36" t="s">
        <v>44</v>
      </c>
      <c r="W36" t="s">
        <v>111</v>
      </c>
      <c r="X36" t="s">
        <v>480</v>
      </c>
      <c r="Y36" s="41"/>
    </row>
    <row r="37" spans="1:25" ht="15" x14ac:dyDescent="0.25">
      <c r="A37">
        <v>2.4500000000000002</v>
      </c>
      <c r="B37">
        <v>1.6</v>
      </c>
      <c r="C37" s="29">
        <f t="shared" si="0"/>
        <v>3.3163265306122458E-2</v>
      </c>
      <c r="D37" s="30">
        <f>IF(OR($A37="",$B37=""),"",A37*'MPTO_working_2-way'!$G36)</f>
        <v>2.53125</v>
      </c>
      <c r="E37" s="32">
        <f>IF(OR($A37="",$B37=""),"",B37*'MPTO_working_2-way'!$G36)</f>
        <v>1.653061224489796</v>
      </c>
      <c r="F37" s="30">
        <f>IF(OR($A37="",$B37=""),"",'MPTO_working_2-way'!D36)</f>
        <v>2.5537459283387625</v>
      </c>
      <c r="G37" s="32">
        <f>IF(OR($A37="",$B37=""),"",'MPTO_working_2-way'!E36)</f>
        <v>1.6436058700209644</v>
      </c>
      <c r="H37" s="30">
        <f>IF(OR($A37="",$B37=""),"",'OddsRatio_working_2-way'!M36)</f>
        <v>2.5545631755148031</v>
      </c>
      <c r="I37" s="30">
        <f>IF(OR($A37="",$B37=""),"",'OddsRatio_working_2-way'!N36)</f>
        <v>1.643267520902677</v>
      </c>
      <c r="J37" s="30">
        <f>IF('Log_working_2-way'!$D36="","",A37^('Log_working_2-way'!$D36))</f>
        <v>2.5650213685886376</v>
      </c>
      <c r="K37" s="32">
        <f>IF('Log_working_2-way'!$D36="","",B37^('Log_working_2-way'!$D36))</f>
        <v>1.6389689112690746</v>
      </c>
      <c r="L37" s="37">
        <f t="shared" si="9"/>
        <v>0.39506172839506171</v>
      </c>
      <c r="M37" s="37">
        <f t="shared" si="10"/>
        <v>0.60493827160493829</v>
      </c>
      <c r="N37" s="38">
        <v>134</v>
      </c>
      <c r="O37" s="38">
        <f t="shared" si="11"/>
        <v>79.306122448979593</v>
      </c>
      <c r="P37" s="38">
        <f t="shared" si="12"/>
        <v>50.25</v>
      </c>
      <c r="Q37" s="38">
        <f t="shared" si="13"/>
        <v>83.75</v>
      </c>
      <c r="R37" s="38">
        <f t="shared" si="14"/>
        <v>54.6938775510204</v>
      </c>
      <c r="S37" s="39">
        <f t="shared" si="15"/>
        <v>-4.4438775510204067</v>
      </c>
      <c r="T37" s="39">
        <f t="shared" si="16"/>
        <v>-4.4438775510203996</v>
      </c>
      <c r="U37" t="s">
        <v>47</v>
      </c>
      <c r="V37" t="s">
        <v>48</v>
      </c>
      <c r="W37" t="s">
        <v>111</v>
      </c>
      <c r="X37" t="s">
        <v>480</v>
      </c>
      <c r="Y37" s="41"/>
    </row>
    <row r="38" spans="1:25" ht="15" x14ac:dyDescent="0.25">
      <c r="A38">
        <v>1.88</v>
      </c>
      <c r="B38">
        <v>2.0099999999999998</v>
      </c>
      <c r="C38" s="29">
        <f t="shared" si="0"/>
        <v>2.9427331427966497E-2</v>
      </c>
      <c r="D38" s="30">
        <f>IF(OR($A38="",$B38=""),"",A38*'MPTO_working_2-way'!$G37)</f>
        <v>1.9353233830845769</v>
      </c>
      <c r="E38" s="32">
        <f>IF(OR($A38="",$B38=""),"",B38*'MPTO_working_2-way'!$G37)</f>
        <v>2.0691489361702122</v>
      </c>
      <c r="F38" s="30">
        <f>IF(OR($A38="",$B38=""),"",'MPTO_working_2-way'!D37)</f>
        <v>1.9334834220221038</v>
      </c>
      <c r="G38" s="32">
        <f>IF(OR($A38="",$B38=""),"",'MPTO_working_2-way'!E37)</f>
        <v>2.0712563034422273</v>
      </c>
      <c r="H38" s="30">
        <f>IF(OR($A38="",$B38=""),"",'OddsRatio_working_2-way'!M37)</f>
        <v>1.9334276237142709</v>
      </c>
      <c r="I38" s="30">
        <f>IF(OR($A38="",$B38=""),"",'OddsRatio_working_2-way'!N37)</f>
        <v>2.0713203408538785</v>
      </c>
      <c r="J38" s="30">
        <f>IF('Log_working_2-way'!$D37="","",A38^('Log_working_2-way'!$D37))</f>
        <v>1.9325939690668699</v>
      </c>
      <c r="K38" s="32">
        <f>IF('Log_working_2-way'!$D37="","",B38^('Log_working_2-way'!$D37))</f>
        <v>2.0722780043286777</v>
      </c>
      <c r="L38" s="37">
        <f t="shared" si="9"/>
        <v>0.5167095115681235</v>
      </c>
      <c r="M38" s="37">
        <f t="shared" si="10"/>
        <v>0.48329048843187672</v>
      </c>
      <c r="N38" s="38">
        <v>135</v>
      </c>
      <c r="O38" s="38">
        <f t="shared" si="11"/>
        <v>63.191489361702118</v>
      </c>
      <c r="P38" s="38">
        <f t="shared" si="12"/>
        <v>67.835820895522374</v>
      </c>
      <c r="Q38" s="38">
        <f t="shared" si="13"/>
        <v>67.164179104477626</v>
      </c>
      <c r="R38" s="38">
        <f t="shared" si="14"/>
        <v>71.808510638297875</v>
      </c>
      <c r="S38" s="39">
        <f t="shared" si="15"/>
        <v>-3.9726897427755077</v>
      </c>
      <c r="T38" s="39">
        <f t="shared" si="16"/>
        <v>-3.9726897427755006</v>
      </c>
      <c r="U38" t="s">
        <v>41</v>
      </c>
      <c r="V38" t="s">
        <v>38</v>
      </c>
      <c r="W38" t="s">
        <v>111</v>
      </c>
      <c r="X38" t="s">
        <v>480</v>
      </c>
      <c r="Y38" s="41"/>
    </row>
    <row r="39" spans="1:25" ht="15" x14ac:dyDescent="0.25">
      <c r="A39">
        <v>2.17</v>
      </c>
      <c r="B39">
        <v>1.75</v>
      </c>
      <c r="C39" s="29">
        <f t="shared" si="0"/>
        <v>3.2258064516129004E-2</v>
      </c>
      <c r="D39" s="30">
        <f>IF(OR($A39="",$B39=""),"",A39*'MPTO_working_2-way'!$G38)</f>
        <v>2.2399999999999998</v>
      </c>
      <c r="E39" s="32">
        <f>IF(OR($A39="",$B39=""),"",B39*'MPTO_working_2-way'!$G38)</f>
        <v>1.8064516129032258</v>
      </c>
      <c r="F39" s="30">
        <f>IF(OR($A39="",$B39=""),"",'MPTO_working_2-way'!D38)</f>
        <v>2.2487046632124348</v>
      </c>
      <c r="G39" s="32">
        <f>IF(OR($A39="",$B39=""),"",'MPTO_working_2-way'!E38)</f>
        <v>1.8008298755186722</v>
      </c>
      <c r="H39" s="30">
        <f>IF(OR($A39="",$B39=""),"",'OddsRatio_working_2-way'!M38)</f>
        <v>2.2489995996796797</v>
      </c>
      <c r="I39" s="30">
        <f>IF(OR($A39="",$B39=""),"",'OddsRatio_working_2-way'!N38)</f>
        <v>1.8006407690254356</v>
      </c>
      <c r="J39" s="30">
        <f>IF('Log_working_2-way'!$D38="","",A39^('Log_working_2-way'!$D38))</f>
        <v>2.2529893897006406</v>
      </c>
      <c r="K39" s="32">
        <f>IF('Log_working_2-way'!$D38="","",B39^('Log_working_2-way'!$D38))</f>
        <v>1.798091355138193</v>
      </c>
      <c r="L39" s="37">
        <f t="shared" si="9"/>
        <v>0.44642857142857145</v>
      </c>
      <c r="M39" s="37">
        <f t="shared" si="10"/>
        <v>0.5535714285714286</v>
      </c>
      <c r="N39" s="38">
        <v>136</v>
      </c>
      <c r="O39" s="38">
        <f t="shared" si="11"/>
        <v>73.327188940092171</v>
      </c>
      <c r="P39" s="38">
        <f t="shared" si="12"/>
        <v>58.285714285714285</v>
      </c>
      <c r="Q39" s="38">
        <f t="shared" si="13"/>
        <v>77.714285714285708</v>
      </c>
      <c r="R39" s="38">
        <f t="shared" si="14"/>
        <v>62.672811059907836</v>
      </c>
      <c r="S39" s="39">
        <f t="shared" si="15"/>
        <v>-4.3870967741935374</v>
      </c>
      <c r="T39" s="39">
        <f t="shared" si="16"/>
        <v>-4.3870967741935516</v>
      </c>
      <c r="U39" t="s">
        <v>113</v>
      </c>
      <c r="V39" t="s">
        <v>54</v>
      </c>
      <c r="W39" t="s">
        <v>111</v>
      </c>
      <c r="X39" t="s">
        <v>480</v>
      </c>
      <c r="Y39" s="41"/>
    </row>
    <row r="40" spans="1:25" ht="15" x14ac:dyDescent="0.25">
      <c r="A40">
        <v>1.98</v>
      </c>
      <c r="B40">
        <v>1.91</v>
      </c>
      <c r="C40" s="29">
        <f t="shared" si="0"/>
        <v>2.861071447458885E-2</v>
      </c>
      <c r="D40" s="30">
        <f>IF(OR($A40="",$B40=""),"",A40*'MPTO_working_2-way'!$G39)</f>
        <v>2.0366492146596857</v>
      </c>
      <c r="E40" s="32">
        <f>IF(OR($A40="",$B40=""),"",B40*'MPTO_working_2-way'!$G39)</f>
        <v>1.9646464646464645</v>
      </c>
      <c r="F40" s="30">
        <f>IF(OR($A40="",$B40=""),"",'MPTO_working_2-way'!D39)</f>
        <v>2.0377175494369308</v>
      </c>
      <c r="G40" s="32">
        <f>IF(OR($A40="",$B40=""),"",'MPTO_working_2-way'!E39)</f>
        <v>1.9636533568721115</v>
      </c>
      <c r="H40" s="30">
        <f>IF(OR($A40="",$B40=""),"",'OddsRatio_working_2-way'!M39)</f>
        <v>2.0377490433255412</v>
      </c>
      <c r="I40" s="30">
        <f>IF(OR($A40="",$B40=""),"",'OddsRatio_working_2-way'!N39)</f>
        <v>1.9636241116594322</v>
      </c>
      <c r="J40" s="30">
        <f>IF('Log_working_2-way'!$D39="","",A40^('Log_working_2-way'!$D39))</f>
        <v>2.0382337672504618</v>
      </c>
      <c r="K40" s="32">
        <f>IF('Log_working_2-way'!$D39="","",B40^('Log_working_2-way'!$D39))</f>
        <v>1.9631742210121639</v>
      </c>
      <c r="L40" s="37">
        <f t="shared" si="9"/>
        <v>0.49100257069408743</v>
      </c>
      <c r="M40" s="37">
        <f t="shared" si="10"/>
        <v>0.50899742930591263</v>
      </c>
      <c r="N40" s="38">
        <v>137</v>
      </c>
      <c r="O40" s="38">
        <f t="shared" si="11"/>
        <v>67.808080808080803</v>
      </c>
      <c r="P40" s="38">
        <f t="shared" si="12"/>
        <v>65.272251308900536</v>
      </c>
      <c r="Q40" s="38">
        <f t="shared" si="13"/>
        <v>71.727748691099478</v>
      </c>
      <c r="R40" s="38">
        <f t="shared" si="14"/>
        <v>69.191919191919197</v>
      </c>
      <c r="S40" s="39">
        <f t="shared" si="15"/>
        <v>-3.9196678830186755</v>
      </c>
      <c r="T40" s="39">
        <f t="shared" si="16"/>
        <v>-3.9196678830186613</v>
      </c>
      <c r="U40" t="s">
        <v>55</v>
      </c>
      <c r="V40" t="s">
        <v>39</v>
      </c>
      <c r="W40" t="s">
        <v>111</v>
      </c>
      <c r="X40" t="s">
        <v>480</v>
      </c>
      <c r="Y40" s="41"/>
    </row>
    <row r="41" spans="1:25" ht="15" x14ac:dyDescent="0.25">
      <c r="A41">
        <v>2.2400000000000002</v>
      </c>
      <c r="B41">
        <v>1.7</v>
      </c>
      <c r="C41" s="29">
        <f t="shared" si="0"/>
        <v>3.4663865546218364E-2</v>
      </c>
      <c r="D41" s="30">
        <f>IF(OR($A41="",$B41=""),"",A41*'MPTO_working_2-way'!$G40)</f>
        <v>2.3176470588235292</v>
      </c>
      <c r="E41" s="32">
        <f>IF(OR($A41="",$B41=""),"",B41*'MPTO_working_2-way'!$G40)</f>
        <v>1.7589285714285712</v>
      </c>
      <c r="F41" s="30">
        <f>IF(OR($A41="",$B41=""),"",'MPTO_working_2-way'!D40)</f>
        <v>2.3304773561811505</v>
      </c>
      <c r="G41" s="32">
        <f>IF(OR($A41="",$B41=""),"",'MPTO_working_2-way'!E40)</f>
        <v>1.7516099356025756</v>
      </c>
      <c r="H41" s="30">
        <f>IF(OR($A41="",$B41=""),"",'OddsRatio_working_2-way'!M40)</f>
        <v>2.3309502512973848</v>
      </c>
      <c r="I41" s="30">
        <f>IF(OR($A41="",$B41=""),"",'OddsRatio_working_2-way'!N40)</f>
        <v>1.7513428837969105</v>
      </c>
      <c r="J41" s="30">
        <f>IF('Log_working_2-way'!$D40="","",A41^('Log_working_2-way'!$D40))</f>
        <v>2.3368656510313084</v>
      </c>
      <c r="K41" s="32">
        <f>IF('Log_working_2-way'!$D40="","",B41^('Log_working_2-way'!$D40))</f>
        <v>1.7480183212340654</v>
      </c>
      <c r="L41" s="37">
        <f t="shared" si="9"/>
        <v>0.43147208121827418</v>
      </c>
      <c r="M41" s="37">
        <f t="shared" si="10"/>
        <v>0.56852791878172593</v>
      </c>
      <c r="N41" s="38">
        <v>138</v>
      </c>
      <c r="O41" s="38">
        <f t="shared" si="11"/>
        <v>76.392857142857139</v>
      </c>
      <c r="P41" s="38">
        <f t="shared" si="12"/>
        <v>56.823529411764703</v>
      </c>
      <c r="Q41" s="38">
        <f t="shared" si="13"/>
        <v>81.17647058823529</v>
      </c>
      <c r="R41" s="38">
        <f t="shared" si="14"/>
        <v>61.607142857142854</v>
      </c>
      <c r="S41" s="39">
        <f t="shared" si="15"/>
        <v>-4.7836134453781511</v>
      </c>
      <c r="T41" s="39">
        <f t="shared" si="16"/>
        <v>-4.7836134453781511</v>
      </c>
      <c r="U41" t="s">
        <v>76</v>
      </c>
      <c r="V41" t="s">
        <v>46</v>
      </c>
      <c r="W41" t="s">
        <v>111</v>
      </c>
      <c r="X41" t="s">
        <v>480</v>
      </c>
      <c r="Y41" s="41"/>
    </row>
    <row r="42" spans="1:25" ht="15" x14ac:dyDescent="0.25">
      <c r="A42">
        <v>2.12</v>
      </c>
      <c r="B42">
        <v>1.78</v>
      </c>
      <c r="C42" s="29">
        <f t="shared" si="0"/>
        <v>3.3495866016535869E-2</v>
      </c>
      <c r="D42" s="30">
        <f>IF(OR($A42="",$B42=""),"",A42*'MPTO_working_2-way'!$G41)</f>
        <v>2.191011235955056</v>
      </c>
      <c r="E42" s="32">
        <f>IF(OR($A42="",$B42=""),"",B42*'MPTO_working_2-way'!$G41)</f>
        <v>1.8396226415094339</v>
      </c>
      <c r="F42" s="30">
        <f>IF(OR($A42="",$B42=""),"",'MPTO_working_2-way'!D41)</f>
        <v>2.1980428704566637</v>
      </c>
      <c r="G42" s="32">
        <f>IF(OR($A42="",$B42=""),"",'MPTO_working_2-way'!E41)</f>
        <v>1.8346946713341112</v>
      </c>
      <c r="H42" s="30">
        <f>IF(OR($A42="",$B42=""),"",'OddsRatio_working_2-way'!M41)</f>
        <v>2.1982893790305562</v>
      </c>
      <c r="I42" s="30">
        <f>IF(OR($A42="",$B42=""),"",'OddsRatio_working_2-way'!N41)</f>
        <v>1.83452296039628</v>
      </c>
      <c r="J42" s="30">
        <f>IF('Log_working_2-way'!$D41="","",A42^('Log_working_2-way'!$D41))</f>
        <v>2.2015102621380289</v>
      </c>
      <c r="K42" s="32">
        <f>IF('Log_working_2-way'!$D41="","",B42^('Log_working_2-way'!$D41))</f>
        <v>1.8322858584832242</v>
      </c>
      <c r="L42" s="37">
        <f t="shared" si="9"/>
        <v>0.45641025641025645</v>
      </c>
      <c r="M42" s="37">
        <f t="shared" si="10"/>
        <v>0.54358974358974366</v>
      </c>
      <c r="N42" s="38">
        <v>139</v>
      </c>
      <c r="O42" s="38">
        <f t="shared" si="11"/>
        <v>73.433962264150935</v>
      </c>
      <c r="P42" s="38">
        <f t="shared" si="12"/>
        <v>60.910112359550574</v>
      </c>
      <c r="Q42" s="38">
        <f t="shared" si="13"/>
        <v>78.089887640449447</v>
      </c>
      <c r="R42" s="38">
        <f t="shared" si="14"/>
        <v>65.566037735849051</v>
      </c>
      <c r="S42" s="39">
        <f t="shared" si="15"/>
        <v>-4.6559253762985122</v>
      </c>
      <c r="T42" s="39">
        <f t="shared" si="16"/>
        <v>-4.6559253762984767</v>
      </c>
      <c r="U42" t="s">
        <v>36</v>
      </c>
      <c r="V42" t="s">
        <v>50</v>
      </c>
      <c r="W42" t="s">
        <v>111</v>
      </c>
      <c r="X42" t="s">
        <v>480</v>
      </c>
      <c r="Y42" s="41"/>
    </row>
    <row r="43" spans="1:25" ht="15" x14ac:dyDescent="0.25">
      <c r="A43">
        <v>2.46</v>
      </c>
      <c r="B43">
        <v>1.59</v>
      </c>
      <c r="C43" s="29">
        <f t="shared" si="0"/>
        <v>3.5434882650713373E-2</v>
      </c>
      <c r="D43" s="30">
        <f>IF(OR($A43="",$B43=""),"",A43*'MPTO_working_2-way'!$G42)</f>
        <v>2.5471698113207548</v>
      </c>
      <c r="E43" s="32">
        <f>IF(OR($A43="",$B43=""),"",B43*'MPTO_working_2-way'!$G42)</f>
        <v>1.6463414634146343</v>
      </c>
      <c r="F43" s="30">
        <f>IF(OR($A43="",$B43=""),"",'MPTO_working_2-way'!D42)</f>
        <v>2.5721049516669958</v>
      </c>
      <c r="G43" s="32">
        <f>IF(OR($A43="",$B43=""),"",'MPTO_working_2-way'!E42)</f>
        <v>1.6360898481616264</v>
      </c>
      <c r="H43" s="30">
        <f>IF(OR($A43="",$B43=""),"",'OddsRatio_working_2-way'!M42)</f>
        <v>2.5730785966335055</v>
      </c>
      <c r="I43" s="30">
        <f>IF(OR($A43="",$B43=""),"",'OddsRatio_working_2-way'!N42)</f>
        <v>1.6356961452149104</v>
      </c>
      <c r="J43" s="30">
        <f>IF('Log_working_2-way'!$D42="","",A43^('Log_working_2-way'!$D42))</f>
        <v>2.5847141060445584</v>
      </c>
      <c r="K43" s="32">
        <f>IF('Log_working_2-way'!$D42="","",B43^('Log_working_2-way'!$D42))</f>
        <v>1.6310286481237015</v>
      </c>
      <c r="L43" s="37">
        <f t="shared" si="9"/>
        <v>0.3925925925925926</v>
      </c>
      <c r="M43" s="37">
        <f t="shared" si="10"/>
        <v>0.6074074074074074</v>
      </c>
      <c r="N43" s="38">
        <v>140</v>
      </c>
      <c r="O43" s="38">
        <f t="shared" si="11"/>
        <v>83.089430894308933</v>
      </c>
      <c r="P43" s="38">
        <f t="shared" si="12"/>
        <v>51.949685534591204</v>
      </c>
      <c r="Q43" s="38">
        <f t="shared" si="13"/>
        <v>88.050314465408803</v>
      </c>
      <c r="R43" s="38">
        <f t="shared" si="14"/>
        <v>56.910569105691053</v>
      </c>
      <c r="S43" s="39">
        <f t="shared" si="15"/>
        <v>-4.9608835710998704</v>
      </c>
      <c r="T43" s="39">
        <f t="shared" si="16"/>
        <v>-4.9608835710998491</v>
      </c>
      <c r="U43" t="s">
        <v>43</v>
      </c>
      <c r="V43" t="s">
        <v>56</v>
      </c>
      <c r="W43" t="s">
        <v>111</v>
      </c>
      <c r="X43" t="s">
        <v>480</v>
      </c>
      <c r="Y43" s="41"/>
    </row>
    <row r="44" spans="1:25" ht="15" x14ac:dyDescent="0.25">
      <c r="A44">
        <v>1.74</v>
      </c>
      <c r="B44">
        <v>2.19</v>
      </c>
      <c r="C44" s="29">
        <f t="shared" si="0"/>
        <v>3.1333648244370904E-2</v>
      </c>
      <c r="D44" s="30">
        <f>IF(OR($A44="",$B44=""),"",A44*'MPTO_working_2-way'!$G43)</f>
        <v>1.7945205479452053</v>
      </c>
      <c r="E44" s="32">
        <f>IF(OR($A44="",$B44=""),"",B44*'MPTO_working_2-way'!$G43)</f>
        <v>2.2586206896551722</v>
      </c>
      <c r="F44" s="30">
        <f>IF(OR($A44="",$B44=""),"",'MPTO_working_2-way'!D43)</f>
        <v>1.7887621461765948</v>
      </c>
      <c r="G44" s="32">
        <f>IF(OR($A44="",$B44=""),"",'MPTO_working_2-way'!E43)</f>
        <v>2.2678093197643276</v>
      </c>
      <c r="H44" s="30">
        <f>IF(OR($A44="",$B44=""),"",'OddsRatio_working_2-way'!M43)</f>
        <v>1.7885738643245783</v>
      </c>
      <c r="I44" s="30">
        <f>IF(OR($A44="",$B44=""),"",'OddsRatio_working_2-way'!N43)</f>
        <v>2.2681120250624973</v>
      </c>
      <c r="J44" s="30">
        <f>IF('Log_working_2-way'!$D43="","",A44^('Log_working_2-way'!$D43))</f>
        <v>1.7859641468844982</v>
      </c>
      <c r="K44" s="32">
        <f>IF('Log_working_2-way'!$D43="","",B44^('Log_working_2-way'!$D43))</f>
        <v>2.2723226675973618</v>
      </c>
      <c r="L44" s="37">
        <f t="shared" si="9"/>
        <v>0.5572519083969466</v>
      </c>
      <c r="M44" s="37">
        <f t="shared" si="10"/>
        <v>0.44274809160305351</v>
      </c>
      <c r="N44" s="38">
        <v>141</v>
      </c>
      <c r="O44" s="38">
        <f t="shared" si="11"/>
        <v>59.96551724137931</v>
      </c>
      <c r="P44" s="38">
        <f t="shared" si="12"/>
        <v>76.616438356164394</v>
      </c>
      <c r="Q44" s="38">
        <f t="shared" si="13"/>
        <v>64.38356164383562</v>
      </c>
      <c r="R44" s="38">
        <f t="shared" si="14"/>
        <v>81.034482758620683</v>
      </c>
      <c r="S44" s="39">
        <f t="shared" si="15"/>
        <v>-4.4180444024563101</v>
      </c>
      <c r="T44" s="39">
        <f t="shared" si="16"/>
        <v>-4.4180444024562888</v>
      </c>
      <c r="U44" t="s">
        <v>106</v>
      </c>
      <c r="V44" t="s">
        <v>52</v>
      </c>
      <c r="W44" t="s">
        <v>111</v>
      </c>
      <c r="X44" t="s">
        <v>480</v>
      </c>
      <c r="Y44" s="41"/>
    </row>
    <row r="45" spans="1:25" ht="15" x14ac:dyDescent="0.25">
      <c r="A45">
        <v>1.9</v>
      </c>
      <c r="B45">
        <v>1.99</v>
      </c>
      <c r="C45" s="29">
        <f t="shared" si="0"/>
        <v>2.8828352287754377E-2</v>
      </c>
      <c r="D45" s="30">
        <f>IF(OR($A45="",$B45=""),"",A45*'MPTO_working_2-way'!$G44)</f>
        <v>1.9547738693467331</v>
      </c>
      <c r="E45" s="32">
        <f>IF(OR($A45="",$B45=""),"",B45*'MPTO_working_2-way'!$G44)</f>
        <v>2.0473684210526311</v>
      </c>
      <c r="F45" s="30">
        <f>IF(OR($A45="",$B45=""),"",'MPTO_working_2-way'!D44)</f>
        <v>1.9535003874967702</v>
      </c>
      <c r="G45" s="32">
        <f>IF(OR($A45="",$B45=""),"",'MPTO_working_2-way'!E44)</f>
        <v>2.0487672717420748</v>
      </c>
      <c r="H45" s="30">
        <f>IF(OR($A45="",$B45=""),"",'OddsRatio_working_2-way'!M44)</f>
        <v>1.9534625892455926</v>
      </c>
      <c r="I45" s="30">
        <f>IF(OR($A45="",$B45=""),"",'OddsRatio_working_2-way'!N44)</f>
        <v>2.0488088481701512</v>
      </c>
      <c r="J45" s="30">
        <f>IF('Log_working_2-way'!$D44="","",A45^('Log_working_2-way'!$D44))</f>
        <v>1.9528856855785393</v>
      </c>
      <c r="K45" s="32">
        <f>IF('Log_working_2-way'!$D44="","",B45^('Log_working_2-way'!$D44))</f>
        <v>2.0494438264048878</v>
      </c>
      <c r="L45" s="37">
        <f t="shared" si="9"/>
        <v>0.51156812339331637</v>
      </c>
      <c r="M45" s="37">
        <f t="shared" si="10"/>
        <v>0.48843187660668391</v>
      </c>
      <c r="N45" s="38">
        <v>142</v>
      </c>
      <c r="O45" s="38">
        <f t="shared" si="11"/>
        <v>67.26315789473685</v>
      </c>
      <c r="P45" s="38">
        <f t="shared" si="12"/>
        <v>70.643216080401999</v>
      </c>
      <c r="Q45" s="38">
        <f t="shared" si="13"/>
        <v>71.356783919597987</v>
      </c>
      <c r="R45" s="38">
        <f t="shared" si="14"/>
        <v>74.73684210526315</v>
      </c>
      <c r="S45" s="39">
        <f t="shared" si="15"/>
        <v>-4.0936260248611376</v>
      </c>
      <c r="T45" s="39">
        <f t="shared" si="16"/>
        <v>-4.0936260248611518</v>
      </c>
      <c r="U45" t="s">
        <v>45</v>
      </c>
      <c r="V45" t="s">
        <v>49</v>
      </c>
      <c r="W45" t="s">
        <v>111</v>
      </c>
      <c r="X45" t="s">
        <v>480</v>
      </c>
      <c r="Y45" s="41"/>
    </row>
    <row r="46" spans="1:25" ht="15" x14ac:dyDescent="0.25">
      <c r="A46">
        <v>2.0499999999999998</v>
      </c>
      <c r="B46">
        <v>1.83</v>
      </c>
      <c r="C46" s="29">
        <f t="shared" si="0"/>
        <v>3.4252965480474407E-2</v>
      </c>
      <c r="D46" s="30">
        <f>IF(OR($A46="",$B46=""),"",A46*'MPTO_working_2-way'!$G45)</f>
        <v>2.1202185792349724</v>
      </c>
      <c r="E46" s="32">
        <f>IF(OR($A46="",$B46=""),"",B46*'MPTO_working_2-way'!$G45)</f>
        <v>1.8926829268292682</v>
      </c>
      <c r="F46" s="30">
        <f>IF(OR($A46="",$B46=""),"",'MPTO_working_2-way'!D45)</f>
        <v>2.1245929491717397</v>
      </c>
      <c r="G46" s="32">
        <f>IF(OR($A46="",$B46=""),"",'MPTO_working_2-way'!E45)</f>
        <v>1.8892106257081707</v>
      </c>
      <c r="H46" s="30">
        <f>IF(OR($A46="",$B46=""),"",'OddsRatio_working_2-way'!M45)</f>
        <v>2.1247489679763456</v>
      </c>
      <c r="I46" s="30">
        <f>IF(OR($A46="",$B46=""),"",'OddsRatio_working_2-way'!N45)</f>
        <v>1.8890872794479689</v>
      </c>
      <c r="J46" s="30">
        <f>IF('Log_working_2-way'!$D45="","",A46^('Log_working_2-way'!$D45))</f>
        <v>2.1267489530128172</v>
      </c>
      <c r="K46" s="32">
        <f>IF('Log_working_2-way'!$D45="","",B46^('Log_working_2-way'!$D45))</f>
        <v>1.8875091450726849</v>
      </c>
      <c r="L46" s="37">
        <f t="shared" si="9"/>
        <v>0.47164948453608252</v>
      </c>
      <c r="M46" s="37">
        <f t="shared" si="10"/>
        <v>0.52835051546391754</v>
      </c>
      <c r="N46" s="38">
        <v>143</v>
      </c>
      <c r="O46" s="38">
        <f t="shared" si="11"/>
        <v>73.243902439024382</v>
      </c>
      <c r="P46" s="38">
        <f t="shared" si="12"/>
        <v>64.857923497267748</v>
      </c>
      <c r="Q46" s="38">
        <f t="shared" si="13"/>
        <v>78.142076502732237</v>
      </c>
      <c r="R46" s="38">
        <f t="shared" si="14"/>
        <v>69.756097560975618</v>
      </c>
      <c r="S46" s="39">
        <f t="shared" si="15"/>
        <v>-4.8981740637078559</v>
      </c>
      <c r="T46" s="39">
        <f t="shared" si="16"/>
        <v>-4.8981740637078701</v>
      </c>
      <c r="U46" t="s">
        <v>104</v>
      </c>
      <c r="V46" t="s">
        <v>115</v>
      </c>
      <c r="W46" t="s">
        <v>112</v>
      </c>
      <c r="X46" t="s">
        <v>480</v>
      </c>
      <c r="Y46" s="41"/>
    </row>
    <row r="47" spans="1:25" ht="15" x14ac:dyDescent="0.25">
      <c r="A47">
        <v>1.93</v>
      </c>
      <c r="B47">
        <v>1.93</v>
      </c>
      <c r="C47" s="29">
        <f t="shared" si="0"/>
        <v>3.62694300518136E-2</v>
      </c>
      <c r="D47" s="30">
        <f>IF(OR($A47="",$B47=""),"",A47*'MPTO_working_2-way'!$G46)</f>
        <v>2</v>
      </c>
      <c r="E47" s="32">
        <f>IF(OR($A47="",$B47=""),"",B47*'MPTO_working_2-way'!$G46)</f>
        <v>2</v>
      </c>
      <c r="F47" s="30">
        <f>IF(OR($A47="",$B47=""),"",'MPTO_working_2-way'!D46)</f>
        <v>2.0000000000000004</v>
      </c>
      <c r="G47" s="32">
        <f>IF(OR($A47="",$B47=""),"",'MPTO_working_2-way'!E46)</f>
        <v>2.0000000000000004</v>
      </c>
      <c r="H47" s="30">
        <f>IF(OR($A47="",$B47=""),"",'OddsRatio_working_2-way'!M46)</f>
        <v>2</v>
      </c>
      <c r="I47" s="30">
        <f>IF(OR($A47="",$B47=""),"",'OddsRatio_working_2-way'!N46)</f>
        <v>2</v>
      </c>
      <c r="J47" s="30">
        <f>IF('Log_working_2-way'!$D46="","",A47^('Log_working_2-way'!$D46))</f>
        <v>1.9999999999999618</v>
      </c>
      <c r="K47" s="32">
        <f>IF('Log_working_2-way'!$D46="","",B47^('Log_working_2-way'!$D46))</f>
        <v>1.9999999999999618</v>
      </c>
      <c r="L47" s="37">
        <f t="shared" si="9"/>
        <v>0.5</v>
      </c>
      <c r="M47" s="37">
        <f t="shared" si="10"/>
        <v>0.5</v>
      </c>
      <c r="N47" s="38">
        <v>144</v>
      </c>
      <c r="O47" s="38">
        <f t="shared" si="11"/>
        <v>69.388601036269449</v>
      </c>
      <c r="P47" s="38">
        <f t="shared" si="12"/>
        <v>69.388601036269449</v>
      </c>
      <c r="Q47" s="38">
        <f t="shared" si="13"/>
        <v>74.611398963730579</v>
      </c>
      <c r="R47" s="38">
        <f t="shared" si="14"/>
        <v>74.611398963730579</v>
      </c>
      <c r="S47" s="39">
        <f t="shared" si="15"/>
        <v>-5.22279792746113</v>
      </c>
      <c r="T47" s="39">
        <f t="shared" si="16"/>
        <v>-5.22279792746113</v>
      </c>
      <c r="U47" t="s">
        <v>97</v>
      </c>
      <c r="V47" t="s">
        <v>51</v>
      </c>
      <c r="W47" t="s">
        <v>112</v>
      </c>
      <c r="X47" t="s">
        <v>480</v>
      </c>
      <c r="Y47" s="41"/>
    </row>
    <row r="48" spans="1:25" ht="15" x14ac:dyDescent="0.25">
      <c r="A48">
        <v>1.98</v>
      </c>
      <c r="B48">
        <v>1.89</v>
      </c>
      <c r="C48" s="29">
        <f t="shared" si="0"/>
        <v>3.4151034151034265E-2</v>
      </c>
      <c r="D48" s="30">
        <f>IF(OR($A48="",$B48=""),"",A48*'MPTO_working_2-way'!$G47)</f>
        <v>2.0476190476190479</v>
      </c>
      <c r="E48" s="32">
        <f>IF(OR($A48="",$B48=""),"",B48*'MPTO_working_2-way'!$G47)</f>
        <v>1.9545454545454546</v>
      </c>
      <c r="F48" s="30">
        <f>IF(OR($A48="",$B48=""),"",'MPTO_working_2-way'!D47)</f>
        <v>2.0492853622474128</v>
      </c>
      <c r="G48" s="32">
        <f>IF(OR($A48="",$B48=""),"",'MPTO_working_2-way'!E47)</f>
        <v>1.9530295913574449</v>
      </c>
      <c r="H48" s="30">
        <f>IF(OR($A48="",$B48=""),"",'OddsRatio_working_2-way'!M47)</f>
        <v>2.0493443645942064</v>
      </c>
      <c r="I48" s="30">
        <f>IF(OR($A48="",$B48=""),"",'OddsRatio_working_2-way'!N47)</f>
        <v>1.9529760045804527</v>
      </c>
      <c r="J48" s="30">
        <f>IF('Log_working_2-way'!$D47="","",A48^('Log_working_2-way'!$D47))</f>
        <v>2.0501043431252364</v>
      </c>
      <c r="K48" s="32">
        <f>IF('Log_working_2-way'!$D47="","",B48^('Log_working_2-way'!$D47))</f>
        <v>1.9522863194945297</v>
      </c>
      <c r="L48" s="37">
        <f t="shared" si="9"/>
        <v>0.48837209302325574</v>
      </c>
      <c r="M48" s="37">
        <f t="shared" si="10"/>
        <v>0.51162790697674421</v>
      </c>
      <c r="N48" s="38">
        <v>145</v>
      </c>
      <c r="O48" s="38">
        <f t="shared" si="11"/>
        <v>71.767676767676789</v>
      </c>
      <c r="P48" s="38">
        <f t="shared" si="12"/>
        <v>68.280423280423292</v>
      </c>
      <c r="Q48" s="38">
        <f t="shared" si="13"/>
        <v>76.719576719576736</v>
      </c>
      <c r="R48" s="38">
        <f t="shared" si="14"/>
        <v>73.232323232323239</v>
      </c>
      <c r="S48" s="39">
        <f t="shared" si="15"/>
        <v>-4.9518999518999465</v>
      </c>
      <c r="T48" s="39">
        <f t="shared" si="16"/>
        <v>-4.9518999518999465</v>
      </c>
      <c r="U48" t="s">
        <v>107</v>
      </c>
      <c r="V48" t="s">
        <v>96</v>
      </c>
      <c r="W48" t="s">
        <v>112</v>
      </c>
      <c r="X48" t="s">
        <v>480</v>
      </c>
      <c r="Y48" s="41"/>
    </row>
    <row r="49" spans="1:25" ht="15" x14ac:dyDescent="0.25">
      <c r="A49">
        <v>2.0499999999999998</v>
      </c>
      <c r="B49">
        <v>1.79</v>
      </c>
      <c r="C49" s="29">
        <f t="shared" si="0"/>
        <v>4.6464095925875526E-2</v>
      </c>
      <c r="D49" s="30">
        <f>IF(OR($A49="",$B49=""),"",A49*'MPTO_working_2-way'!$G48)</f>
        <v>2.1452513966480447</v>
      </c>
      <c r="E49" s="32">
        <f>IF(OR($A49="",$B49=""),"",B49*'MPTO_working_2-way'!$G48)</f>
        <v>1.8731707317073172</v>
      </c>
      <c r="F49" s="30">
        <f>IF(OR($A49="",$B49=""),"",'MPTO_working_2-way'!D48)</f>
        <v>2.1525150315295498</v>
      </c>
      <c r="G49" s="32">
        <f>IF(OR($A49="",$B49=""),"",'MPTO_working_2-way'!E48)</f>
        <v>1.8676676421936633</v>
      </c>
      <c r="H49" s="30">
        <f>IF(OR($A49="",$B49=""),"",'OddsRatio_working_2-way'!M48)</f>
        <v>2.1528720328165796</v>
      </c>
      <c r="I49" s="30">
        <f>IF(OR($A49="",$B49=""),"",'OddsRatio_working_2-way'!N48)</f>
        <v>1.8673989580239028</v>
      </c>
      <c r="J49" s="30">
        <f>IF('Log_working_2-way'!$D48="","",A49^('Log_working_2-way'!$D48))</f>
        <v>2.1562360266982945</v>
      </c>
      <c r="K49" s="32">
        <f>IF('Log_working_2-way'!$D48="","",B49^('Log_working_2-way'!$D48))</f>
        <v>1.8648753168978718</v>
      </c>
      <c r="L49" s="37">
        <f t="shared" si="9"/>
        <v>0.46614583333333331</v>
      </c>
      <c r="M49" s="37">
        <f t="shared" si="10"/>
        <v>0.53385416666666663</v>
      </c>
      <c r="N49" s="38">
        <v>146</v>
      </c>
      <c r="O49" s="38">
        <f t="shared" si="11"/>
        <v>74.780487804878035</v>
      </c>
      <c r="P49" s="38">
        <f t="shared" si="12"/>
        <v>64.435754189944149</v>
      </c>
      <c r="Q49" s="38">
        <f t="shared" si="13"/>
        <v>81.564245810055866</v>
      </c>
      <c r="R49" s="38">
        <f t="shared" si="14"/>
        <v>71.219512195121965</v>
      </c>
      <c r="S49" s="39">
        <f t="shared" si="15"/>
        <v>-6.7837580051778303</v>
      </c>
      <c r="T49" s="39">
        <f t="shared" si="16"/>
        <v>-6.7837580051778161</v>
      </c>
      <c r="U49" t="s">
        <v>114</v>
      </c>
      <c r="V49" t="s">
        <v>116</v>
      </c>
      <c r="W49" t="s">
        <v>112</v>
      </c>
      <c r="X49" t="s">
        <v>480</v>
      </c>
      <c r="Y49" s="41"/>
    </row>
    <row r="50" spans="1:25" ht="15" x14ac:dyDescent="0.25">
      <c r="A50">
        <v>2.3199999999999998</v>
      </c>
      <c r="B50">
        <v>1.62</v>
      </c>
      <c r="C50" s="29">
        <f t="shared" si="0"/>
        <v>4.8318433375904579E-2</v>
      </c>
      <c r="D50" s="30">
        <f>IF(OR($A50="",$B50=""),"",A50*'MPTO_working_2-way'!$G49)</f>
        <v>2.4320987654320985</v>
      </c>
      <c r="E50" s="32">
        <f>IF(OR($A50="",$B50=""),"",B50*'MPTO_working_2-way'!$G49)</f>
        <v>1.6982758620689655</v>
      </c>
      <c r="F50" s="30">
        <f>IF(OR($A50="",$B50=""),"",'MPTO_working_2-way'!D49)</f>
        <v>2.4577556892492805</v>
      </c>
      <c r="G50" s="32">
        <f>IF(OR($A50="",$B50=""),"",'MPTO_working_2-way'!E49)</f>
        <v>1.6859860039476045</v>
      </c>
      <c r="H50" s="30">
        <f>IF(OR($A50="",$B50=""),"",'OddsRatio_working_2-way'!M49)</f>
        <v>2.45912037134176</v>
      </c>
      <c r="I50" s="30">
        <f>IF(OR($A50="",$B50=""),"",'OddsRatio_working_2-way'!N49)</f>
        <v>1.6853444168423422</v>
      </c>
      <c r="J50" s="30">
        <f>IF('Log_working_2-way'!$D49="","",A50^('Log_working_2-way'!$D49))</f>
        <v>2.4712125971438774</v>
      </c>
      <c r="K50" s="32">
        <f>IF('Log_working_2-way'!$D49="","",B50^('Log_working_2-way'!$D49))</f>
        <v>1.6797114176021053</v>
      </c>
      <c r="L50" s="37">
        <f t="shared" si="9"/>
        <v>0.4111675126903554</v>
      </c>
      <c r="M50" s="37">
        <f t="shared" si="10"/>
        <v>0.58883248730964466</v>
      </c>
      <c r="N50" s="38">
        <v>147</v>
      </c>
      <c r="O50" s="38">
        <f t="shared" si="11"/>
        <v>83.637931034482747</v>
      </c>
      <c r="P50" s="38">
        <f t="shared" si="12"/>
        <v>56.259259259259267</v>
      </c>
      <c r="Q50" s="38">
        <f t="shared" si="13"/>
        <v>90.740740740740733</v>
      </c>
      <c r="R50" s="38">
        <f t="shared" si="14"/>
        <v>63.362068965517246</v>
      </c>
      <c r="S50" s="39">
        <f t="shared" si="15"/>
        <v>-7.102809706257986</v>
      </c>
      <c r="T50" s="39">
        <f t="shared" si="16"/>
        <v>-7.1028097062579789</v>
      </c>
      <c r="U50" t="s">
        <v>101</v>
      </c>
      <c r="V50" t="s">
        <v>109</v>
      </c>
      <c r="W50" t="s">
        <v>112</v>
      </c>
      <c r="X50" t="s">
        <v>480</v>
      </c>
      <c r="Y50" s="41"/>
    </row>
    <row r="51" spans="1:25" ht="15" x14ac:dyDescent="0.25">
      <c r="A51">
        <v>1.93</v>
      </c>
      <c r="B51">
        <v>1.94</v>
      </c>
      <c r="C51" s="29">
        <f t="shared" si="0"/>
        <v>3.3598632551679941E-2</v>
      </c>
      <c r="D51" s="30">
        <f>IF(OR($A51="",$B51=""),"",A51*'MPTO_working_2-way'!$G50)</f>
        <v>1.9948453608247423</v>
      </c>
      <c r="E51" s="32">
        <f>IF(OR($A51="",$B51=""),"",B51*'MPTO_working_2-way'!$G50)</f>
        <v>2.0051813471502591</v>
      </c>
      <c r="F51" s="30">
        <f>IF(OR($A51="",$B51=""),"",'MPTO_working_2-way'!D50)</f>
        <v>1.9946726333173512</v>
      </c>
      <c r="G51" s="32">
        <f>IF(OR($A51="",$B51=""),"",'MPTO_working_2-way'!E50)</f>
        <v>2.0053558995233249</v>
      </c>
      <c r="H51" s="30">
        <f>IF(OR($A51="",$B51=""),"",'OddsRatio_working_2-way'!M50)</f>
        <v>1.9946666286387909</v>
      </c>
      <c r="I51" s="30">
        <f>IF(OR($A51="",$B51=""),"",'OddsRatio_working_2-way'!N50)</f>
        <v>2.0053619687316817</v>
      </c>
      <c r="J51" s="30">
        <f>IF('Log_working_2-way'!$D50="","",A51^('Log_working_2-way'!$D50))</f>
        <v>1.9945880029745278</v>
      </c>
      <c r="K51" s="32">
        <f>IF('Log_working_2-way'!$D50="","",B51^('Log_working_2-way'!$D50))</f>
        <v>2.0054414461156225</v>
      </c>
      <c r="L51" s="37">
        <f t="shared" si="9"/>
        <v>0.50129198966408273</v>
      </c>
      <c r="M51" s="37">
        <f t="shared" si="10"/>
        <v>0.49870801033591733</v>
      </c>
      <c r="N51" s="38">
        <v>148</v>
      </c>
      <c r="O51" s="38">
        <f t="shared" si="11"/>
        <v>71.316062176165801</v>
      </c>
      <c r="P51" s="38">
        <f t="shared" si="12"/>
        <v>71.711340206185582</v>
      </c>
      <c r="Q51" s="38">
        <f t="shared" si="13"/>
        <v>76.288659793814446</v>
      </c>
      <c r="R51" s="38">
        <f t="shared" si="14"/>
        <v>76.683937823834214</v>
      </c>
      <c r="S51" s="39">
        <f t="shared" si="15"/>
        <v>-4.9725976176486455</v>
      </c>
      <c r="T51" s="39">
        <f t="shared" si="16"/>
        <v>-4.9725976176486313</v>
      </c>
      <c r="U51" t="s">
        <v>99</v>
      </c>
      <c r="V51" t="s">
        <v>102</v>
      </c>
      <c r="W51" t="s">
        <v>112</v>
      </c>
      <c r="X51" t="s">
        <v>480</v>
      </c>
      <c r="Y51" s="41"/>
    </row>
    <row r="52" spans="1:25" ht="15" x14ac:dyDescent="0.25">
      <c r="A52">
        <v>2.09</v>
      </c>
      <c r="B52">
        <v>1.76</v>
      </c>
      <c r="C52" s="29">
        <f t="shared" si="0"/>
        <v>4.6650717703349276E-2</v>
      </c>
      <c r="D52" s="30">
        <f>IF(OR($A52="",$B52=""),"",A52*'MPTO_working_2-way'!$G51)</f>
        <v>2.1875</v>
      </c>
      <c r="E52" s="32">
        <f>IF(OR($A52="",$B52=""),"",B52*'MPTO_working_2-way'!$G51)</f>
        <v>1.8421052631578947</v>
      </c>
      <c r="F52" s="30">
        <f>IF(OR($A52="",$B52=""),"",'MPTO_working_2-way'!D51)</f>
        <v>2.1971090670170828</v>
      </c>
      <c r="G52" s="32">
        <f>IF(OR($A52="",$B52=""),"",'MPTO_working_2-way'!E51)</f>
        <v>1.8353457738748626</v>
      </c>
      <c r="H52" s="30">
        <f>IF(OR($A52="",$B52=""),"",'OddsRatio_working_2-way'!M51)</f>
        <v>2.197585289787658</v>
      </c>
      <c r="I52" s="30">
        <f>IF(OR($A52="",$B52=""),"",'OddsRatio_working_2-way'!N51)</f>
        <v>1.8350135965491927</v>
      </c>
      <c r="J52" s="30">
        <f>IF('Log_working_2-way'!$D51="","",A52^('Log_working_2-way'!$D51))</f>
        <v>2.2020453494773053</v>
      </c>
      <c r="K52" s="32">
        <f>IF('Log_working_2-way'!$D51="","",B52^('Log_working_2-way'!$D51))</f>
        <v>1.8319153686125185</v>
      </c>
      <c r="L52" s="37">
        <f t="shared" si="9"/>
        <v>0.45714285714285713</v>
      </c>
      <c r="M52" s="37">
        <f t="shared" si="10"/>
        <v>0.54285714285714282</v>
      </c>
      <c r="N52" s="38">
        <v>149</v>
      </c>
      <c r="O52" s="38">
        <f t="shared" si="11"/>
        <v>77.708133971291858</v>
      </c>
      <c r="P52" s="38">
        <f t="shared" si="12"/>
        <v>64.340909090909108</v>
      </c>
      <c r="Q52" s="38">
        <f t="shared" si="13"/>
        <v>84.659090909090921</v>
      </c>
      <c r="R52" s="38">
        <f t="shared" si="14"/>
        <v>71.291866028708142</v>
      </c>
      <c r="S52" s="39">
        <f t="shared" si="15"/>
        <v>-6.950956937799063</v>
      </c>
      <c r="T52" s="39">
        <f t="shared" si="16"/>
        <v>-6.9509569377990346</v>
      </c>
      <c r="U52" t="s">
        <v>98</v>
      </c>
      <c r="V52" t="s">
        <v>94</v>
      </c>
      <c r="W52" t="s">
        <v>112</v>
      </c>
      <c r="X52" t="s">
        <v>480</v>
      </c>
      <c r="Y52" s="41"/>
    </row>
    <row r="53" spans="1:25" ht="15" x14ac:dyDescent="0.25">
      <c r="A53">
        <v>1.9</v>
      </c>
      <c r="B53">
        <v>1.97</v>
      </c>
      <c r="C53" s="29">
        <f t="shared" si="0"/>
        <v>3.3930002671653803E-2</v>
      </c>
      <c r="D53" s="30">
        <f>IF(OR($A53="",$B53=""),"",A53*'MPTO_working_2-way'!$G52)</f>
        <v>1.9644670050761421</v>
      </c>
      <c r="E53" s="32">
        <f>IF(OR($A53="",$B53=""),"",B53*'MPTO_working_2-way'!$G52)</f>
        <v>2.0368421052631578</v>
      </c>
      <c r="F53" s="30">
        <f>IF(OR($A53="",$B53=""),"",'MPTO_working_2-way'!D52)</f>
        <v>1.9632835038027801</v>
      </c>
      <c r="G53" s="32">
        <f>IF(OR($A53="",$B53=""),"",'MPTO_working_2-way'!E52)</f>
        <v>2.0381159814865235</v>
      </c>
      <c r="H53" s="30">
        <f>IF(OR($A53="",$B53=""),"",'OddsRatio_working_2-way'!M52)</f>
        <v>1.963241948601903</v>
      </c>
      <c r="I53" s="30">
        <f>IF(OR($A53="",$B53=""),"",'OddsRatio_working_2-way'!N52)</f>
        <v>2.0381607668264961</v>
      </c>
      <c r="J53" s="30">
        <f>IF('Log_working_2-way'!$D52="","",A53^('Log_working_2-way'!$D52))</f>
        <v>1.9627034600020314</v>
      </c>
      <c r="K53" s="32">
        <f>IF('Log_working_2-way'!$D52="","",B53^('Log_working_2-way'!$D52))</f>
        <v>2.0387414625037734</v>
      </c>
      <c r="L53" s="37">
        <f t="shared" si="9"/>
        <v>0.50904392764857886</v>
      </c>
      <c r="M53" s="37">
        <f t="shared" si="10"/>
        <v>0.49095607235142119</v>
      </c>
      <c r="N53" s="38">
        <v>150</v>
      </c>
      <c r="O53" s="38">
        <f t="shared" si="11"/>
        <v>71.05263157894737</v>
      </c>
      <c r="P53" s="38">
        <f t="shared" si="12"/>
        <v>73.857868020304565</v>
      </c>
      <c r="Q53" s="38">
        <f t="shared" si="13"/>
        <v>76.142131979695421</v>
      </c>
      <c r="R53" s="38">
        <f t="shared" si="14"/>
        <v>78.94736842105263</v>
      </c>
      <c r="S53" s="39">
        <f t="shared" si="15"/>
        <v>-5.0895004007480509</v>
      </c>
      <c r="T53" s="39">
        <f t="shared" si="16"/>
        <v>-5.0895004007480651</v>
      </c>
      <c r="U53" t="s">
        <v>110</v>
      </c>
      <c r="V53" t="s">
        <v>103</v>
      </c>
      <c r="W53" t="s">
        <v>112</v>
      </c>
      <c r="X53" t="s">
        <v>480</v>
      </c>
      <c r="Y53" s="41"/>
    </row>
    <row r="54" spans="1:25" ht="15" x14ac:dyDescent="0.25">
      <c r="A54">
        <v>2.12</v>
      </c>
      <c r="B54">
        <v>1.76</v>
      </c>
      <c r="C54" s="29">
        <f t="shared" si="0"/>
        <v>3.9879931389365408E-2</v>
      </c>
      <c r="D54" s="30">
        <f>IF(OR($A54="",$B54=""),"",A54*'MPTO_working_2-way'!$G53)</f>
        <v>2.2045454545454546</v>
      </c>
      <c r="E54" s="32">
        <f>IF(OR($A54="",$B54=""),"",B54*'MPTO_working_2-way'!$G53)</f>
        <v>1.8301886792452831</v>
      </c>
      <c r="F54" s="30">
        <f>IF(OR($A54="",$B54=""),"",'MPTO_working_2-way'!D53)</f>
        <v>2.213573801613669</v>
      </c>
      <c r="G54" s="32">
        <f>IF(OR($A54="",$B54=""),"",'MPTO_working_2-way'!E53)</f>
        <v>1.8240125146656239</v>
      </c>
      <c r="H54" s="30">
        <f>IF(OR($A54="",$B54=""),"",'OddsRatio_working_2-way'!M53)</f>
        <v>2.2139539573337679</v>
      </c>
      <c r="I54" s="30">
        <f>IF(OR($A54="",$B54=""),"",'OddsRatio_working_2-way'!N53)</f>
        <v>1.8237544710479137</v>
      </c>
      <c r="J54" s="30">
        <f>IF('Log_working_2-way'!$D53="","",A54^('Log_working_2-way'!$D53))</f>
        <v>2.2181187217362539</v>
      </c>
      <c r="K54" s="32">
        <f>IF('Log_working_2-way'!$D53="","",B54^('Log_working_2-way'!$D53))</f>
        <v>1.8209380433579214</v>
      </c>
      <c r="L54" s="37">
        <f t="shared" si="9"/>
        <v>0.45360824742268041</v>
      </c>
      <c r="M54" s="37">
        <f t="shared" si="10"/>
        <v>0.54639175257731953</v>
      </c>
      <c r="N54" s="38">
        <v>151</v>
      </c>
      <c r="O54" s="38">
        <f t="shared" si="11"/>
        <v>79.773584905660371</v>
      </c>
      <c r="P54" s="38">
        <f t="shared" si="12"/>
        <v>65.204545454545453</v>
      </c>
      <c r="Q54" s="38">
        <f t="shared" si="13"/>
        <v>85.795454545454547</v>
      </c>
      <c r="R54" s="38">
        <f t="shared" si="14"/>
        <v>71.226415094339615</v>
      </c>
      <c r="S54" s="39">
        <f t="shared" si="15"/>
        <v>-6.0218696397941756</v>
      </c>
      <c r="T54" s="39">
        <f t="shared" si="16"/>
        <v>-6.0218696397941613</v>
      </c>
      <c r="U54" t="s">
        <v>53</v>
      </c>
      <c r="V54" t="s">
        <v>100</v>
      </c>
      <c r="W54" t="s">
        <v>112</v>
      </c>
      <c r="X54" t="s">
        <v>480</v>
      </c>
      <c r="Y54" s="41"/>
    </row>
    <row r="55" spans="1:25" ht="15" x14ac:dyDescent="0.25">
      <c r="A55">
        <v>2.14</v>
      </c>
      <c r="B55">
        <v>1.72</v>
      </c>
      <c r="C55" s="29">
        <f t="shared" si="0"/>
        <v>4.8685068463377501E-2</v>
      </c>
      <c r="D55" s="30">
        <f>IF(OR($A55="",$B55=""),"",A55*'MPTO_working_2-way'!$G54)</f>
        <v>2.2441860465116279</v>
      </c>
      <c r="E55" s="32">
        <f>IF(OR($A55="",$B55=""),"",B55*'MPTO_working_2-way'!$G54)</f>
        <v>1.8037383177570092</v>
      </c>
      <c r="F55" s="30">
        <f>IF(OR($A55="",$B55=""),"",'MPTO_working_2-way'!D54)</f>
        <v>2.2576054955839058</v>
      </c>
      <c r="G55" s="32">
        <f>IF(OR($A55="",$B55=""),"",'MPTO_working_2-way'!E54)</f>
        <v>1.7951619196254389</v>
      </c>
      <c r="H55" s="30">
        <f>IF(OR($A55="",$B55=""),"",'OddsRatio_working_2-way'!M54)</f>
        <v>2.2583057392117913</v>
      </c>
      <c r="I55" s="30">
        <f>IF(OR($A55="",$B55=""),"",'OddsRatio_working_2-way'!N54)</f>
        <v>1.7947194142390264</v>
      </c>
      <c r="J55" s="30">
        <f>IF('Log_working_2-way'!$D54="","",A55^('Log_working_2-way'!$D54))</f>
        <v>2.2645658948599179</v>
      </c>
      <c r="K55" s="32">
        <f>IF('Log_working_2-way'!$D54="","",B55^('Log_working_2-way'!$D54))</f>
        <v>1.7907852046807202</v>
      </c>
      <c r="L55" s="37">
        <f t="shared" si="9"/>
        <v>0.44559585492227982</v>
      </c>
      <c r="M55" s="37">
        <f t="shared" si="10"/>
        <v>0.55440414507772029</v>
      </c>
      <c r="N55" s="38">
        <v>152</v>
      </c>
      <c r="O55" s="38">
        <f t="shared" si="11"/>
        <v>80.971962616822438</v>
      </c>
      <c r="P55" s="38">
        <f t="shared" si="12"/>
        <v>63.627906976744185</v>
      </c>
      <c r="Q55" s="38">
        <f t="shared" si="13"/>
        <v>88.372093023255815</v>
      </c>
      <c r="R55" s="38">
        <f t="shared" si="14"/>
        <v>71.028037383177576</v>
      </c>
      <c r="S55" s="39">
        <f t="shared" si="15"/>
        <v>-7.4001304064333766</v>
      </c>
      <c r="T55" s="39">
        <f t="shared" si="16"/>
        <v>-7.4001304064333908</v>
      </c>
      <c r="U55" t="s">
        <v>105</v>
      </c>
      <c r="V55" t="s">
        <v>108</v>
      </c>
      <c r="W55" t="s">
        <v>112</v>
      </c>
      <c r="X55" t="s">
        <v>480</v>
      </c>
      <c r="Y55" s="41"/>
    </row>
    <row r="56" spans="1:25" ht="15" x14ac:dyDescent="0.25">
      <c r="A56">
        <v>1.88</v>
      </c>
      <c r="B56">
        <v>2</v>
      </c>
      <c r="C56" s="29">
        <f t="shared" si="0"/>
        <v>3.1914893617021267E-2</v>
      </c>
      <c r="D56" s="30">
        <f>IF(OR($A56="",$B56=""),"",A56*'MPTO_working_2-way'!$G55)</f>
        <v>1.94</v>
      </c>
      <c r="E56" s="32">
        <f>IF(OR($A56="",$B56=""),"",B56*'MPTO_working_2-way'!$G55)</f>
        <v>2.0638297872340425</v>
      </c>
      <c r="F56" s="30">
        <f>IF(OR($A56="",$B56=""),"",'MPTO_working_2-way'!D55)</f>
        <v>1.9381443298969072</v>
      </c>
      <c r="G56" s="32">
        <f>IF(OR($A56="",$B56=""),"",'MPTO_working_2-way'!E55)</f>
        <v>2.0659340659340657</v>
      </c>
      <c r="H56" s="30">
        <f>IF(OR($A56="",$B56=""),"",'OddsRatio_working_2-way'!M55)</f>
        <v>1.9380831519646857</v>
      </c>
      <c r="I56" s="30">
        <f>IF(OR($A56="",$B56=""),"",'OddsRatio_working_2-way'!N55)</f>
        <v>2.0660035817780522</v>
      </c>
      <c r="J56" s="30">
        <f>IF('Log_working_2-way'!$D55="","",A56^('Log_working_2-way'!$D55))</f>
        <v>1.9372406373367297</v>
      </c>
      <c r="K56" s="32">
        <f>IF('Log_working_2-way'!$D55="","",B56^('Log_working_2-way'!$D55))</f>
        <v>2.0669618454035223</v>
      </c>
      <c r="L56" s="37">
        <f t="shared" si="9"/>
        <v>0.51546391752577325</v>
      </c>
      <c r="M56" s="37">
        <f t="shared" si="10"/>
        <v>0.4845360824742268</v>
      </c>
      <c r="N56" s="38">
        <v>153</v>
      </c>
      <c r="O56" s="38">
        <f t="shared" si="11"/>
        <v>71.617021276595736</v>
      </c>
      <c r="P56" s="38">
        <f t="shared" si="12"/>
        <v>76.5</v>
      </c>
      <c r="Q56" s="38">
        <f t="shared" si="13"/>
        <v>76.5</v>
      </c>
      <c r="R56" s="38">
        <f t="shared" si="14"/>
        <v>81.38297872340425</v>
      </c>
      <c r="S56" s="39">
        <f t="shared" si="15"/>
        <v>-4.8829787234042641</v>
      </c>
      <c r="T56" s="39">
        <f t="shared" si="16"/>
        <v>-4.8829787234042499</v>
      </c>
      <c r="U56" t="s">
        <v>95</v>
      </c>
      <c r="V56" t="s">
        <v>35</v>
      </c>
      <c r="W56" t="s">
        <v>112</v>
      </c>
      <c r="X56" t="s">
        <v>480</v>
      </c>
      <c r="Y56" s="41"/>
    </row>
    <row r="57" spans="1:25" ht="15" x14ac:dyDescent="0.25">
      <c r="A57">
        <v>1.77</v>
      </c>
      <c r="B57">
        <v>2.0699999999999998</v>
      </c>
      <c r="C57" s="29">
        <f t="shared" si="0"/>
        <v>4.8063538852042953E-2</v>
      </c>
      <c r="D57" s="30">
        <f>IF(OR($A57="",$B57=""),"",A57*'MPTO_working_2-way'!$G56)</f>
        <v>1.855072463768116</v>
      </c>
      <c r="E57" s="32">
        <f>IF(OR($A57="",$B57=""),"",B57*'MPTO_working_2-way'!$G56)</f>
        <v>2.1694915254237288</v>
      </c>
      <c r="F57" s="30">
        <f>IF(OR($A57="",$B57=""),"",'MPTO_working_2-way'!D56)</f>
        <v>1.848633921138273</v>
      </c>
      <c r="G57" s="32">
        <f>IF(OR($A57="",$B57=""),"",'MPTO_working_2-way'!E56)</f>
        <v>2.1783643984660661</v>
      </c>
      <c r="H57" s="30">
        <f>IF(OR($A57="",$B57=""),"",'OddsRatio_working_2-way'!M56)</f>
        <v>1.8483078263368193</v>
      </c>
      <c r="I57" s="30">
        <f>IF(OR($A57="",$B57=""),"",'OddsRatio_working_2-way'!N56)</f>
        <v>2.1788173690654498</v>
      </c>
      <c r="J57" s="30">
        <f>IF('Log_working_2-way'!$D56="","",A57^('Log_working_2-way'!$D56))</f>
        <v>1.8453528280410556</v>
      </c>
      <c r="K57" s="32">
        <f>IF('Log_working_2-way'!$D56="","",B57^('Log_working_2-way'!$D56))</f>
        <v>2.1829380192842547</v>
      </c>
      <c r="L57" s="37">
        <f t="shared" si="9"/>
        <v>0.5390625</v>
      </c>
      <c r="M57" s="37">
        <f t="shared" si="10"/>
        <v>0.4609375</v>
      </c>
      <c r="N57" s="38">
        <v>154</v>
      </c>
      <c r="O57" s="38">
        <f t="shared" si="11"/>
        <v>66.994350282485868</v>
      </c>
      <c r="P57" s="38">
        <f t="shared" si="12"/>
        <v>79.603864734299506</v>
      </c>
      <c r="Q57" s="38">
        <f t="shared" si="13"/>
        <v>74.396135265700494</v>
      </c>
      <c r="R57" s="38">
        <f t="shared" si="14"/>
        <v>87.005649717514132</v>
      </c>
      <c r="S57" s="39">
        <f t="shared" si="15"/>
        <v>-7.4017849832146254</v>
      </c>
      <c r="T57" s="39">
        <f t="shared" si="16"/>
        <v>-7.4017849832146254</v>
      </c>
      <c r="U57" t="s">
        <v>92</v>
      </c>
      <c r="V57" t="s">
        <v>117</v>
      </c>
      <c r="W57" t="s">
        <v>112</v>
      </c>
      <c r="X57" t="s">
        <v>480</v>
      </c>
      <c r="Y57" s="41"/>
    </row>
    <row r="58" spans="1:25" ht="15" x14ac:dyDescent="0.25">
      <c r="A58">
        <v>2.2200000000000002</v>
      </c>
      <c r="B58">
        <v>1.7</v>
      </c>
      <c r="C58" s="29">
        <f t="shared" si="0"/>
        <v>3.868574456809748E-2</v>
      </c>
      <c r="D58" s="30">
        <f>IF(OR($A58="",$B58=""),"",A58*'MPTO_working_2-way'!$G57)</f>
        <v>2.3058823529411767</v>
      </c>
      <c r="E58" s="32">
        <f>IF(OR($A58="",$B58=""),"",B58*'MPTO_working_2-way'!$G57)</f>
        <v>1.7657657657657657</v>
      </c>
      <c r="F58" s="30">
        <f>IF(OR($A58="",$B58=""),"",'MPTO_working_2-way'!D57)</f>
        <v>2.3196066379840201</v>
      </c>
      <c r="G58" s="32">
        <f>IF(OR($A58="",$B58=""),"",'MPTO_working_2-way'!E57)</f>
        <v>1.7578015836050302</v>
      </c>
      <c r="H58" s="30">
        <f>IF(OR($A58="",$B58=""),"",'OddsRatio_working_2-way'!M57)</f>
        <v>2.3201731488169055</v>
      </c>
      <c r="I58" s="30">
        <f>IF(OR($A58="",$B58=""),"",'OddsRatio_working_2-way'!N57)</f>
        <v>1.7574763968621581</v>
      </c>
      <c r="J58" s="30">
        <f>IF('Log_working_2-way'!$D57="","",A58^('Log_working_2-way'!$D57))</f>
        <v>2.3265255894258647</v>
      </c>
      <c r="K58" s="32">
        <f>IF('Log_working_2-way'!$D57="","",B58^('Log_working_2-way'!$D57))</f>
        <v>1.7538490082446418</v>
      </c>
      <c r="L58" s="37">
        <f t="shared" si="9"/>
        <v>0.43367346938775503</v>
      </c>
      <c r="M58" s="37">
        <f t="shared" si="10"/>
        <v>0.56632653061224492</v>
      </c>
      <c r="N58" s="38">
        <v>155</v>
      </c>
      <c r="O58" s="38">
        <f t="shared" si="11"/>
        <v>85.180180180180187</v>
      </c>
      <c r="P58" s="38">
        <f t="shared" si="12"/>
        <v>63.82352941176471</v>
      </c>
      <c r="Q58" s="38">
        <f t="shared" si="13"/>
        <v>91.176470588235304</v>
      </c>
      <c r="R58" s="38">
        <f t="shared" si="14"/>
        <v>69.819819819819813</v>
      </c>
      <c r="S58" s="39">
        <f t="shared" si="15"/>
        <v>-5.9962904080551169</v>
      </c>
      <c r="T58" s="39">
        <f t="shared" si="16"/>
        <v>-5.9962904080551027</v>
      </c>
      <c r="U58" t="s">
        <v>184</v>
      </c>
      <c r="V58" t="s">
        <v>194</v>
      </c>
      <c r="W58" t="s">
        <v>430</v>
      </c>
      <c r="X58" t="s">
        <v>480</v>
      </c>
      <c r="Y58" s="41"/>
    </row>
    <row r="59" spans="1:25" ht="15" x14ac:dyDescent="0.25">
      <c r="A59">
        <v>2.19</v>
      </c>
      <c r="B59">
        <v>1.72</v>
      </c>
      <c r="C59" s="29">
        <f t="shared" si="0"/>
        <v>3.8016353403419467E-2</v>
      </c>
      <c r="D59" s="30">
        <f>IF(OR($A59="",$B59=""),"",A59*'MPTO_working_2-way'!$G58)</f>
        <v>2.2732558139534884</v>
      </c>
      <c r="E59" s="32">
        <f>IF(OR($A59="",$B59=""),"",B59*'MPTO_working_2-way'!$G58)</f>
        <v>1.7853881278538815</v>
      </c>
      <c r="F59" s="30">
        <f>IF(OR($A59="",$B59=""),"",'MPTO_working_2-way'!D58)</f>
        <v>2.2851249696675566</v>
      </c>
      <c r="G59" s="32">
        <f>IF(OR($A59="",$B59=""),"",'MPTO_working_2-way'!E58)</f>
        <v>1.7781344410876134</v>
      </c>
      <c r="H59" s="30">
        <f>IF(OR($A59="",$B59=""),"",'OddsRatio_working_2-way'!M58)</f>
        <v>2.2856040517117928</v>
      </c>
      <c r="I59" s="30">
        <f>IF(OR($A59="",$B59=""),"",'OddsRatio_working_2-way'!N58)</f>
        <v>1.7778444682625973</v>
      </c>
      <c r="J59" s="30">
        <f>IF('Log_working_2-way'!$D58="","",A59^('Log_working_2-way'!$D58))</f>
        <v>2.291085448482058</v>
      </c>
      <c r="K59" s="32">
        <f>IF('Log_working_2-way'!$D58="","",B59^('Log_working_2-way'!$D58))</f>
        <v>1.7745420732419892</v>
      </c>
      <c r="L59" s="37">
        <f t="shared" si="9"/>
        <v>0.43989769820971864</v>
      </c>
      <c r="M59" s="37">
        <f t="shared" si="10"/>
        <v>0.56010230179028131</v>
      </c>
      <c r="N59" s="38">
        <v>156</v>
      </c>
      <c r="O59" s="38">
        <f t="shared" si="11"/>
        <v>84.767123287671225</v>
      </c>
      <c r="P59" s="38">
        <f t="shared" si="12"/>
        <v>65.302325581395351</v>
      </c>
      <c r="Q59" s="38">
        <f t="shared" si="13"/>
        <v>90.697674418604663</v>
      </c>
      <c r="R59" s="38">
        <f t="shared" si="14"/>
        <v>71.232876712328775</v>
      </c>
      <c r="S59" s="39">
        <f t="shared" si="15"/>
        <v>-5.9305511309334378</v>
      </c>
      <c r="T59" s="39">
        <f t="shared" si="16"/>
        <v>-5.9305511309334236</v>
      </c>
      <c r="U59" t="s">
        <v>186</v>
      </c>
      <c r="V59" t="s">
        <v>198</v>
      </c>
      <c r="W59" t="s">
        <v>430</v>
      </c>
      <c r="X59" t="s">
        <v>480</v>
      </c>
      <c r="Y59" s="41"/>
    </row>
    <row r="60" spans="1:25" ht="15" x14ac:dyDescent="0.25">
      <c r="A60">
        <v>2.04</v>
      </c>
      <c r="B60">
        <v>1.84</v>
      </c>
      <c r="C60" s="29">
        <f t="shared" si="0"/>
        <v>3.3674339300937772E-2</v>
      </c>
      <c r="D60" s="30">
        <f>IF(OR($A60="",$B60=""),"",A60*'MPTO_working_2-way'!$G59)</f>
        <v>2.1086956521739131</v>
      </c>
      <c r="E60" s="32">
        <f>IF(OR($A60="",$B60=""),"",B60*'MPTO_working_2-way'!$G59)</f>
        <v>1.9019607843137256</v>
      </c>
      <c r="F60" s="30">
        <f>IF(OR($A60="",$B60=""),"",'MPTO_working_2-way'!D59)</f>
        <v>2.1125619090499774</v>
      </c>
      <c r="G60" s="32">
        <f>IF(OR($A60="",$B60=""),"",'MPTO_working_2-way'!E59)</f>
        <v>1.8988263860785108</v>
      </c>
      <c r="H60" s="30">
        <f>IF(OR($A60="",$B60=""),"",'OddsRatio_working_2-way'!M59)</f>
        <v>2.1126972805283741</v>
      </c>
      <c r="I60" s="30">
        <f>IF(OR($A60="",$B60=""),"",'OddsRatio_working_2-way'!N59)</f>
        <v>1.8987170342729172</v>
      </c>
      <c r="J60" s="30">
        <f>IF('Log_working_2-way'!$D59="","",A60^('Log_working_2-way'!$D59))</f>
        <v>2.1144632865880677</v>
      </c>
      <c r="K60" s="32">
        <f>IF('Log_working_2-way'!$D59="","",B60^('Log_working_2-way'!$D59))</f>
        <v>1.8972929050551837</v>
      </c>
      <c r="L60" s="37">
        <f t="shared" si="9"/>
        <v>0.47422680412371132</v>
      </c>
      <c r="M60" s="37">
        <f t="shared" si="10"/>
        <v>0.52577319587628868</v>
      </c>
      <c r="N60" s="38">
        <v>157</v>
      </c>
      <c r="O60" s="38">
        <f t="shared" si="11"/>
        <v>80.039215686274517</v>
      </c>
      <c r="P60" s="38">
        <f t="shared" si="12"/>
        <v>71.673913043478251</v>
      </c>
      <c r="Q60" s="38">
        <f t="shared" si="13"/>
        <v>85.326086956521735</v>
      </c>
      <c r="R60" s="38">
        <f t="shared" si="14"/>
        <v>76.960784313725483</v>
      </c>
      <c r="S60" s="39">
        <f t="shared" si="15"/>
        <v>-5.286871270247218</v>
      </c>
      <c r="T60" s="39">
        <f t="shared" si="16"/>
        <v>-5.2868712702472322</v>
      </c>
      <c r="U60" t="s">
        <v>190</v>
      </c>
      <c r="V60" t="s">
        <v>192</v>
      </c>
      <c r="W60" t="s">
        <v>430</v>
      </c>
      <c r="X60" t="s">
        <v>480</v>
      </c>
      <c r="Y60" s="41"/>
    </row>
    <row r="61" spans="1:25" ht="15" x14ac:dyDescent="0.25">
      <c r="A61">
        <v>2.23</v>
      </c>
      <c r="B61">
        <v>1.67</v>
      </c>
      <c r="C61" s="29">
        <f t="shared" si="0"/>
        <v>4.7232888483123459E-2</v>
      </c>
      <c r="D61" s="30">
        <f>IF(OR($A61="",$B61=""),"",A61*'MPTO_working_2-way'!$G60)</f>
        <v>2.3353293413173652</v>
      </c>
      <c r="E61" s="32">
        <f>IF(OR($A61="",$B61=""),"",B61*'MPTO_working_2-way'!$G60)</f>
        <v>1.7488789237668161</v>
      </c>
      <c r="F61" s="30">
        <f>IF(OR($A61="",$B61=""),"",'MPTO_working_2-way'!D60)</f>
        <v>2.3539711134287793</v>
      </c>
      <c r="G61" s="32">
        <f>IF(OR($A61="",$B61=""),"",'MPTO_working_2-way'!E60)</f>
        <v>1.7385681940197473</v>
      </c>
      <c r="H61" s="30">
        <f>IF(OR($A61="",$B61=""),"",'OddsRatio_working_2-way'!M60)</f>
        <v>2.3549246826013568</v>
      </c>
      <c r="I61" s="30">
        <f>IF(OR($A61="",$B61=""),"",'OddsRatio_working_2-way'!N60)</f>
        <v>1.7380484043438287</v>
      </c>
      <c r="J61" s="30">
        <f>IF('Log_working_2-way'!$D60="","",A61^('Log_working_2-way'!$D60))</f>
        <v>2.3636503228006438</v>
      </c>
      <c r="K61" s="32">
        <f>IF('Log_working_2-way'!$D60="","",B61^('Log_working_2-way'!$D60))</f>
        <v>1.7333258264811959</v>
      </c>
      <c r="L61" s="37">
        <f t="shared" si="9"/>
        <v>0.42820512820512818</v>
      </c>
      <c r="M61" s="37">
        <f t="shared" si="10"/>
        <v>0.57179487179487176</v>
      </c>
      <c r="N61" s="38">
        <v>158</v>
      </c>
      <c r="O61" s="38">
        <f t="shared" si="11"/>
        <v>87.147982062780258</v>
      </c>
      <c r="P61" s="38">
        <f t="shared" si="12"/>
        <v>63.389221556886241</v>
      </c>
      <c r="Q61" s="38">
        <f t="shared" si="13"/>
        <v>94.610778443113787</v>
      </c>
      <c r="R61" s="38">
        <f t="shared" si="14"/>
        <v>70.852017937219728</v>
      </c>
      <c r="S61" s="39">
        <f t="shared" si="15"/>
        <v>-7.4627963803335291</v>
      </c>
      <c r="T61" s="39">
        <f t="shared" si="16"/>
        <v>-7.4627963803334865</v>
      </c>
      <c r="U61" t="s">
        <v>187</v>
      </c>
      <c r="V61" t="s">
        <v>189</v>
      </c>
      <c r="W61" t="s">
        <v>430</v>
      </c>
      <c r="X61" t="s">
        <v>480</v>
      </c>
      <c r="Y61" s="41"/>
    </row>
    <row r="62" spans="1:25" ht="15" x14ac:dyDescent="0.25">
      <c r="A62">
        <v>2.2000000000000002</v>
      </c>
      <c r="B62">
        <v>1.69</v>
      </c>
      <c r="C62" s="29">
        <f t="shared" si="0"/>
        <v>4.6261430876815446E-2</v>
      </c>
      <c r="D62" s="30">
        <f>IF(OR($A62="",$B62=""),"",A62*'MPTO_working_2-way'!$G61)</f>
        <v>2.3017751479289941</v>
      </c>
      <c r="E62" s="32">
        <f>IF(OR($A62="",$B62=""),"",B62*'MPTO_working_2-way'!$G61)</f>
        <v>1.7681818181818181</v>
      </c>
      <c r="F62" s="30">
        <f>IF(OR($A62="",$B62=""),"",'MPTO_working_2-way'!D61)</f>
        <v>2.3179551122194515</v>
      </c>
      <c r="G62" s="32">
        <f>IF(OR($A62="",$B62=""),"",'MPTO_working_2-way'!E61)</f>
        <v>1.7587511825922422</v>
      </c>
      <c r="H62" s="30">
        <f>IF(OR($A62="",$B62=""),"",'OddsRatio_working_2-way'!M61)</f>
        <v>2.3187609467915737</v>
      </c>
      <c r="I62" s="30">
        <f>IF(OR($A62="",$B62=""),"",'OddsRatio_working_2-way'!N61)</f>
        <v>1.7582875444051547</v>
      </c>
      <c r="J62" s="30">
        <f>IF('Log_working_2-way'!$D61="","",A62^('Log_working_2-way'!$D61))</f>
        <v>2.3263120420260779</v>
      </c>
      <c r="K62" s="32">
        <f>IF('Log_working_2-way'!$D61="","",B62^('Log_working_2-way'!$D61))</f>
        <v>1.7539703842782741</v>
      </c>
      <c r="L62" s="37">
        <f t="shared" si="9"/>
        <v>0.43444730077120824</v>
      </c>
      <c r="M62" s="37">
        <f t="shared" si="10"/>
        <v>0.56555269922879181</v>
      </c>
      <c r="N62" s="38">
        <v>159</v>
      </c>
      <c r="O62" s="38">
        <f t="shared" si="11"/>
        <v>86.727272727272734</v>
      </c>
      <c r="P62" s="38">
        <f t="shared" si="12"/>
        <v>64.917159763313606</v>
      </c>
      <c r="Q62" s="38">
        <f t="shared" si="13"/>
        <v>94.082840236686394</v>
      </c>
      <c r="R62" s="38">
        <f t="shared" si="14"/>
        <v>72.272727272727266</v>
      </c>
      <c r="S62" s="39">
        <f t="shared" si="15"/>
        <v>-7.3555675094136603</v>
      </c>
      <c r="T62" s="39">
        <f t="shared" si="16"/>
        <v>-7.3555675094136603</v>
      </c>
      <c r="U62" t="s">
        <v>203</v>
      </c>
      <c r="V62" t="s">
        <v>199</v>
      </c>
      <c r="W62" t="s">
        <v>430</v>
      </c>
      <c r="X62" t="s">
        <v>480</v>
      </c>
      <c r="Y62" s="41"/>
    </row>
    <row r="63" spans="1:25" ht="15" x14ac:dyDescent="0.25">
      <c r="A63">
        <v>2.19</v>
      </c>
      <c r="B63">
        <v>1.69</v>
      </c>
      <c r="C63" s="29">
        <f t="shared" si="0"/>
        <v>4.8336980897571102E-2</v>
      </c>
      <c r="D63" s="30">
        <f>IF(OR($A63="",$B63=""),"",A63*'MPTO_working_2-way'!$G62)</f>
        <v>2.2958579881656807</v>
      </c>
      <c r="E63" s="32">
        <f>IF(OR($A63="",$B63=""),"",B63*'MPTO_working_2-way'!$G62)</f>
        <v>1.7716894977168951</v>
      </c>
      <c r="F63" s="30">
        <f>IF(OR($A63="",$B63=""),"",'MPTO_working_2-way'!D62)</f>
        <v>2.3123926150385805</v>
      </c>
      <c r="G63" s="32">
        <f>IF(OR($A63="",$B63=""),"",'MPTO_working_2-way'!E62)</f>
        <v>1.7619671038537528</v>
      </c>
      <c r="H63" s="30">
        <f>IF(OR($A63="",$B63=""),"",'OddsRatio_working_2-way'!M62)</f>
        <v>2.3132546139874859</v>
      </c>
      <c r="I63" s="30">
        <f>IF(OR($A63="",$B63=""),"",'OddsRatio_working_2-way'!N62)</f>
        <v>1.761466961051567</v>
      </c>
      <c r="J63" s="30">
        <f>IF('Log_working_2-way'!$D62="","",A63^('Log_working_2-way'!$D62))</f>
        <v>2.3209867282319023</v>
      </c>
      <c r="K63" s="32">
        <f>IF('Log_working_2-way'!$D62="","",B63^('Log_working_2-way'!$D62))</f>
        <v>1.7570098765015589</v>
      </c>
      <c r="L63" s="37">
        <f t="shared" si="9"/>
        <v>0.4355670103092783</v>
      </c>
      <c r="M63" s="37">
        <f t="shared" si="10"/>
        <v>0.56443298969072164</v>
      </c>
      <c r="N63" s="38">
        <v>160</v>
      </c>
      <c r="O63" s="38">
        <f t="shared" si="11"/>
        <v>86.94063926940639</v>
      </c>
      <c r="P63" s="38">
        <f t="shared" si="12"/>
        <v>65.325443786982234</v>
      </c>
      <c r="Q63" s="38">
        <f t="shared" si="13"/>
        <v>94.674556213017752</v>
      </c>
      <c r="R63" s="38">
        <f t="shared" si="14"/>
        <v>73.05936073059361</v>
      </c>
      <c r="S63" s="39">
        <f t="shared" si="15"/>
        <v>-7.7339169436113622</v>
      </c>
      <c r="T63" s="39">
        <f t="shared" si="16"/>
        <v>-7.7339169436113764</v>
      </c>
      <c r="U63" t="s">
        <v>200</v>
      </c>
      <c r="V63" t="s">
        <v>188</v>
      </c>
      <c r="W63" t="s">
        <v>430</v>
      </c>
      <c r="X63" t="s">
        <v>480</v>
      </c>
      <c r="Y63" s="41"/>
    </row>
    <row r="64" spans="1:25" ht="15" x14ac:dyDescent="0.25">
      <c r="A64">
        <v>2.12</v>
      </c>
      <c r="B64">
        <v>1.74</v>
      </c>
      <c r="C64" s="29">
        <f t="shared" si="0"/>
        <v>4.6410756885707949E-2</v>
      </c>
      <c r="D64" s="30">
        <f>IF(OR($A64="",$B64=""),"",A64*'MPTO_working_2-way'!$G63)</f>
        <v>2.2183908045977008</v>
      </c>
      <c r="E64" s="32">
        <f>IF(OR($A64="",$B64=""),"",B64*'MPTO_working_2-way'!$G63)</f>
        <v>1.8207547169811318</v>
      </c>
      <c r="F64" s="30">
        <f>IF(OR($A64="",$B64=""),"",'MPTO_working_2-way'!D63)</f>
        <v>2.2296905222437133</v>
      </c>
      <c r="G64" s="32">
        <f>IF(OR($A64="",$B64=""),"",'MPTO_working_2-way'!E63)</f>
        <v>1.8132127408572549</v>
      </c>
      <c r="H64" s="30">
        <f>IF(OR($A64="",$B64=""),"",'OddsRatio_working_2-way'!M63)</f>
        <v>2.2302493704584911</v>
      </c>
      <c r="I64" s="30">
        <f>IF(OR($A64="",$B64=""),"",'OddsRatio_working_2-way'!N63)</f>
        <v>1.8128433340529317</v>
      </c>
      <c r="J64" s="30">
        <f>IF('Log_working_2-way'!$D63="","",A64^('Log_working_2-way'!$D63))</f>
        <v>2.235500887736106</v>
      </c>
      <c r="K64" s="32">
        <f>IF('Log_working_2-way'!$D63="","",B64^('Log_working_2-way'!$D63))</f>
        <v>1.8093883298066613</v>
      </c>
      <c r="L64" s="37">
        <f t="shared" si="9"/>
        <v>0.45077720207253896</v>
      </c>
      <c r="M64" s="37">
        <f t="shared" si="10"/>
        <v>0.5492227979274612</v>
      </c>
      <c r="N64" s="38">
        <v>161</v>
      </c>
      <c r="O64" s="38">
        <f t="shared" si="11"/>
        <v>85.056603773584897</v>
      </c>
      <c r="P64" s="38">
        <f t="shared" si="12"/>
        <v>68.471264367816076</v>
      </c>
      <c r="Q64" s="38">
        <f t="shared" si="13"/>
        <v>92.528735632183896</v>
      </c>
      <c r="R64" s="38">
        <f t="shared" si="14"/>
        <v>75.943396226415089</v>
      </c>
      <c r="S64" s="39">
        <f t="shared" si="15"/>
        <v>-7.4721318585989991</v>
      </c>
      <c r="T64" s="39">
        <f t="shared" si="16"/>
        <v>-7.4721318585990133</v>
      </c>
      <c r="U64" t="s">
        <v>183</v>
      </c>
      <c r="V64" t="s">
        <v>197</v>
      </c>
      <c r="W64" t="s">
        <v>430</v>
      </c>
      <c r="X64" t="s">
        <v>480</v>
      </c>
      <c r="Y64" s="41"/>
    </row>
    <row r="65" spans="1:25" ht="15" x14ac:dyDescent="0.25">
      <c r="A65">
        <v>2.16</v>
      </c>
      <c r="B65">
        <v>1.71</v>
      </c>
      <c r="C65" s="29">
        <f t="shared" si="0"/>
        <v>4.7758284600389889E-2</v>
      </c>
      <c r="D65" s="30">
        <f>IF(OR($A65="",$B65=""),"",A65*'MPTO_working_2-way'!$G64)</f>
        <v>2.2631578947368425</v>
      </c>
      <c r="E65" s="32">
        <f>IF(OR($A65="",$B65=""),"",B65*'MPTO_working_2-way'!$G64)</f>
        <v>1.7916666666666667</v>
      </c>
      <c r="F65" s="30">
        <f>IF(OR($A65="",$B65=""),"",'MPTO_working_2-way'!D64)</f>
        <v>2.2774694783573808</v>
      </c>
      <c r="G65" s="32">
        <f>IF(OR($A65="",$B65=""),"",'MPTO_working_2-way'!E64)</f>
        <v>1.7827975673327543</v>
      </c>
      <c r="H65" s="30">
        <f>IF(OR($A65="",$B65=""),"",'OddsRatio_working_2-way'!M64)</f>
        <v>2.2782029638916539</v>
      </c>
      <c r="I65" s="30">
        <f>IF(OR($A65="",$B65=""),"",'OddsRatio_working_2-way'!N64)</f>
        <v>1.7823483658302366</v>
      </c>
      <c r="J65" s="30">
        <f>IF('Log_working_2-way'!$D64="","",A65^('Log_working_2-way'!$D64))</f>
        <v>2.2848793488092363</v>
      </c>
      <c r="K65" s="32">
        <f>IF('Log_working_2-way'!$D64="","",B65^('Log_working_2-way'!$D64))</f>
        <v>1.7782831912785555</v>
      </c>
      <c r="L65" s="37">
        <f t="shared" si="9"/>
        <v>0.44186046511627902</v>
      </c>
      <c r="M65" s="37">
        <f t="shared" si="10"/>
        <v>0.55813953488372092</v>
      </c>
      <c r="N65" s="38">
        <v>162</v>
      </c>
      <c r="O65" s="38">
        <f t="shared" si="11"/>
        <v>87</v>
      </c>
      <c r="P65" s="38">
        <f t="shared" si="12"/>
        <v>67.263157894736821</v>
      </c>
      <c r="Q65" s="38">
        <f t="shared" si="13"/>
        <v>94.73684210526315</v>
      </c>
      <c r="R65" s="38">
        <f t="shared" si="14"/>
        <v>74.999999999999986</v>
      </c>
      <c r="S65" s="39">
        <f t="shared" si="15"/>
        <v>-7.7368421052631504</v>
      </c>
      <c r="T65" s="39">
        <f t="shared" si="16"/>
        <v>-7.7368421052631646</v>
      </c>
      <c r="U65" t="s">
        <v>195</v>
      </c>
      <c r="V65" t="s">
        <v>205</v>
      </c>
      <c r="W65" t="s">
        <v>430</v>
      </c>
      <c r="X65" t="s">
        <v>480</v>
      </c>
      <c r="Y65" s="41"/>
    </row>
    <row r="66" spans="1:25" ht="15" x14ac:dyDescent="0.25">
      <c r="A66">
        <v>2.34</v>
      </c>
      <c r="B66">
        <v>1.61</v>
      </c>
      <c r="C66" s="29">
        <f t="shared" si="0"/>
        <v>4.8468439772787697E-2</v>
      </c>
      <c r="D66" s="30">
        <f>IF(OR($A66="",$B66=""),"",A66*'MPTO_working_2-way'!$G65)</f>
        <v>2.4534161490683233</v>
      </c>
      <c r="E66" s="32">
        <f>IF(OR($A66="",$B66=""),"",B66*'MPTO_working_2-way'!$G65)</f>
        <v>1.6880341880341883</v>
      </c>
      <c r="F66" s="30">
        <f>IF(OR($A66="",$B66=""),"",'MPTO_working_2-way'!D65)</f>
        <v>2.4806742608810168</v>
      </c>
      <c r="G66" s="32">
        <f>IF(OR($A66="",$B66=""),"",'MPTO_working_2-way'!E65)</f>
        <v>1.6753679903944503</v>
      </c>
      <c r="H66" s="30">
        <f>IF(OR($A66="",$B66=""),"",'OddsRatio_working_2-way'!M65)</f>
        <v>2.4821340396453389</v>
      </c>
      <c r="I66" s="30">
        <f>IF(OR($A66="",$B66=""),"",'OddsRatio_working_2-way'!N65)</f>
        <v>1.6747028090922811</v>
      </c>
      <c r="J66" s="30">
        <f>IF('Log_working_2-way'!$D65="","",A66^('Log_working_2-way'!$D65))</f>
        <v>2.4949997661274943</v>
      </c>
      <c r="K66" s="32">
        <f>IF('Log_working_2-way'!$D65="","",B66^('Log_working_2-way'!$D65))</f>
        <v>1.6688964257091188</v>
      </c>
      <c r="L66" s="37">
        <f t="shared" si="9"/>
        <v>0.40759493670886071</v>
      </c>
      <c r="M66" s="37">
        <f t="shared" si="10"/>
        <v>0.59240506329113918</v>
      </c>
      <c r="N66" s="38">
        <v>163</v>
      </c>
      <c r="O66" s="38">
        <f t="shared" si="11"/>
        <v>93.341880341880326</v>
      </c>
      <c r="P66" s="38">
        <f t="shared" si="12"/>
        <v>61.757763975155278</v>
      </c>
      <c r="Q66" s="38">
        <f t="shared" si="13"/>
        <v>101.24223602484471</v>
      </c>
      <c r="R66" s="38">
        <f t="shared" si="14"/>
        <v>69.658119658119659</v>
      </c>
      <c r="S66" s="39">
        <f t="shared" si="15"/>
        <v>-7.9003556829643884</v>
      </c>
      <c r="T66" s="39">
        <f t="shared" si="16"/>
        <v>-7.9003556829643813</v>
      </c>
      <c r="U66" t="s">
        <v>202</v>
      </c>
      <c r="V66" t="s">
        <v>201</v>
      </c>
      <c r="W66" t="s">
        <v>430</v>
      </c>
      <c r="X66" t="s">
        <v>480</v>
      </c>
      <c r="Y66" s="41"/>
    </row>
    <row r="67" spans="1:25" ht="15" x14ac:dyDescent="0.25">
      <c r="A67">
        <v>2.11</v>
      </c>
      <c r="B67">
        <v>1.75</v>
      </c>
      <c r="C67" s="29">
        <f t="shared" ref="C67:C130" si="17">IF(OR($A67="",$B67=""),"",(1/A67)+(1/B67)-1)</f>
        <v>4.5362220717670931E-2</v>
      </c>
      <c r="D67" s="30">
        <f>IF(OR($A67="",$B67=""),"",A67*'MPTO_working_2-way'!$G66)</f>
        <v>2.2057142857142855</v>
      </c>
      <c r="E67" s="32">
        <f>IF(OR($A67="",$B67=""),"",B67*'MPTO_working_2-way'!$G66)</f>
        <v>1.8293838862559242</v>
      </c>
      <c r="F67" s="30">
        <f>IF(OR($A67="",$B67=""),"",'MPTO_working_2-way'!D66)</f>
        <v>2.2160540135033755</v>
      </c>
      <c r="G67" s="32">
        <f>IF(OR($A67="",$B67=""),"",'MPTO_working_2-way'!E66)</f>
        <v>1.8223318938926589</v>
      </c>
      <c r="H67" s="30">
        <f>IF(OR($A67="",$B67=""),"",'OddsRatio_working_2-way'!M66)</f>
        <v>2.216552506059644</v>
      </c>
      <c r="I67" s="30">
        <f>IF(OR($A67="",$B67=""),"",'OddsRatio_working_2-way'!N66)</f>
        <v>1.8219949365267862</v>
      </c>
      <c r="J67" s="30">
        <f>IF('Log_working_2-way'!$D66="","",A67^('Log_working_2-way'!$D66))</f>
        <v>2.2213495885331906</v>
      </c>
      <c r="K67" s="32">
        <f>IF('Log_working_2-way'!$D66="","",B67^('Log_working_2-way'!$D66))</f>
        <v>1.8187663952959283</v>
      </c>
      <c r="L67" s="37">
        <f t="shared" si="9"/>
        <v>0.45336787564766845</v>
      </c>
      <c r="M67" s="37">
        <f t="shared" si="10"/>
        <v>0.54663212435233155</v>
      </c>
      <c r="N67" s="38">
        <v>164</v>
      </c>
      <c r="O67" s="38">
        <f t="shared" si="11"/>
        <v>86.274881516587655</v>
      </c>
      <c r="P67" s="38">
        <f t="shared" si="12"/>
        <v>70.285714285714278</v>
      </c>
      <c r="Q67" s="38">
        <f t="shared" si="13"/>
        <v>93.714285714285708</v>
      </c>
      <c r="R67" s="38">
        <f t="shared" si="14"/>
        <v>77.725118483412331</v>
      </c>
      <c r="S67" s="39">
        <f t="shared" si="15"/>
        <v>-7.4394041976980532</v>
      </c>
      <c r="T67" s="39">
        <f t="shared" si="16"/>
        <v>-7.4394041976980532</v>
      </c>
      <c r="U67" t="s">
        <v>185</v>
      </c>
      <c r="V67" t="s">
        <v>182</v>
      </c>
      <c r="W67" t="s">
        <v>430</v>
      </c>
      <c r="X67" t="s">
        <v>480</v>
      </c>
      <c r="Y67" s="41"/>
    </row>
    <row r="68" spans="1:25" ht="15" x14ac:dyDescent="0.25">
      <c r="A68">
        <v>2.35</v>
      </c>
      <c r="B68">
        <v>1.61</v>
      </c>
      <c r="C68" s="29">
        <f t="shared" si="17"/>
        <v>4.664992731597728E-2</v>
      </c>
      <c r="D68" s="30">
        <f>IF(OR($A68="",$B68=""),"",A68*'MPTO_working_2-way'!$G67)</f>
        <v>2.4596273291925468</v>
      </c>
      <c r="E68" s="32">
        <f>IF(OR($A68="",$B68=""),"",B68*'MPTO_working_2-way'!$G67)</f>
        <v>1.6851063829787236</v>
      </c>
      <c r="F68" s="30">
        <f>IF(OR($A68="",$B68=""),"",'MPTO_working_2-way'!D67)</f>
        <v>2.4862822408411369</v>
      </c>
      <c r="G68" s="32">
        <f>IF(OR($A68="",$B68=""),"",'MPTO_working_2-way'!E67)</f>
        <v>1.6728197192439485</v>
      </c>
      <c r="H68" s="30">
        <f>IF(OR($A68="",$B68=""),"",'OddsRatio_working_2-way'!M67)</f>
        <v>2.4876541110413939</v>
      </c>
      <c r="I68" s="30">
        <f>IF(OR($A68="",$B68=""),"",'OddsRatio_working_2-way'!N67)</f>
        <v>1.6721992649890747</v>
      </c>
      <c r="J68" s="30">
        <f>IF('Log_working_2-way'!$D67="","",A68^('Log_working_2-way'!$D67))</f>
        <v>2.5002110391672079</v>
      </c>
      <c r="K68" s="32">
        <f>IF('Log_working_2-way'!$D67="","",B68^('Log_working_2-way'!$D67))</f>
        <v>1.6665728846750132</v>
      </c>
      <c r="L68" s="37">
        <f t="shared" si="9"/>
        <v>0.40656565656565652</v>
      </c>
      <c r="M68" s="37">
        <f t="shared" si="10"/>
        <v>0.59343434343434331</v>
      </c>
      <c r="N68" s="38">
        <v>165</v>
      </c>
      <c r="O68" s="38">
        <f t="shared" si="11"/>
        <v>94.787234042553195</v>
      </c>
      <c r="P68" s="38">
        <f t="shared" si="12"/>
        <v>62.515527950310577</v>
      </c>
      <c r="Q68" s="38">
        <f t="shared" si="13"/>
        <v>102.48447204968943</v>
      </c>
      <c r="R68" s="38">
        <f t="shared" si="14"/>
        <v>70.212765957446805</v>
      </c>
      <c r="S68" s="39">
        <f t="shared" si="15"/>
        <v>-7.6972380071362352</v>
      </c>
      <c r="T68" s="39">
        <f t="shared" si="16"/>
        <v>-7.6972380071362281</v>
      </c>
      <c r="U68" t="s">
        <v>204</v>
      </c>
      <c r="V68" t="s">
        <v>196</v>
      </c>
      <c r="W68" t="s">
        <v>430</v>
      </c>
      <c r="X68" t="s">
        <v>480</v>
      </c>
      <c r="Y68" s="41"/>
    </row>
    <row r="69" spans="1:25" ht="15" x14ac:dyDescent="0.25">
      <c r="A69">
        <v>2.19</v>
      </c>
      <c r="B69">
        <v>1.69</v>
      </c>
      <c r="C69" s="29">
        <f t="shared" si="17"/>
        <v>4.8336980897571102E-2</v>
      </c>
      <c r="D69" s="30">
        <f>IF(OR($A69="",$B69=""),"",A69*'MPTO_working_2-way'!$G68)</f>
        <v>2.2958579881656807</v>
      </c>
      <c r="E69" s="32">
        <f>IF(OR($A69="",$B69=""),"",B69*'MPTO_working_2-way'!$G68)</f>
        <v>1.7716894977168951</v>
      </c>
      <c r="F69" s="30">
        <f>IF(OR($A69="",$B69=""),"",'MPTO_working_2-way'!D68)</f>
        <v>2.3123926150385805</v>
      </c>
      <c r="G69" s="32">
        <f>IF(OR($A69="",$B69=""),"",'MPTO_working_2-way'!E68)</f>
        <v>1.7619671038537528</v>
      </c>
      <c r="H69" s="30">
        <f>IF(OR($A69="",$B69=""),"",'OddsRatio_working_2-way'!M68)</f>
        <v>2.3132546139874859</v>
      </c>
      <c r="I69" s="30">
        <f>IF(OR($A69="",$B69=""),"",'OddsRatio_working_2-way'!N68)</f>
        <v>1.761466961051567</v>
      </c>
      <c r="J69" s="30">
        <f>IF('Log_working_2-way'!$D68="","",A69^('Log_working_2-way'!$D68))</f>
        <v>2.3209867282319023</v>
      </c>
      <c r="K69" s="32">
        <f>IF('Log_working_2-way'!$D68="","",B69^('Log_working_2-way'!$D68))</f>
        <v>1.7570098765015589</v>
      </c>
      <c r="L69" s="37">
        <f t="shared" ref="L69:L132" si="18">(1/D69)</f>
        <v>0.4355670103092783</v>
      </c>
      <c r="M69" s="37">
        <f t="shared" ref="M69:M132" si="19">(1/E69)</f>
        <v>0.56443298969072164</v>
      </c>
      <c r="N69" s="38">
        <v>166</v>
      </c>
      <c r="O69" s="38">
        <f t="shared" ref="O69:O132" si="20">(1/A69)*((N69*A69)-N69)</f>
        <v>90.200913242009122</v>
      </c>
      <c r="P69" s="38">
        <f t="shared" ref="P69:P132" si="21">(1/B69)*((N69*B69)-N69)</f>
        <v>67.775147928994059</v>
      </c>
      <c r="Q69" s="38">
        <f t="shared" ref="Q69:Q132" si="22">(1/B69)*N69</f>
        <v>98.224852071005927</v>
      </c>
      <c r="R69" s="38">
        <f t="shared" ref="R69:R132" si="23">(1/A69)*N69</f>
        <v>75.799086757990878</v>
      </c>
      <c r="S69" s="39">
        <f t="shared" ref="S69:S132" si="24">O69-Q69</f>
        <v>-8.0239388289968048</v>
      </c>
      <c r="T69" s="39">
        <f t="shared" ref="T69:T132" si="25">P69-R69</f>
        <v>-8.023938828996819</v>
      </c>
      <c r="U69" t="s">
        <v>191</v>
      </c>
      <c r="V69" t="s">
        <v>193</v>
      </c>
      <c r="W69" t="s">
        <v>430</v>
      </c>
      <c r="X69" t="s">
        <v>480</v>
      </c>
      <c r="Y69" s="41"/>
    </row>
    <row r="70" spans="1:25" ht="15" x14ac:dyDescent="0.25">
      <c r="A70">
        <v>1.78</v>
      </c>
      <c r="B70">
        <v>2.0299999999999998</v>
      </c>
      <c r="C70" s="29">
        <f t="shared" si="17"/>
        <v>5.4408590247412514E-2</v>
      </c>
      <c r="D70" s="30">
        <f>IF(OR($A70="",$B70=""),"",A70*'MPTO_working_2-way'!$G69)</f>
        <v>1.8768472906403944</v>
      </c>
      <c r="E70" s="32">
        <f>IF(OR($A70="",$B70=""),"",B70*'MPTO_working_2-way'!$G69)</f>
        <v>2.1404494382022472</v>
      </c>
      <c r="F70" s="30">
        <f>IF(OR($A70="",$B70=""),"",'MPTO_working_2-way'!D69)</f>
        <v>1.8705803178547395</v>
      </c>
      <c r="G70" s="32">
        <f>IF(OR($A70="",$B70=""),"",'MPTO_working_2-way'!E69)</f>
        <v>2.1486590949634299</v>
      </c>
      <c r="H70" s="30">
        <f>IF(OR($A70="",$B70=""),"",'OddsRatio_working_2-way'!M69)</f>
        <v>1.8702192559338466</v>
      </c>
      <c r="I70" s="30">
        <f>IF(OR($A70="",$B70=""),"",'OddsRatio_working_2-way'!N69)</f>
        <v>2.149135684117772</v>
      </c>
      <c r="J70" s="30">
        <f>IF('Log_working_2-way'!$D69="","",A70^('Log_working_2-way'!$D69))</f>
        <v>1.8673274535737974</v>
      </c>
      <c r="K70" s="32">
        <f>IF('Log_working_2-way'!$D69="","",B70^('Log_working_2-way'!$D69))</f>
        <v>2.1529670782097097</v>
      </c>
      <c r="L70" s="37">
        <f t="shared" si="18"/>
        <v>0.53280839895013121</v>
      </c>
      <c r="M70" s="37">
        <f t="shared" si="19"/>
        <v>0.46719160104986879</v>
      </c>
      <c r="N70" s="38">
        <v>167</v>
      </c>
      <c r="O70" s="38">
        <f t="shared" si="20"/>
        <v>73.17977528089888</v>
      </c>
      <c r="P70" s="38">
        <f t="shared" si="21"/>
        <v>84.73399014778326</v>
      </c>
      <c r="Q70" s="38">
        <f t="shared" si="22"/>
        <v>82.266009852216754</v>
      </c>
      <c r="R70" s="38">
        <f t="shared" si="23"/>
        <v>93.820224719101134</v>
      </c>
      <c r="S70" s="39">
        <f t="shared" si="24"/>
        <v>-9.086234571317874</v>
      </c>
      <c r="T70" s="39">
        <f t="shared" si="25"/>
        <v>-9.086234571317874</v>
      </c>
      <c r="U70" t="s">
        <v>438</v>
      </c>
      <c r="V70" t="s">
        <v>439</v>
      </c>
      <c r="W70" t="s">
        <v>484</v>
      </c>
      <c r="X70" t="s">
        <v>480</v>
      </c>
      <c r="Y70" s="41"/>
    </row>
    <row r="71" spans="1:25" ht="15" x14ac:dyDescent="0.25">
      <c r="A71">
        <v>1.93</v>
      </c>
      <c r="B71">
        <v>1.9</v>
      </c>
      <c r="C71" s="29">
        <f t="shared" si="17"/>
        <v>4.445050449959087E-2</v>
      </c>
      <c r="D71" s="30">
        <f>IF(OR($A71="",$B71=""),"",A71*'MPTO_working_2-way'!$G70)</f>
        <v>2.0157894736842104</v>
      </c>
      <c r="E71" s="32">
        <f>IF(OR($A71="",$B71=""),"",B71*'MPTO_working_2-way'!$G70)</f>
        <v>1.9844559585492225</v>
      </c>
      <c r="F71" s="30">
        <f>IF(OR($A71="",$B71=""),"",'MPTO_working_2-way'!D70)</f>
        <v>2.0164971130052241</v>
      </c>
      <c r="G71" s="32">
        <f>IF(OR($A71="",$B71=""),"",'MPTO_working_2-way'!E70)</f>
        <v>1.9837706248309437</v>
      </c>
      <c r="H71" s="30">
        <f>IF(OR($A71="",$B71=""),"",'OddsRatio_working_2-way'!M70)</f>
        <v>2.0165300454651267</v>
      </c>
      <c r="I71" s="30">
        <f>IF(OR($A71="",$B71=""),"",'OddsRatio_working_2-way'!N70)</f>
        <v>1.9837387536759294</v>
      </c>
      <c r="J71" s="30">
        <f>IF('Log_working_2-way'!$D70="","",A71^('Log_working_2-way'!$D70))</f>
        <v>2.0168554059748378</v>
      </c>
      <c r="K71" s="32">
        <f>IF('Log_working_2-way'!$D70="","",B71^('Log_working_2-way'!$D70))</f>
        <v>1.9834239894126766</v>
      </c>
      <c r="L71" s="37">
        <f t="shared" si="18"/>
        <v>0.49608355091383816</v>
      </c>
      <c r="M71" s="37">
        <f t="shared" si="19"/>
        <v>0.50391644908616195</v>
      </c>
      <c r="N71" s="38">
        <v>168</v>
      </c>
      <c r="O71" s="38">
        <f t="shared" si="20"/>
        <v>80.953367875647686</v>
      </c>
      <c r="P71" s="38">
        <f t="shared" si="21"/>
        <v>79.578947368421041</v>
      </c>
      <c r="Q71" s="38">
        <f t="shared" si="22"/>
        <v>88.421052631578945</v>
      </c>
      <c r="R71" s="38">
        <f t="shared" si="23"/>
        <v>87.046632124352342</v>
      </c>
      <c r="S71" s="39">
        <f t="shared" si="24"/>
        <v>-7.4676847559312591</v>
      </c>
      <c r="T71" s="39">
        <f t="shared" si="25"/>
        <v>-7.4676847559313018</v>
      </c>
      <c r="U71" t="s">
        <v>440</v>
      </c>
      <c r="V71" t="s">
        <v>441</v>
      </c>
      <c r="W71" t="s">
        <v>484</v>
      </c>
      <c r="X71" t="s">
        <v>480</v>
      </c>
      <c r="Y71" s="41"/>
    </row>
    <row r="72" spans="1:25" ht="15" x14ac:dyDescent="0.25">
      <c r="A72">
        <v>2.06</v>
      </c>
      <c r="B72">
        <v>1.75</v>
      </c>
      <c r="C72" s="29">
        <f t="shared" si="17"/>
        <v>5.6865464632454898E-2</v>
      </c>
      <c r="D72" s="30">
        <f>IF(OR($A72="",$B72=""),"",A72*'MPTO_working_2-way'!$G71)</f>
        <v>2.177142857142857</v>
      </c>
      <c r="E72" s="32">
        <f>IF(OR($A72="",$B72=""),"",B72*'MPTO_working_2-way'!$G71)</f>
        <v>1.849514563106796</v>
      </c>
      <c r="F72" s="30">
        <f>IF(OR($A72="",$B72=""),"",'MPTO_working_2-way'!D71)</f>
        <v>2.1881638846737479</v>
      </c>
      <c r="G72" s="32">
        <f>IF(OR($A72="",$B72=""),"",'MPTO_working_2-way'!E71)</f>
        <v>1.8416347381864622</v>
      </c>
      <c r="H72" s="30">
        <f>IF(OR($A72="",$B72=""),"",'OddsRatio_working_2-way'!M71)</f>
        <v>2.1888369666751335</v>
      </c>
      <c r="I72" s="30">
        <f>IF(OR($A72="",$B72=""),"",'OddsRatio_working_2-way'!N71)</f>
        <v>1.8411582311380661</v>
      </c>
      <c r="J72" s="30">
        <f>IF('Log_working_2-way'!$D71="","",A72^('Log_working_2-way'!$D71))</f>
        <v>2.1940037283297991</v>
      </c>
      <c r="K72" s="32">
        <f>IF('Log_working_2-way'!$D71="","",B72^('Log_working_2-way'!$D71))</f>
        <v>1.8375183228246377</v>
      </c>
      <c r="L72" s="37">
        <f t="shared" si="18"/>
        <v>0.45931758530183731</v>
      </c>
      <c r="M72" s="37">
        <f t="shared" si="19"/>
        <v>0.54068241469816281</v>
      </c>
      <c r="N72" s="38">
        <v>169</v>
      </c>
      <c r="O72" s="38">
        <f t="shared" si="20"/>
        <v>86.961165048543677</v>
      </c>
      <c r="P72" s="38">
        <f t="shared" si="21"/>
        <v>72.428571428571431</v>
      </c>
      <c r="Q72" s="38">
        <f t="shared" si="22"/>
        <v>96.571428571428569</v>
      </c>
      <c r="R72" s="38">
        <f t="shared" si="23"/>
        <v>82.038834951456309</v>
      </c>
      <c r="S72" s="39">
        <f t="shared" si="24"/>
        <v>-9.6102635228848925</v>
      </c>
      <c r="T72" s="39">
        <f t="shared" si="25"/>
        <v>-9.6102635228848783</v>
      </c>
      <c r="U72" t="s">
        <v>442</v>
      </c>
      <c r="V72" t="s">
        <v>443</v>
      </c>
      <c r="W72" t="s">
        <v>484</v>
      </c>
      <c r="X72" t="s">
        <v>480</v>
      </c>
      <c r="Y72" s="41"/>
    </row>
    <row r="73" spans="1:25" ht="15" x14ac:dyDescent="0.25">
      <c r="A73">
        <v>2.0099999999999998</v>
      </c>
      <c r="B73">
        <v>1.83</v>
      </c>
      <c r="C73" s="29">
        <f t="shared" si="17"/>
        <v>4.3960525242639381E-2</v>
      </c>
      <c r="D73" s="30">
        <f>IF(OR($A73="",$B73=""),"",A73*'MPTO_working_2-way'!$G72)</f>
        <v>2.098360655737705</v>
      </c>
      <c r="E73" s="32">
        <f>IF(OR($A73="",$B73=""),"",B73*'MPTO_working_2-way'!$G72)</f>
        <v>1.91044776119403</v>
      </c>
      <c r="F73" s="30">
        <f>IF(OR($A73="",$B73=""),"",'MPTO_working_2-way'!D72)</f>
        <v>2.1029071263184975</v>
      </c>
      <c r="G73" s="32">
        <f>IF(OR($A73="",$B73=""),"",'MPTO_working_2-way'!E72)</f>
        <v>1.9066946582691862</v>
      </c>
      <c r="H73" s="30">
        <f>IF(OR($A73="",$B73=""),"",'OddsRatio_working_2-way'!M72)</f>
        <v>2.1031171605407648</v>
      </c>
      <c r="I73" s="30">
        <f>IF(OR($A73="",$B73=""),"",'OddsRatio_working_2-way'!N72)</f>
        <v>1.9065220230186481</v>
      </c>
      <c r="J73" s="30">
        <f>IF('Log_working_2-way'!$D72="","",A73^('Log_working_2-way'!$D72))</f>
        <v>2.105213321317545</v>
      </c>
      <c r="K73" s="32">
        <f>IF('Log_working_2-way'!$D72="","",B73^('Log_working_2-way'!$D72))</f>
        <v>1.9048027025294283</v>
      </c>
      <c r="L73" s="37">
        <f t="shared" si="18"/>
        <v>0.4765625</v>
      </c>
      <c r="M73" s="37">
        <f t="shared" si="19"/>
        <v>0.5234375</v>
      </c>
      <c r="N73" s="38">
        <v>170</v>
      </c>
      <c r="O73" s="38">
        <f t="shared" si="20"/>
        <v>85.422885572139307</v>
      </c>
      <c r="P73" s="38">
        <f t="shared" si="21"/>
        <v>77.103825136612031</v>
      </c>
      <c r="Q73" s="38">
        <f t="shared" si="22"/>
        <v>92.896174863387969</v>
      </c>
      <c r="R73" s="38">
        <f t="shared" si="23"/>
        <v>84.577114427860707</v>
      </c>
      <c r="S73" s="39">
        <f t="shared" si="24"/>
        <v>-7.4732892912486619</v>
      </c>
      <c r="T73" s="39">
        <f t="shared" si="25"/>
        <v>-7.4732892912486761</v>
      </c>
      <c r="U73" t="s">
        <v>444</v>
      </c>
      <c r="V73" t="s">
        <v>445</v>
      </c>
      <c r="W73" t="s">
        <v>484</v>
      </c>
      <c r="X73" t="s">
        <v>480</v>
      </c>
      <c r="Y73" s="41"/>
    </row>
    <row r="74" spans="1:25" ht="15" x14ac:dyDescent="0.25">
      <c r="A74">
        <v>2</v>
      </c>
      <c r="B74">
        <v>1.84</v>
      </c>
      <c r="C74" s="29">
        <f t="shared" si="17"/>
        <v>4.3478260869565188E-2</v>
      </c>
      <c r="D74" s="30">
        <f>IF(OR($A74="",$B74=""),"",A74*'MPTO_working_2-way'!$G73)</f>
        <v>2.0869565217391304</v>
      </c>
      <c r="E74" s="32">
        <f>IF(OR($A74="",$B74=""),"",B74*'MPTO_working_2-way'!$G73)</f>
        <v>1.92</v>
      </c>
      <c r="F74" s="30">
        <f>IF(OR($A74="",$B74=""),"",'MPTO_working_2-way'!D73)</f>
        <v>2.0909090909090908</v>
      </c>
      <c r="G74" s="32">
        <f>IF(OR($A74="",$B74=""),"",'MPTO_working_2-way'!E73)</f>
        <v>1.9166666666666665</v>
      </c>
      <c r="H74" s="30">
        <f>IF(OR($A74="",$B74=""),"",'OddsRatio_working_2-way'!M73)</f>
        <v>2.091089451179962</v>
      </c>
      <c r="I74" s="30">
        <f>IF(OR($A74="",$B74=""),"",'OddsRatio_working_2-way'!N73)</f>
        <v>1.9165151389911681</v>
      </c>
      <c r="J74" s="30">
        <f>IF('Log_working_2-way'!$D73="","",A74^('Log_working_2-way'!$D73))</f>
        <v>2.0929101135076231</v>
      </c>
      <c r="K74" s="32">
        <f>IF('Log_working_2-way'!$D73="","",B74^('Log_working_2-way'!$D73))</f>
        <v>1.9149883303671131</v>
      </c>
      <c r="L74" s="37">
        <f t="shared" si="18"/>
        <v>0.47916666666666669</v>
      </c>
      <c r="M74" s="37">
        <f t="shared" si="19"/>
        <v>0.52083333333333337</v>
      </c>
      <c r="N74" s="38">
        <v>171</v>
      </c>
      <c r="O74" s="38">
        <f t="shared" si="20"/>
        <v>85.5</v>
      </c>
      <c r="P74" s="38">
        <f t="shared" si="21"/>
        <v>78.06521739130433</v>
      </c>
      <c r="Q74" s="38">
        <f t="shared" si="22"/>
        <v>92.934782608695642</v>
      </c>
      <c r="R74" s="38">
        <f t="shared" si="23"/>
        <v>85.5</v>
      </c>
      <c r="S74" s="39">
        <f t="shared" si="24"/>
        <v>-7.4347826086956417</v>
      </c>
      <c r="T74" s="39">
        <f t="shared" si="25"/>
        <v>-7.4347826086956701</v>
      </c>
      <c r="U74" t="s">
        <v>446</v>
      </c>
      <c r="V74" t="s">
        <v>447</v>
      </c>
      <c r="W74" t="s">
        <v>484</v>
      </c>
      <c r="X74" t="s">
        <v>480</v>
      </c>
      <c r="Y74" s="41"/>
    </row>
    <row r="75" spans="1:25" ht="15" x14ac:dyDescent="0.25">
      <c r="A75">
        <v>2.02</v>
      </c>
      <c r="B75">
        <v>1.78</v>
      </c>
      <c r="C75" s="29">
        <f t="shared" si="17"/>
        <v>5.6847257759483849E-2</v>
      </c>
      <c r="D75" s="30">
        <f>IF(OR($A75="",$B75=""),"",A75*'MPTO_working_2-way'!$G74)</f>
        <v>2.1348314606741572</v>
      </c>
      <c r="E75" s="32">
        <f>IF(OR($A75="",$B75=""),"",B75*'MPTO_working_2-way'!$G74)</f>
        <v>1.8811881188118813</v>
      </c>
      <c r="F75" s="30">
        <f>IF(OR($A75="",$B75=""),"",'MPTO_working_2-way'!D74)</f>
        <v>2.1430444629872452</v>
      </c>
      <c r="G75" s="32">
        <f>IF(OR($A75="",$B75=""),"",'MPTO_working_2-way'!E74)</f>
        <v>1.8748566065283139</v>
      </c>
      <c r="H75" s="30">
        <f>IF(OR($A75="",$B75=""),"",'OddsRatio_working_2-way'!M74)</f>
        <v>2.1435437497937313</v>
      </c>
      <c r="I75" s="30">
        <f>IF(OR($A75="",$B75=""),"",'OddsRatio_working_2-way'!N74)</f>
        <v>1.8744746321952062</v>
      </c>
      <c r="J75" s="30">
        <f>IF('Log_working_2-way'!$D74="","",A75^('Log_working_2-way'!$D74))</f>
        <v>2.1473848966079383</v>
      </c>
      <c r="K75" s="32">
        <f>IF('Log_working_2-way'!$D74="","",B75^('Log_working_2-way'!$D74))</f>
        <v>1.8715471181062422</v>
      </c>
      <c r="L75" s="37">
        <f t="shared" si="18"/>
        <v>0.46842105263157896</v>
      </c>
      <c r="M75" s="37">
        <f t="shared" si="19"/>
        <v>0.53157894736842104</v>
      </c>
      <c r="N75" s="38">
        <v>172</v>
      </c>
      <c r="O75" s="38">
        <f t="shared" si="20"/>
        <v>86.851485148514854</v>
      </c>
      <c r="P75" s="38">
        <f t="shared" si="21"/>
        <v>75.370786516853954</v>
      </c>
      <c r="Q75" s="38">
        <f t="shared" si="22"/>
        <v>96.629213483146074</v>
      </c>
      <c r="R75" s="38">
        <f t="shared" si="23"/>
        <v>85.148514851485146</v>
      </c>
      <c r="S75" s="39">
        <f t="shared" si="24"/>
        <v>-9.7777283346312203</v>
      </c>
      <c r="T75" s="39">
        <f t="shared" si="25"/>
        <v>-9.7777283346311918</v>
      </c>
      <c r="U75" t="s">
        <v>448</v>
      </c>
      <c r="V75" t="s">
        <v>449</v>
      </c>
      <c r="W75" t="s">
        <v>484</v>
      </c>
      <c r="X75" t="s">
        <v>480</v>
      </c>
      <c r="Y75" s="41"/>
    </row>
    <row r="76" spans="1:25" ht="15" x14ac:dyDescent="0.25">
      <c r="A76">
        <v>2</v>
      </c>
      <c r="B76">
        <v>1.84</v>
      </c>
      <c r="C76" s="29">
        <f t="shared" si="17"/>
        <v>4.3478260869565188E-2</v>
      </c>
      <c r="D76" s="30">
        <f>IF(OR($A76="",$B76=""),"",A76*'MPTO_working_2-way'!$G75)</f>
        <v>2.0869565217391304</v>
      </c>
      <c r="E76" s="32">
        <f>IF(OR($A76="",$B76=""),"",B76*'MPTO_working_2-way'!$G75)</f>
        <v>1.92</v>
      </c>
      <c r="F76" s="30">
        <f>IF(OR($A76="",$B76=""),"",'MPTO_working_2-way'!D75)</f>
        <v>2.0909090909090908</v>
      </c>
      <c r="G76" s="32">
        <f>IF(OR($A76="",$B76=""),"",'MPTO_working_2-way'!E75)</f>
        <v>1.9166666666666665</v>
      </c>
      <c r="H76" s="30">
        <f>IF(OR($A76="",$B76=""),"",'OddsRatio_working_2-way'!M75)</f>
        <v>2.091089451179962</v>
      </c>
      <c r="I76" s="30">
        <f>IF(OR($A76="",$B76=""),"",'OddsRatio_working_2-way'!N75)</f>
        <v>1.9165151389911681</v>
      </c>
      <c r="J76" s="30">
        <f>IF('Log_working_2-way'!$D75="","",A76^('Log_working_2-way'!$D75))</f>
        <v>2.0929101135076231</v>
      </c>
      <c r="K76" s="32">
        <f>IF('Log_working_2-way'!$D75="","",B76^('Log_working_2-way'!$D75))</f>
        <v>1.9149883303671131</v>
      </c>
      <c r="L76" s="37">
        <f t="shared" si="18"/>
        <v>0.47916666666666669</v>
      </c>
      <c r="M76" s="37">
        <f t="shared" si="19"/>
        <v>0.52083333333333337</v>
      </c>
      <c r="N76" s="38">
        <v>173</v>
      </c>
      <c r="O76" s="38">
        <f t="shared" si="20"/>
        <v>86.5</v>
      </c>
      <c r="P76" s="38">
        <f t="shared" si="21"/>
        <v>78.978260869565204</v>
      </c>
      <c r="Q76" s="38">
        <f t="shared" si="22"/>
        <v>94.021739130434781</v>
      </c>
      <c r="R76" s="38">
        <f t="shared" si="23"/>
        <v>86.5</v>
      </c>
      <c r="S76" s="39">
        <f t="shared" si="24"/>
        <v>-7.5217391304347814</v>
      </c>
      <c r="T76" s="39">
        <f t="shared" si="25"/>
        <v>-7.5217391304347956</v>
      </c>
      <c r="U76" t="s">
        <v>450</v>
      </c>
      <c r="V76" t="s">
        <v>451</v>
      </c>
      <c r="W76" t="s">
        <v>484</v>
      </c>
      <c r="X76" t="s">
        <v>480</v>
      </c>
      <c r="Y76" s="41"/>
    </row>
    <row r="77" spans="1:25" ht="15" x14ac:dyDescent="0.25">
      <c r="A77">
        <v>1.98</v>
      </c>
      <c r="B77">
        <v>1.86</v>
      </c>
      <c r="C77" s="29">
        <f t="shared" si="17"/>
        <v>4.2684913652655698E-2</v>
      </c>
      <c r="D77" s="30">
        <f>IF(OR($A77="",$B77=""),"",A77*'MPTO_working_2-way'!$G76)</f>
        <v>2.0645161290322585</v>
      </c>
      <c r="E77" s="32">
        <f>IF(OR($A77="",$B77=""),"",B77*'MPTO_working_2-way'!$G76)</f>
        <v>1.9393939393939397</v>
      </c>
      <c r="F77" s="30">
        <f>IF(OR($A77="",$B77=""),"",'MPTO_working_2-way'!D76)</f>
        <v>2.0673627484001349</v>
      </c>
      <c r="G77" s="32">
        <f>IF(OR($A77="",$B77=""),"",'MPTO_working_2-way'!E76)</f>
        <v>1.9368886083938153</v>
      </c>
      <c r="H77" s="30">
        <f>IF(OR($A77="",$B77=""),"",'OddsRatio_working_2-way'!M76)</f>
        <v>2.0674899923282331</v>
      </c>
      <c r="I77" s="30">
        <f>IF(OR($A77="",$B77=""),"",'OddsRatio_working_2-way'!N76)</f>
        <v>1.9367769320431434</v>
      </c>
      <c r="J77" s="30">
        <f>IF('Log_working_2-way'!$D76="","",A77^('Log_working_2-way'!$D76))</f>
        <v>2.0687991049302137</v>
      </c>
      <c r="K77" s="32">
        <f>IF('Log_working_2-way'!$D76="","",B77^('Log_working_2-way'!$D76))</f>
        <v>1.9356295260604794</v>
      </c>
      <c r="L77" s="37">
        <f t="shared" si="18"/>
        <v>0.48437499999999989</v>
      </c>
      <c r="M77" s="37">
        <f t="shared" si="19"/>
        <v>0.51562499999999989</v>
      </c>
      <c r="N77" s="38">
        <v>174</v>
      </c>
      <c r="O77" s="38">
        <f t="shared" si="20"/>
        <v>86.121212121212125</v>
      </c>
      <c r="P77" s="38">
        <f t="shared" si="21"/>
        <v>80.451612903225822</v>
      </c>
      <c r="Q77" s="38">
        <f t="shared" si="22"/>
        <v>93.548387096774192</v>
      </c>
      <c r="R77" s="38">
        <f t="shared" si="23"/>
        <v>87.87878787878789</v>
      </c>
      <c r="S77" s="39">
        <f t="shared" si="24"/>
        <v>-7.4271749755620675</v>
      </c>
      <c r="T77" s="39">
        <f t="shared" si="25"/>
        <v>-7.4271749755620675</v>
      </c>
      <c r="U77" t="s">
        <v>452</v>
      </c>
      <c r="V77" t="s">
        <v>453</v>
      </c>
      <c r="W77" t="s">
        <v>484</v>
      </c>
      <c r="X77" t="s">
        <v>480</v>
      </c>
      <c r="Y77" s="41"/>
    </row>
    <row r="78" spans="1:25" ht="15" x14ac:dyDescent="0.25">
      <c r="A78">
        <v>1.7</v>
      </c>
      <c r="B78">
        <v>2.14</v>
      </c>
      <c r="C78" s="29">
        <f t="shared" si="17"/>
        <v>5.5525013743815244E-2</v>
      </c>
      <c r="D78" s="30">
        <f>IF(OR($A78="",$B78=""),"",A78*'MPTO_working_2-way'!$G77)</f>
        <v>1.794392523364486</v>
      </c>
      <c r="E78" s="32">
        <f>IF(OR($A78="",$B78=""),"",B78*'MPTO_working_2-way'!$G77)</f>
        <v>2.2588235294117647</v>
      </c>
      <c r="F78" s="30">
        <f>IF(OR($A78="",$B78=""),"",'MPTO_working_2-way'!D77)</f>
        <v>1.7842079450711132</v>
      </c>
      <c r="G78" s="32">
        <f>IF(OR($A78="",$B78=""),"",'MPTO_working_2-way'!E77)</f>
        <v>2.2751719824890557</v>
      </c>
      <c r="H78" s="30">
        <f>IF(OR($A78="",$B78=""),"",'OddsRatio_working_2-way'!M77)</f>
        <v>1.783603909969379</v>
      </c>
      <c r="I78" s="30">
        <f>IF(OR($A78="",$B78=""),"",'OddsRatio_working_2-way'!N77)</f>
        <v>2.2761549390929883</v>
      </c>
      <c r="J78" s="30">
        <f>IF('Log_working_2-way'!$D77="","",A78^('Log_working_2-way'!$D77))</f>
        <v>1.7789102233960266</v>
      </c>
      <c r="K78" s="32">
        <f>IF('Log_working_2-way'!$D77="","",B78^('Log_working_2-way'!$D77))</f>
        <v>2.2838450054453689</v>
      </c>
      <c r="L78" s="37">
        <f t="shared" si="18"/>
        <v>0.55729166666666663</v>
      </c>
      <c r="M78" s="37">
        <f t="shared" si="19"/>
        <v>0.44270833333333331</v>
      </c>
      <c r="N78" s="38">
        <v>175</v>
      </c>
      <c r="O78" s="38">
        <f t="shared" si="20"/>
        <v>72.058823529411768</v>
      </c>
      <c r="P78" s="38">
        <f t="shared" si="21"/>
        <v>93.224299065420567</v>
      </c>
      <c r="Q78" s="38">
        <f t="shared" si="22"/>
        <v>81.775700934579433</v>
      </c>
      <c r="R78" s="38">
        <f t="shared" si="23"/>
        <v>102.94117647058823</v>
      </c>
      <c r="S78" s="39">
        <f t="shared" si="24"/>
        <v>-9.716877405167665</v>
      </c>
      <c r="T78" s="39">
        <f t="shared" si="25"/>
        <v>-9.716877405167665</v>
      </c>
      <c r="U78" t="s">
        <v>454</v>
      </c>
      <c r="V78" t="s">
        <v>455</v>
      </c>
      <c r="W78" t="s">
        <v>484</v>
      </c>
      <c r="X78" t="s">
        <v>480</v>
      </c>
      <c r="Y78" s="41"/>
    </row>
    <row r="79" spans="1:25" ht="15" x14ac:dyDescent="0.25">
      <c r="A79">
        <v>1.96</v>
      </c>
      <c r="B79">
        <v>1.88</v>
      </c>
      <c r="C79" s="29">
        <f t="shared" si="17"/>
        <v>4.2118975249674229E-2</v>
      </c>
      <c r="D79" s="30">
        <f>IF(OR($A79="",$B79=""),"",A79*'MPTO_working_2-way'!$G78)</f>
        <v>2.0425531914893615</v>
      </c>
      <c r="E79" s="32">
        <f>IF(OR($A79="",$B79=""),"",B79*'MPTO_working_2-way'!$G78)</f>
        <v>1.9591836734693875</v>
      </c>
      <c r="F79" s="30">
        <f>IF(OR($A79="",$B79=""),"",'MPTO_working_2-way'!D78)</f>
        <v>2.044385264092321</v>
      </c>
      <c r="G79" s="32">
        <f>IF(OR($A79="",$B79=""),"",'MPTO_working_2-way'!E78)</f>
        <v>1.9575010624734379</v>
      </c>
      <c r="H79" s="30">
        <f>IF(OR($A79="",$B79=""),"",'OddsRatio_working_2-way'!M78)</f>
        <v>2.0444659357341863</v>
      </c>
      <c r="I79" s="30">
        <f>IF(OR($A79="",$B79=""),"",'OddsRatio_working_2-way'!N78)</f>
        <v>1.9574271077563381</v>
      </c>
      <c r="J79" s="30">
        <f>IF('Log_working_2-way'!$D78="","",A79^('Log_working_2-way'!$D78))</f>
        <v>2.0453073562984208</v>
      </c>
      <c r="K79" s="32">
        <f>IF('Log_working_2-way'!$D78="","",B79^('Log_working_2-way'!$D78))</f>
        <v>1.9566564264322122</v>
      </c>
      <c r="L79" s="37">
        <f t="shared" si="18"/>
        <v>0.48958333333333337</v>
      </c>
      <c r="M79" s="37">
        <f t="shared" si="19"/>
        <v>0.51041666666666674</v>
      </c>
      <c r="N79" s="38">
        <v>176</v>
      </c>
      <c r="O79" s="38">
        <f t="shared" si="20"/>
        <v>86.204081632653057</v>
      </c>
      <c r="P79" s="38">
        <f t="shared" si="21"/>
        <v>82.38297872340425</v>
      </c>
      <c r="Q79" s="38">
        <f t="shared" si="22"/>
        <v>93.61702127659575</v>
      </c>
      <c r="R79" s="38">
        <f t="shared" si="23"/>
        <v>89.795918367346943</v>
      </c>
      <c r="S79" s="39">
        <f t="shared" si="24"/>
        <v>-7.4129396439426927</v>
      </c>
      <c r="T79" s="39">
        <f t="shared" si="25"/>
        <v>-7.4129396439426927</v>
      </c>
      <c r="U79" t="s">
        <v>456</v>
      </c>
      <c r="V79" t="s">
        <v>457</v>
      </c>
      <c r="W79" t="s">
        <v>484</v>
      </c>
      <c r="X79" t="s">
        <v>480</v>
      </c>
      <c r="Y79" s="41"/>
    </row>
    <row r="80" spans="1:25" ht="15" x14ac:dyDescent="0.25">
      <c r="A80">
        <v>1.82</v>
      </c>
      <c r="B80">
        <v>1.99</v>
      </c>
      <c r="C80" s="29">
        <f t="shared" si="17"/>
        <v>5.1963112264619582E-2</v>
      </c>
      <c r="D80" s="30">
        <f>IF(OR($A80="",$B80=""),"",A80*'MPTO_working_2-way'!$G79)</f>
        <v>1.9145728643216078</v>
      </c>
      <c r="E80" s="32">
        <f>IF(OR($A80="",$B80=""),"",B80*'MPTO_working_2-way'!$G79)</f>
        <v>2.0934065934065931</v>
      </c>
      <c r="F80" s="30">
        <f>IF(OR($A80="",$B80=""),"",'MPTO_working_2-way'!D79)</f>
        <v>1.9103328234611527</v>
      </c>
      <c r="G80" s="32">
        <f>IF(OR($A80="",$B80=""),"",'MPTO_working_2-way'!E79)</f>
        <v>2.0984993336809774</v>
      </c>
      <c r="H80" s="30">
        <f>IF(OR($A80="",$B80=""),"",'OddsRatio_working_2-way'!M79)</f>
        <v>1.9101004495564369</v>
      </c>
      <c r="I80" s="30">
        <f>IF(OR($A80="",$B80=""),"",'OddsRatio_working_2-way'!N79)</f>
        <v>2.0987798110498446</v>
      </c>
      <c r="J80" s="30">
        <f>IF('Log_working_2-way'!$D79="","",A80^('Log_working_2-way'!$D79))</f>
        <v>1.9081454005129785</v>
      </c>
      <c r="K80" s="32">
        <f>IF('Log_working_2-way'!$D79="","",B80^('Log_working_2-way'!$D79))</f>
        <v>2.1011452565126953</v>
      </c>
      <c r="L80" s="37">
        <f t="shared" si="18"/>
        <v>0.52230971128608927</v>
      </c>
      <c r="M80" s="37">
        <f t="shared" si="19"/>
        <v>0.47769028871391084</v>
      </c>
      <c r="N80" s="38">
        <v>177</v>
      </c>
      <c r="O80" s="38">
        <f t="shared" si="20"/>
        <v>79.74725274725273</v>
      </c>
      <c r="P80" s="38">
        <f t="shared" si="21"/>
        <v>88.05527638190955</v>
      </c>
      <c r="Q80" s="38">
        <f t="shared" si="22"/>
        <v>88.94472361809045</v>
      </c>
      <c r="R80" s="38">
        <f t="shared" si="23"/>
        <v>97.252747252747241</v>
      </c>
      <c r="S80" s="39">
        <f t="shared" si="24"/>
        <v>-9.1974708708377193</v>
      </c>
      <c r="T80" s="39">
        <f t="shared" si="25"/>
        <v>-9.1974708708376909</v>
      </c>
      <c r="U80" t="s">
        <v>458</v>
      </c>
      <c r="V80" t="s">
        <v>459</v>
      </c>
      <c r="W80" t="s">
        <v>484</v>
      </c>
      <c r="X80" t="s">
        <v>480</v>
      </c>
      <c r="Y80" s="41"/>
    </row>
    <row r="81" spans="1:25" ht="15" x14ac:dyDescent="0.25">
      <c r="A81">
        <v>2.0499999999999998</v>
      </c>
      <c r="B81">
        <v>1.86</v>
      </c>
      <c r="C81" s="29">
        <f t="shared" si="17"/>
        <v>2.5439286650930981E-2</v>
      </c>
      <c r="D81" s="30">
        <f>IF(OR($A81="",$B81=""),"",A81*'MPTO_working_2-way'!$G80)</f>
        <v>2.1021505376344085</v>
      </c>
      <c r="E81" s="32">
        <f>IF(OR($A81="",$B81=""),"",B81*'MPTO_working_2-way'!$G80)</f>
        <v>1.9073170731707316</v>
      </c>
      <c r="F81" s="30">
        <f>IF(OR($A81="",$B81=""),"",'MPTO_working_2-way'!D80)</f>
        <v>2.1048854540436102</v>
      </c>
      <c r="G81" s="32">
        <f>IF(OR($A81="",$B81=""),"",'MPTO_working_2-way'!E80)</f>
        <v>1.905071196602548</v>
      </c>
      <c r="H81" s="30">
        <f>IF(OR($A81="",$B81=""),"",'OddsRatio_working_2-way'!M80)</f>
        <v>2.1049571179725204</v>
      </c>
      <c r="I81" s="30">
        <f>IF(OR($A81="",$B81=""),"",'OddsRatio_working_2-way'!N80)</f>
        <v>1.9050124966251125</v>
      </c>
      <c r="J81" s="30">
        <f>IF('Log_working_2-way'!$D80="","",A81^('Log_working_2-way'!$D80))</f>
        <v>2.1061965618695773</v>
      </c>
      <c r="K81" s="32">
        <f>IF('Log_working_2-way'!$D80="","",B81^('Log_working_2-way'!$D80))</f>
        <v>1.9039984704977753</v>
      </c>
      <c r="L81" s="37">
        <f t="shared" si="18"/>
        <v>0.47570332480818417</v>
      </c>
      <c r="M81" s="37">
        <f t="shared" si="19"/>
        <v>0.52429667519181589</v>
      </c>
      <c r="N81" s="38">
        <v>178</v>
      </c>
      <c r="O81" s="38">
        <f t="shared" si="20"/>
        <v>91.170731707317074</v>
      </c>
      <c r="P81" s="38">
        <f t="shared" si="21"/>
        <v>82.301075268817215</v>
      </c>
      <c r="Q81" s="38">
        <f t="shared" si="22"/>
        <v>95.698924731182785</v>
      </c>
      <c r="R81" s="38">
        <f t="shared" si="23"/>
        <v>86.82926829268294</v>
      </c>
      <c r="S81" s="39">
        <f t="shared" si="24"/>
        <v>-4.5281930238657111</v>
      </c>
      <c r="T81" s="39">
        <f t="shared" si="25"/>
        <v>-4.5281930238657253</v>
      </c>
      <c r="U81" t="s">
        <v>343</v>
      </c>
      <c r="V81" t="s">
        <v>340</v>
      </c>
      <c r="W81" t="s">
        <v>422</v>
      </c>
      <c r="X81" t="s">
        <v>480</v>
      </c>
      <c r="Y81" s="41"/>
    </row>
    <row r="82" spans="1:25" ht="15" x14ac:dyDescent="0.25">
      <c r="A82">
        <v>1.93</v>
      </c>
      <c r="B82">
        <v>1.97</v>
      </c>
      <c r="C82" s="29">
        <f t="shared" si="17"/>
        <v>2.5748928223876311E-2</v>
      </c>
      <c r="D82" s="30">
        <f>IF(OR($A82="",$B82=""),"",A82*'MPTO_working_2-way'!$G81)</f>
        <v>1.9796954314720812</v>
      </c>
      <c r="E82" s="32">
        <f>IF(OR($A82="",$B82=""),"",B82*'MPTO_working_2-way'!$G81)</f>
        <v>2.0207253886010363</v>
      </c>
      <c r="F82" s="30">
        <f>IF(OR($A82="",$B82=""),"",'MPTO_working_2-way'!D81)</f>
        <v>1.9791780536685666</v>
      </c>
      <c r="G82" s="32">
        <f>IF(OR($A82="",$B82=""),"",'MPTO_working_2-way'!E81)</f>
        <v>2.0212647191728026</v>
      </c>
      <c r="H82" s="30">
        <f>IF(OR($A82="",$B82=""),"",'OddsRatio_working_2-way'!M81)</f>
        <v>1.9791643818062103</v>
      </c>
      <c r="I82" s="30">
        <f>IF(OR($A82="",$B82=""),"",'OddsRatio_working_2-way'!N81)</f>
        <v>2.021278978873144</v>
      </c>
      <c r="J82" s="30">
        <f>IF('Log_working_2-way'!$D81="","",A82^('Log_working_2-way'!$D81))</f>
        <v>1.9789304913693861</v>
      </c>
      <c r="K82" s="32">
        <f>IF('Log_working_2-way'!$D81="","",B82^('Log_working_2-way'!$D81))</f>
        <v>2.0215229873993761</v>
      </c>
      <c r="L82" s="37">
        <f t="shared" si="18"/>
        <v>0.50512820512820511</v>
      </c>
      <c r="M82" s="37">
        <f t="shared" si="19"/>
        <v>0.49487179487179483</v>
      </c>
      <c r="N82" s="38">
        <v>179</v>
      </c>
      <c r="O82" s="38">
        <f t="shared" si="20"/>
        <v>86.253886010362692</v>
      </c>
      <c r="P82" s="38">
        <f t="shared" si="21"/>
        <v>88.137055837563437</v>
      </c>
      <c r="Q82" s="38">
        <f t="shared" si="22"/>
        <v>90.862944162436548</v>
      </c>
      <c r="R82" s="38">
        <f t="shared" si="23"/>
        <v>92.746113989637323</v>
      </c>
      <c r="S82" s="39">
        <f t="shared" si="24"/>
        <v>-4.6090581520738567</v>
      </c>
      <c r="T82" s="39">
        <f t="shared" si="25"/>
        <v>-4.6090581520738851</v>
      </c>
      <c r="U82" t="s">
        <v>345</v>
      </c>
      <c r="V82" t="s">
        <v>209</v>
      </c>
      <c r="W82" t="s">
        <v>422</v>
      </c>
      <c r="X82" t="s">
        <v>480</v>
      </c>
      <c r="Y82" s="41"/>
    </row>
    <row r="83" spans="1:25" ht="15" x14ac:dyDescent="0.25">
      <c r="A83">
        <v>2.08</v>
      </c>
      <c r="B83">
        <v>1.81</v>
      </c>
      <c r="C83" s="29">
        <f t="shared" si="17"/>
        <v>3.3255418614534626E-2</v>
      </c>
      <c r="D83" s="30">
        <f>IF(OR($A83="",$B83=""),"",A83*'MPTO_working_2-way'!$G82)</f>
        <v>2.1491712707182322</v>
      </c>
      <c r="E83" s="32">
        <f>IF(OR($A83="",$B83=""),"",B83*'MPTO_working_2-way'!$G82)</f>
        <v>1.8701923076923077</v>
      </c>
      <c r="F83" s="30">
        <f>IF(OR($A83="",$B83=""),"",'MPTO_working_2-way'!D82)</f>
        <v>2.1545152798443401</v>
      </c>
      <c r="G83" s="32">
        <f>IF(OR($A83="",$B83=""),"",'MPTO_working_2-way'!E82)</f>
        <v>1.8661643699811639</v>
      </c>
      <c r="H83" s="30">
        <f>IF(OR($A83="",$B83=""),"",'OddsRatio_working_2-way'!M82)</f>
        <v>2.1547005383792519</v>
      </c>
      <c r="I83" s="30">
        <f>IF(OR($A83="",$B83=""),"",'OddsRatio_working_2-way'!N82)</f>
        <v>1.8660254037844384</v>
      </c>
      <c r="J83" s="30">
        <f>IF('Log_working_2-way'!$D82="","",A83^('Log_working_2-way'!$D82))</f>
        <v>2.1571440120474694</v>
      </c>
      <c r="K83" s="32">
        <f>IF('Log_working_2-way'!$D82="","",B83^('Log_working_2-way'!$D82))</f>
        <v>1.8641966683390954</v>
      </c>
      <c r="L83" s="37">
        <f t="shared" si="18"/>
        <v>0.46529562982005135</v>
      </c>
      <c r="M83" s="37">
        <f t="shared" si="19"/>
        <v>0.53470437017994854</v>
      </c>
      <c r="N83" s="38">
        <v>180</v>
      </c>
      <c r="O83" s="38">
        <f t="shared" si="20"/>
        <v>93.461538461538467</v>
      </c>
      <c r="P83" s="38">
        <f t="shared" si="21"/>
        <v>80.552486187845318</v>
      </c>
      <c r="Q83" s="38">
        <f t="shared" si="22"/>
        <v>99.447513812154696</v>
      </c>
      <c r="R83" s="38">
        <f t="shared" si="23"/>
        <v>86.538461538461533</v>
      </c>
      <c r="S83" s="39">
        <f t="shared" si="24"/>
        <v>-5.9859753506162292</v>
      </c>
      <c r="T83" s="39">
        <f t="shared" si="25"/>
        <v>-5.985975350616215</v>
      </c>
      <c r="U83" t="s">
        <v>226</v>
      </c>
      <c r="V83" t="s">
        <v>211</v>
      </c>
      <c r="W83" t="s">
        <v>431</v>
      </c>
      <c r="X83" t="s">
        <v>480</v>
      </c>
      <c r="Y83" s="41"/>
    </row>
    <row r="84" spans="1:25" ht="15" x14ac:dyDescent="0.25">
      <c r="A84">
        <v>2.21</v>
      </c>
      <c r="B84">
        <v>1.68</v>
      </c>
      <c r="C84" s="29">
        <f t="shared" si="17"/>
        <v>4.772678302090072E-2</v>
      </c>
      <c r="D84" s="30">
        <f>IF(OR($A84="",$B84=""),"",A84*'MPTO_working_2-way'!$G83)</f>
        <v>2.3154761904761907</v>
      </c>
      <c r="E84" s="32">
        <f>IF(OR($A84="",$B84=""),"",B84*'MPTO_working_2-way'!$G83)</f>
        <v>1.7601809954751131</v>
      </c>
      <c r="F84" s="30">
        <f>IF(OR($A84="",$B84=""),"",'MPTO_working_2-way'!D83)</f>
        <v>2.3330400904863642</v>
      </c>
      <c r="G84" s="32">
        <f>IF(OR($A84="",$B84=""),"",'MPTO_working_2-way'!E83)</f>
        <v>1.7501649853870085</v>
      </c>
      <c r="H84" s="30">
        <f>IF(OR($A84="",$B84=""),"",'OddsRatio_working_2-way'!M83)</f>
        <v>2.3339459376998315</v>
      </c>
      <c r="I84" s="30">
        <f>IF(OR($A84="",$B84=""),"",'OddsRatio_working_2-way'!N83)</f>
        <v>1.7496555682941202</v>
      </c>
      <c r="J84" s="30">
        <f>IF('Log_working_2-way'!$D83="","",A84^('Log_working_2-way'!$D83))</f>
        <v>2.3421626328567902</v>
      </c>
      <c r="K84" s="32">
        <f>IF('Log_working_2-way'!$D83="","",B84^('Log_working_2-way'!$D83))</f>
        <v>1.7450661905782558</v>
      </c>
      <c r="L84" s="37">
        <f t="shared" si="18"/>
        <v>0.43187660668380456</v>
      </c>
      <c r="M84" s="37">
        <f t="shared" si="19"/>
        <v>0.56812339331619544</v>
      </c>
      <c r="N84" s="38">
        <v>181</v>
      </c>
      <c r="O84" s="38">
        <f t="shared" si="20"/>
        <v>99.09954751131221</v>
      </c>
      <c r="P84" s="38">
        <f t="shared" si="21"/>
        <v>73.261904761904745</v>
      </c>
      <c r="Q84" s="38">
        <f t="shared" si="22"/>
        <v>107.73809523809524</v>
      </c>
      <c r="R84" s="38">
        <f t="shared" si="23"/>
        <v>81.90045248868779</v>
      </c>
      <c r="S84" s="39">
        <f t="shared" si="24"/>
        <v>-8.6385477267830311</v>
      </c>
      <c r="T84" s="39">
        <f t="shared" si="25"/>
        <v>-8.6385477267830453</v>
      </c>
      <c r="U84" t="s">
        <v>214</v>
      </c>
      <c r="V84" t="s">
        <v>227</v>
      </c>
      <c r="W84" t="s">
        <v>431</v>
      </c>
      <c r="X84" t="s">
        <v>480</v>
      </c>
      <c r="Y84" s="41"/>
    </row>
    <row r="85" spans="1:25" ht="15" x14ac:dyDescent="0.25">
      <c r="A85">
        <v>2.3199999999999998</v>
      </c>
      <c r="B85">
        <v>1.63</v>
      </c>
      <c r="C85" s="29">
        <f t="shared" si="17"/>
        <v>4.4531415273958208E-2</v>
      </c>
      <c r="D85" s="30">
        <f>IF(OR($A85="",$B85=""),"",A85*'MPTO_working_2-way'!$G84)</f>
        <v>2.423312883435583</v>
      </c>
      <c r="E85" s="32">
        <f>IF(OR($A85="",$B85=""),"",B85*'MPTO_working_2-way'!$G84)</f>
        <v>1.7025862068965518</v>
      </c>
      <c r="F85" s="30">
        <f>IF(OR($A85="",$B85=""),"",'MPTO_working_2-way'!D84)</f>
        <v>2.4463708112304308</v>
      </c>
      <c r="G85" s="32">
        <f>IF(OR($A85="",$B85=""),"",'MPTO_working_2-way'!E84)</f>
        <v>1.6913856337776187</v>
      </c>
      <c r="H85" s="30">
        <f>IF(OR($A85="",$B85=""),"",'OddsRatio_working_2-way'!M84)</f>
        <v>2.4474937289114918</v>
      </c>
      <c r="I85" s="30">
        <f>IF(OR($A85="",$B85=""),"",'OddsRatio_working_2-way'!N84)</f>
        <v>1.6908492797077574</v>
      </c>
      <c r="J85" s="30">
        <f>IF('Log_working_2-way'!$D84="","",A85^('Log_working_2-way'!$D84))</f>
        <v>2.4583050322184126</v>
      </c>
      <c r="K85" s="32">
        <f>IF('Log_working_2-way'!$D84="","",B85^('Log_working_2-way'!$D84))</f>
        <v>1.6857275932718412</v>
      </c>
      <c r="L85" s="37">
        <f t="shared" si="18"/>
        <v>0.41265822784810124</v>
      </c>
      <c r="M85" s="37">
        <f t="shared" si="19"/>
        <v>0.58734177215189864</v>
      </c>
      <c r="N85" s="38">
        <v>182</v>
      </c>
      <c r="O85" s="38">
        <f t="shared" si="20"/>
        <v>103.55172413793102</v>
      </c>
      <c r="P85" s="38">
        <f t="shared" si="21"/>
        <v>70.343558282208576</v>
      </c>
      <c r="Q85" s="38">
        <f t="shared" si="22"/>
        <v>111.65644171779141</v>
      </c>
      <c r="R85" s="38">
        <f t="shared" si="23"/>
        <v>78.448275862068968</v>
      </c>
      <c r="S85" s="39">
        <f t="shared" si="24"/>
        <v>-8.1047175798603917</v>
      </c>
      <c r="T85" s="39">
        <f t="shared" si="25"/>
        <v>-8.1047175798603917</v>
      </c>
      <c r="U85" t="s">
        <v>210</v>
      </c>
      <c r="V85" t="s">
        <v>217</v>
      </c>
      <c r="W85" t="s">
        <v>431</v>
      </c>
      <c r="X85" t="s">
        <v>480</v>
      </c>
      <c r="Y85" s="41"/>
    </row>
    <row r="86" spans="1:25" ht="15" x14ac:dyDescent="0.25">
      <c r="A86">
        <v>2.63</v>
      </c>
      <c r="B86">
        <v>1.5</v>
      </c>
      <c r="C86" s="29">
        <f t="shared" si="17"/>
        <v>4.6894803548795938E-2</v>
      </c>
      <c r="D86" s="30">
        <f>IF(OR($A86="",$B86=""),"",A86*'MPTO_working_2-way'!$G85)</f>
        <v>2.7533333333333334</v>
      </c>
      <c r="E86" s="32">
        <f>IF(OR($A86="",$B86=""),"",B86*'MPTO_working_2-way'!$G85)</f>
        <v>1.5703422053231939</v>
      </c>
      <c r="F86" s="30">
        <f>IF(OR($A86="",$B86=""),"",'MPTO_working_2-way'!D85)</f>
        <v>2.802841918294849</v>
      </c>
      <c r="G86" s="32">
        <f>IF(OR($A86="",$B86=""),"",'MPTO_working_2-way'!E85)</f>
        <v>1.554679802955665</v>
      </c>
      <c r="H86" s="30">
        <f>IF(OR($A86="",$B86=""),"",'OddsRatio_working_2-way'!M85)</f>
        <v>2.8055470085267782</v>
      </c>
      <c r="I86" s="30">
        <f>IF(OR($A86="",$B86=""),"",'OddsRatio_working_2-way'!N85)</f>
        <v>1.5538487756217116</v>
      </c>
      <c r="J86" s="30">
        <f>IF('Log_working_2-way'!$D85="","",A86^('Log_working_2-way'!$D85))</f>
        <v>2.8293064668866079</v>
      </c>
      <c r="K86" s="32">
        <f>IF('Log_working_2-way'!$D85="","",B86^('Log_working_2-way'!$D85))</f>
        <v>1.5466552587548665</v>
      </c>
      <c r="L86" s="37">
        <f t="shared" si="18"/>
        <v>0.36319612590799033</v>
      </c>
      <c r="M86" s="37">
        <f t="shared" si="19"/>
        <v>0.63680387409200967</v>
      </c>
      <c r="N86" s="38">
        <v>183</v>
      </c>
      <c r="O86" s="38">
        <f t="shared" si="20"/>
        <v>113.41825095057034</v>
      </c>
      <c r="P86" s="38">
        <f t="shared" si="21"/>
        <v>61</v>
      </c>
      <c r="Q86" s="38">
        <f t="shared" si="22"/>
        <v>122</v>
      </c>
      <c r="R86" s="38">
        <f t="shared" si="23"/>
        <v>69.581749049429661</v>
      </c>
      <c r="S86" s="39">
        <f t="shared" si="24"/>
        <v>-8.5817490494296607</v>
      </c>
      <c r="T86" s="39">
        <f t="shared" si="25"/>
        <v>-8.5817490494296607</v>
      </c>
      <c r="U86" t="s">
        <v>218</v>
      </c>
      <c r="V86" t="s">
        <v>216</v>
      </c>
      <c r="W86" t="s">
        <v>431</v>
      </c>
      <c r="X86" t="s">
        <v>480</v>
      </c>
      <c r="Y86" s="41"/>
    </row>
    <row r="87" spans="1:25" ht="15" x14ac:dyDescent="0.25">
      <c r="A87">
        <v>2.33</v>
      </c>
      <c r="B87">
        <v>1.62</v>
      </c>
      <c r="C87" s="29">
        <f t="shared" si="17"/>
        <v>4.6468499973506994E-2</v>
      </c>
      <c r="D87" s="30">
        <f>IF(OR($A87="",$B87=""),"",A87*'MPTO_working_2-way'!$G86)</f>
        <v>2.4382716049382713</v>
      </c>
      <c r="E87" s="32">
        <f>IF(OR($A87="",$B87=""),"",B87*'MPTO_working_2-way'!$G86)</f>
        <v>1.6952789699570814</v>
      </c>
      <c r="F87" s="30">
        <f>IF(OR($A87="",$B87=""),"",'MPTO_working_2-way'!D86)</f>
        <v>2.4633557397376489</v>
      </c>
      <c r="G87" s="32">
        <f>IF(OR($A87="",$B87=""),"",'MPTO_working_2-way'!E86)</f>
        <v>1.6833608348570663</v>
      </c>
      <c r="H87" s="30">
        <f>IF(OR($A87="",$B87=""),"",'OddsRatio_working_2-way'!M86)</f>
        <v>2.4646369141608373</v>
      </c>
      <c r="I87" s="30">
        <f>IF(OR($A87="",$B87=""),"",'OddsRatio_working_2-way'!N86)</f>
        <v>1.6827630727667064</v>
      </c>
      <c r="J87" s="30">
        <f>IF('Log_working_2-way'!$D86="","",A87^('Log_working_2-way'!$D86))</f>
        <v>2.476436410914471</v>
      </c>
      <c r="K87" s="32">
        <f>IF('Log_working_2-way'!$D86="","",B87^('Log_working_2-way'!$D86))</f>
        <v>1.6773065149346209</v>
      </c>
      <c r="L87" s="37">
        <f t="shared" si="18"/>
        <v>0.41012658227848103</v>
      </c>
      <c r="M87" s="37">
        <f t="shared" si="19"/>
        <v>0.58987341772151902</v>
      </c>
      <c r="N87" s="38">
        <v>184</v>
      </c>
      <c r="O87" s="38">
        <f t="shared" si="20"/>
        <v>105.03004291845495</v>
      </c>
      <c r="P87" s="38">
        <f t="shared" si="21"/>
        <v>70.419753086419774</v>
      </c>
      <c r="Q87" s="38">
        <f t="shared" si="22"/>
        <v>113.58024691358024</v>
      </c>
      <c r="R87" s="38">
        <f t="shared" si="23"/>
        <v>78.969957081545061</v>
      </c>
      <c r="S87" s="39">
        <f t="shared" si="24"/>
        <v>-8.5502039951252868</v>
      </c>
      <c r="T87" s="39">
        <f t="shared" si="25"/>
        <v>-8.5502039951252868</v>
      </c>
      <c r="U87" t="s">
        <v>220</v>
      </c>
      <c r="V87" t="s">
        <v>225</v>
      </c>
      <c r="W87" t="s">
        <v>431</v>
      </c>
      <c r="X87" t="s">
        <v>480</v>
      </c>
      <c r="Y87" s="41"/>
    </row>
    <row r="88" spans="1:25" ht="15" x14ac:dyDescent="0.25">
      <c r="A88">
        <v>2.57</v>
      </c>
      <c r="B88">
        <v>1.52</v>
      </c>
      <c r="C88" s="29">
        <f t="shared" si="17"/>
        <v>4.6999795207864015E-2</v>
      </c>
      <c r="D88" s="30">
        <f>IF(OR($A88="",$B88=""),"",A88*'MPTO_working_2-way'!$G87)</f>
        <v>2.6907894736842102</v>
      </c>
      <c r="E88" s="32">
        <f>IF(OR($A88="",$B88=""),"",B88*'MPTO_working_2-way'!$G87)</f>
        <v>1.5914396887159534</v>
      </c>
      <c r="F88" s="30">
        <f>IF(OR($A88="",$B88=""),"",'MPTO_working_2-way'!D87)</f>
        <v>2.7351911496989216</v>
      </c>
      <c r="G88" s="32">
        <f>IF(OR($A88="",$B88=""),"",'MPTO_working_2-way'!E87)</f>
        <v>1.5763053829392302</v>
      </c>
      <c r="H88" s="30">
        <f>IF(OR($A88="",$B88=""),"",'OddsRatio_working_2-way'!M87)</f>
        <v>2.7375933843194633</v>
      </c>
      <c r="I88" s="30">
        <f>IF(OR($A88="",$B88=""),"",'OddsRatio_working_2-way'!N87)</f>
        <v>1.5755086368446631</v>
      </c>
      <c r="J88" s="30">
        <f>IF('Log_working_2-way'!$D87="","",A88^('Log_working_2-way'!$D87))</f>
        <v>2.7588202324003004</v>
      </c>
      <c r="K88" s="32">
        <f>IF('Log_working_2-way'!$D87="","",B88^('Log_working_2-way'!$D87))</f>
        <v>1.5685629387111448</v>
      </c>
      <c r="L88" s="37">
        <f t="shared" si="18"/>
        <v>0.371638141809291</v>
      </c>
      <c r="M88" s="37">
        <f t="shared" si="19"/>
        <v>0.628361858190709</v>
      </c>
      <c r="N88" s="38">
        <v>185</v>
      </c>
      <c r="O88" s="38">
        <f t="shared" si="20"/>
        <v>113.01556420233463</v>
      </c>
      <c r="P88" s="38">
        <f t="shared" si="21"/>
        <v>63.28947368421052</v>
      </c>
      <c r="Q88" s="38">
        <f t="shared" si="22"/>
        <v>121.71052631578948</v>
      </c>
      <c r="R88" s="38">
        <f t="shared" si="23"/>
        <v>71.98443579766537</v>
      </c>
      <c r="S88" s="39">
        <f t="shared" si="24"/>
        <v>-8.6949621134548494</v>
      </c>
      <c r="T88" s="39">
        <f t="shared" si="25"/>
        <v>-8.6949621134548494</v>
      </c>
      <c r="U88" t="s">
        <v>222</v>
      </c>
      <c r="V88" t="s">
        <v>213</v>
      </c>
      <c r="W88" t="s">
        <v>431</v>
      </c>
      <c r="X88" t="s">
        <v>480</v>
      </c>
      <c r="Y88" s="41"/>
    </row>
    <row r="89" spans="1:25" ht="15" x14ac:dyDescent="0.25">
      <c r="A89">
        <v>2.48</v>
      </c>
      <c r="B89">
        <v>1.55</v>
      </c>
      <c r="C89" s="29">
        <f t="shared" si="17"/>
        <v>4.8387096774193505E-2</v>
      </c>
      <c r="D89" s="30">
        <f>IF(OR($A89="",$B89=""),"",A89*'MPTO_working_2-way'!$G88)</f>
        <v>2.6</v>
      </c>
      <c r="E89" s="32">
        <f>IF(OR($A89="",$B89=""),"",B89*'MPTO_working_2-way'!$G88)</f>
        <v>1.625</v>
      </c>
      <c r="F89" s="30">
        <f>IF(OR($A89="",$B89=""),"",'MPTO_working_2-way'!D88)</f>
        <v>2.6382978723404253</v>
      </c>
      <c r="G89" s="32">
        <f>IF(OR($A89="",$B89=""),"",'MPTO_working_2-way'!E88)</f>
        <v>1.6103896103896105</v>
      </c>
      <c r="H89" s="30">
        <f>IF(OR($A89="",$B89=""),"",'OddsRatio_working_2-way'!M88)</f>
        <v>2.6403990645294484</v>
      </c>
      <c r="I89" s="30">
        <f>IF(OR($A89="",$B89=""),"",'OddsRatio_working_2-way'!N88)</f>
        <v>1.6096077604670245</v>
      </c>
      <c r="J89" s="30">
        <f>IF('Log_working_2-way'!$D88="","",A89^('Log_working_2-way'!$D88))</f>
        <v>2.6586385406816029</v>
      </c>
      <c r="K89" s="32">
        <f>IF('Log_working_2-way'!$D88="","",B89^('Log_working_2-way'!$D88))</f>
        <v>1.602904114109869</v>
      </c>
      <c r="L89" s="37">
        <f t="shared" si="18"/>
        <v>0.38461538461538458</v>
      </c>
      <c r="M89" s="37">
        <f t="shared" si="19"/>
        <v>0.61538461538461542</v>
      </c>
      <c r="N89" s="38">
        <v>186</v>
      </c>
      <c r="O89" s="38">
        <f t="shared" si="20"/>
        <v>111</v>
      </c>
      <c r="P89" s="38">
        <f t="shared" si="21"/>
        <v>66</v>
      </c>
      <c r="Q89" s="38">
        <f t="shared" si="22"/>
        <v>120</v>
      </c>
      <c r="R89" s="38">
        <f t="shared" si="23"/>
        <v>75</v>
      </c>
      <c r="S89" s="39">
        <f t="shared" si="24"/>
        <v>-9</v>
      </c>
      <c r="T89" s="39">
        <f t="shared" si="25"/>
        <v>-9</v>
      </c>
      <c r="U89" t="s">
        <v>224</v>
      </c>
      <c r="V89" t="s">
        <v>221</v>
      </c>
      <c r="W89" t="s">
        <v>431</v>
      </c>
      <c r="X89" t="s">
        <v>480</v>
      </c>
      <c r="Y89" s="41"/>
    </row>
    <row r="90" spans="1:25" ht="15" x14ac:dyDescent="0.25">
      <c r="A90">
        <v>2.58</v>
      </c>
      <c r="B90">
        <v>1.51</v>
      </c>
      <c r="C90" s="29">
        <f t="shared" si="17"/>
        <v>4.9848554853945348E-2</v>
      </c>
      <c r="D90" s="30">
        <f>IF(OR($A90="",$B90=""),"",A90*'MPTO_working_2-way'!$G89)</f>
        <v>2.7086092715231791</v>
      </c>
      <c r="E90" s="32">
        <f>IF(OR($A90="",$B90=""),"",B90*'MPTO_working_2-way'!$G89)</f>
        <v>1.5852713178294575</v>
      </c>
      <c r="F90" s="30">
        <f>IF(OR($A90="",$B90=""),"",'MPTO_working_2-way'!D89)</f>
        <v>2.7573076650859938</v>
      </c>
      <c r="G90" s="32">
        <f>IF(OR($A90="",$B90=""),"",'MPTO_working_2-way'!E89)</f>
        <v>1.5690523178541222</v>
      </c>
      <c r="H90" s="30">
        <f>IF(OR($A90="",$B90=""),"",'OddsRatio_working_2-way'!M89)</f>
        <v>2.7601247727608049</v>
      </c>
      <c r="I90" s="30">
        <f>IF(OR($A90="",$B90=""),"",'OddsRatio_working_2-way'!N89)</f>
        <v>1.5681415405746904</v>
      </c>
      <c r="J90" s="30">
        <f>IF('Log_working_2-way'!$D89="","",A90^('Log_working_2-way'!$D89))</f>
        <v>2.7835307201199551</v>
      </c>
      <c r="K90" s="32">
        <f>IF('Log_working_2-way'!$D89="","",B90^('Log_working_2-way'!$D89))</f>
        <v>1.5606856045236128</v>
      </c>
      <c r="L90" s="37">
        <f t="shared" si="18"/>
        <v>0.36919315403422981</v>
      </c>
      <c r="M90" s="37">
        <f t="shared" si="19"/>
        <v>0.63080684596577008</v>
      </c>
      <c r="N90" s="38">
        <v>187</v>
      </c>
      <c r="O90" s="38">
        <f t="shared" si="20"/>
        <v>114.51937984496125</v>
      </c>
      <c r="P90" s="38">
        <f t="shared" si="21"/>
        <v>63.158940397351003</v>
      </c>
      <c r="Q90" s="38">
        <f t="shared" si="22"/>
        <v>123.84105960264901</v>
      </c>
      <c r="R90" s="38">
        <f t="shared" si="23"/>
        <v>72.48062015503875</v>
      </c>
      <c r="S90" s="39">
        <f t="shared" si="24"/>
        <v>-9.321679757687761</v>
      </c>
      <c r="T90" s="39">
        <f t="shared" si="25"/>
        <v>-9.3216797576877468</v>
      </c>
      <c r="U90" t="s">
        <v>229</v>
      </c>
      <c r="V90" t="s">
        <v>223</v>
      </c>
      <c r="W90" t="s">
        <v>431</v>
      </c>
      <c r="X90" t="s">
        <v>480</v>
      </c>
      <c r="Y90" s="41"/>
    </row>
    <row r="91" spans="1:25" ht="15" x14ac:dyDescent="0.25">
      <c r="A91">
        <v>2.2599999999999998</v>
      </c>
      <c r="B91">
        <v>1.66</v>
      </c>
      <c r="C91" s="29">
        <f t="shared" si="17"/>
        <v>4.4887514660411743E-2</v>
      </c>
      <c r="D91" s="30">
        <f>IF(OR($A91="",$B91=""),"",A91*'MPTO_working_2-way'!$G90)</f>
        <v>2.3614457831325302</v>
      </c>
      <c r="E91" s="32">
        <f>IF(OR($A91="",$B91=""),"",B91*'MPTO_working_2-way'!$G90)</f>
        <v>1.7345132743362834</v>
      </c>
      <c r="F91" s="30">
        <f>IF(OR($A91="",$B91=""),"",'MPTO_working_2-way'!D90)</f>
        <v>2.3807589795659352</v>
      </c>
      <c r="G91" s="32">
        <f>IF(OR($A91="",$B91=""),"",'MPTO_working_2-way'!E90)</f>
        <v>1.7242393602353159</v>
      </c>
      <c r="H91" s="30">
        <f>IF(OR($A91="",$B91=""),"",'OddsRatio_working_2-way'!M90)</f>
        <v>2.3816985594155153</v>
      </c>
      <c r="I91" s="30">
        <f>IF(OR($A91="",$B91=""),"",'OddsRatio_working_2-way'!N90)</f>
        <v>1.7237468644557461</v>
      </c>
      <c r="J91" s="30">
        <f>IF('Log_working_2-way'!$D90="","",A91^('Log_working_2-way'!$D90))</f>
        <v>2.3907268876280061</v>
      </c>
      <c r="K91" s="32">
        <f>IF('Log_working_2-way'!$D90="","",B91^('Log_working_2-way'!$D90))</f>
        <v>1.7190484407078408</v>
      </c>
      <c r="L91" s="37">
        <f t="shared" si="18"/>
        <v>0.42346938775510201</v>
      </c>
      <c r="M91" s="37">
        <f t="shared" si="19"/>
        <v>0.57653061224489788</v>
      </c>
      <c r="N91" s="38">
        <v>188</v>
      </c>
      <c r="O91" s="38">
        <f t="shared" si="20"/>
        <v>104.81415929203537</v>
      </c>
      <c r="P91" s="38">
        <f t="shared" si="21"/>
        <v>74.746987951807228</v>
      </c>
      <c r="Q91" s="38">
        <f t="shared" si="22"/>
        <v>113.25301204819279</v>
      </c>
      <c r="R91" s="38">
        <f t="shared" si="23"/>
        <v>83.185840707964601</v>
      </c>
      <c r="S91" s="39">
        <f t="shared" si="24"/>
        <v>-8.4388527561574165</v>
      </c>
      <c r="T91" s="39">
        <f t="shared" si="25"/>
        <v>-8.4388527561573738</v>
      </c>
      <c r="U91" t="s">
        <v>228</v>
      </c>
      <c r="V91" t="s">
        <v>215</v>
      </c>
      <c r="W91" t="s">
        <v>431</v>
      </c>
      <c r="X91" t="s">
        <v>480</v>
      </c>
      <c r="Y91" s="41"/>
    </row>
    <row r="92" spans="1:25" ht="15" x14ac:dyDescent="0.25">
      <c r="A92">
        <v>2.14</v>
      </c>
      <c r="B92">
        <v>1.69</v>
      </c>
      <c r="C92" s="29">
        <f t="shared" si="17"/>
        <v>5.9005695957529136E-2</v>
      </c>
      <c r="D92" s="30">
        <f>IF(OR($A92="",$B92=""),"",A92*'MPTO_working_2-way'!$G91)</f>
        <v>2.2662721893491127</v>
      </c>
      <c r="E92" s="32">
        <f>IF(OR($A92="",$B92=""),"",B92*'MPTO_working_2-way'!$G91)</f>
        <v>1.7897196261682242</v>
      </c>
      <c r="F92" s="30">
        <f>IF(OR($A92="",$B92=""),"",'MPTO_working_2-way'!D91)</f>
        <v>2.2842165098212592</v>
      </c>
      <c r="G92" s="32">
        <f>IF(OR($A92="",$B92=""),"",'MPTO_working_2-way'!E91)</f>
        <v>1.7786848964737125</v>
      </c>
      <c r="H92" s="30">
        <f>IF(OR($A92="",$B92=""),"",'OddsRatio_working_2-way'!M91)</f>
        <v>2.2853691738343027</v>
      </c>
      <c r="I92" s="30">
        <f>IF(OR($A92="",$B92=""),"",'OddsRatio_working_2-way'!N91)</f>
        <v>1.7779866052154993</v>
      </c>
      <c r="J92" s="30">
        <f>IF('Log_working_2-way'!$D91="","",A92^('Log_working_2-way'!$D91))</f>
        <v>2.2938465302746187</v>
      </c>
      <c r="K92" s="32">
        <f>IF('Log_working_2-way'!$D91="","",B92^('Log_working_2-way'!$D91))</f>
        <v>1.7728891924944246</v>
      </c>
      <c r="L92" s="37">
        <f t="shared" si="18"/>
        <v>0.44125326370757173</v>
      </c>
      <c r="M92" s="37">
        <f t="shared" si="19"/>
        <v>0.55874673629242821</v>
      </c>
      <c r="N92" s="38">
        <v>189</v>
      </c>
      <c r="O92" s="38">
        <f t="shared" si="20"/>
        <v>100.68224299065422</v>
      </c>
      <c r="P92" s="38">
        <f t="shared" si="21"/>
        <v>77.16568047337276</v>
      </c>
      <c r="Q92" s="38">
        <f t="shared" si="22"/>
        <v>111.83431952662723</v>
      </c>
      <c r="R92" s="38">
        <f t="shared" si="23"/>
        <v>88.317757009345797</v>
      </c>
      <c r="S92" s="39">
        <f t="shared" si="24"/>
        <v>-11.152076535973009</v>
      </c>
      <c r="T92" s="39">
        <f t="shared" si="25"/>
        <v>-11.152076535973038</v>
      </c>
      <c r="U92" t="s">
        <v>349</v>
      </c>
      <c r="V92" t="s">
        <v>355</v>
      </c>
      <c r="W92" t="s">
        <v>432</v>
      </c>
      <c r="X92" t="s">
        <v>480</v>
      </c>
      <c r="Y92" s="41"/>
    </row>
    <row r="93" spans="1:25" ht="15" x14ac:dyDescent="0.25">
      <c r="A93">
        <v>2.66</v>
      </c>
      <c r="B93">
        <v>1.47</v>
      </c>
      <c r="C93" s="29">
        <f t="shared" si="17"/>
        <v>5.6211958467597523E-2</v>
      </c>
      <c r="D93" s="30">
        <f>IF(OR($A93="",$B93=""),"",A93*'MPTO_working_2-way'!$G92)</f>
        <v>2.8095238095238098</v>
      </c>
      <c r="E93" s="32">
        <f>IF(OR($A93="",$B93=""),"",B93*'MPTO_working_2-way'!$G92)</f>
        <v>1.5526315789473684</v>
      </c>
      <c r="F93" s="30">
        <f>IF(OR($A93="",$B93=""),"",'MPTO_working_2-way'!D92)</f>
        <v>2.8749356664951105</v>
      </c>
      <c r="G93" s="32">
        <f>IF(OR($A93="",$B93=""),"",'MPTO_working_2-way'!E92)</f>
        <v>1.5333516332692836</v>
      </c>
      <c r="H93" s="30">
        <f>IF(OR($A93="",$B93=""),"",'OddsRatio_working_2-way'!M92)</f>
        <v>2.8793389512317953</v>
      </c>
      <c r="I93" s="30">
        <f>IF(OR($A93="",$B93=""),"",'OddsRatio_working_2-way'!N92)</f>
        <v>1.5321019922162309</v>
      </c>
      <c r="J93" s="30">
        <f>IF('Log_working_2-way'!$D92="","",A93^('Log_working_2-way'!$D92))</f>
        <v>2.9113132065411143</v>
      </c>
      <c r="K93" s="32">
        <f>IF('Log_working_2-way'!$D92="","",B93^('Log_working_2-way'!$D92))</f>
        <v>1.5232004867476445</v>
      </c>
      <c r="L93" s="37">
        <f t="shared" si="18"/>
        <v>0.3559322033898305</v>
      </c>
      <c r="M93" s="37">
        <f t="shared" si="19"/>
        <v>0.64406779661016955</v>
      </c>
      <c r="N93" s="38">
        <v>190</v>
      </c>
      <c r="O93" s="38">
        <f t="shared" si="20"/>
        <v>118.57142857142858</v>
      </c>
      <c r="P93" s="38">
        <f t="shared" si="21"/>
        <v>60.748299319727899</v>
      </c>
      <c r="Q93" s="38">
        <f t="shared" si="22"/>
        <v>129.25170068027211</v>
      </c>
      <c r="R93" s="38">
        <f t="shared" si="23"/>
        <v>71.428571428571431</v>
      </c>
      <c r="S93" s="39">
        <f t="shared" si="24"/>
        <v>-10.680272108843525</v>
      </c>
      <c r="T93" s="39">
        <f t="shared" si="25"/>
        <v>-10.680272108843532</v>
      </c>
      <c r="U93" t="s">
        <v>233</v>
      </c>
      <c r="V93" t="s">
        <v>350</v>
      </c>
      <c r="W93" t="s">
        <v>432</v>
      </c>
      <c r="X93" t="s">
        <v>480</v>
      </c>
      <c r="Y93" s="41"/>
    </row>
    <row r="94" spans="1:25" ht="15" x14ac:dyDescent="0.25">
      <c r="A94">
        <v>2.21</v>
      </c>
      <c r="B94">
        <v>1.65</v>
      </c>
      <c r="C94" s="29">
        <f t="shared" si="17"/>
        <v>5.8549293843411565E-2</v>
      </c>
      <c r="D94" s="30">
        <f>IF(OR($A94="",$B94=""),"",A94*'MPTO_working_2-way'!$G93)</f>
        <v>2.3393939393939394</v>
      </c>
      <c r="E94" s="32">
        <f>IF(OR($A94="",$B94=""),"",B94*'MPTO_working_2-way'!$G93)</f>
        <v>1.746606334841629</v>
      </c>
      <c r="F94" s="30">
        <f>IF(OR($A94="",$B94=""),"",'MPTO_working_2-way'!D93)</f>
        <v>2.3628705653653008</v>
      </c>
      <c r="G94" s="32">
        <f>IF(OR($A94="",$B94=""),"",'MPTO_working_2-way'!E93)</f>
        <v>1.7337453940330441</v>
      </c>
      <c r="H94" s="30">
        <f>IF(OR($A94="",$B94=""),"",'OddsRatio_working_2-way'!M93)</f>
        <v>2.3643820804812936</v>
      </c>
      <c r="I94" s="30">
        <f>IF(OR($A94="",$B94=""),"",'OddsRatio_working_2-way'!N93)</f>
        <v>1.7329325225725958</v>
      </c>
      <c r="J94" s="30">
        <f>IF('Log_working_2-way'!$D93="","",A94^('Log_working_2-way'!$D93))</f>
        <v>2.3755196963319456</v>
      </c>
      <c r="K94" s="32">
        <f>IF('Log_working_2-way'!$D93="","",B94^('Log_working_2-way'!$D93))</f>
        <v>1.7269979504197641</v>
      </c>
      <c r="L94" s="37">
        <f t="shared" si="18"/>
        <v>0.42746113989637308</v>
      </c>
      <c r="M94" s="37">
        <f t="shared" si="19"/>
        <v>0.57253886010362698</v>
      </c>
      <c r="N94" s="38">
        <v>191</v>
      </c>
      <c r="O94" s="38">
        <f t="shared" si="20"/>
        <v>104.57466063348417</v>
      </c>
      <c r="P94" s="38">
        <f t="shared" si="21"/>
        <v>75.242424242424235</v>
      </c>
      <c r="Q94" s="38">
        <f t="shared" si="22"/>
        <v>115.75757575757576</v>
      </c>
      <c r="R94" s="38">
        <f t="shared" si="23"/>
        <v>86.425339366515843</v>
      </c>
      <c r="S94" s="39">
        <f t="shared" si="24"/>
        <v>-11.182915124091593</v>
      </c>
      <c r="T94" s="39">
        <f t="shared" si="25"/>
        <v>-11.182915124091608</v>
      </c>
      <c r="U94" t="s">
        <v>231</v>
      </c>
      <c r="V94" t="s">
        <v>358</v>
      </c>
      <c r="W94" t="s">
        <v>432</v>
      </c>
      <c r="X94" t="s">
        <v>480</v>
      </c>
      <c r="Y94" s="41"/>
    </row>
    <row r="95" spans="1:25" ht="15" x14ac:dyDescent="0.25">
      <c r="A95">
        <v>1.91</v>
      </c>
      <c r="B95">
        <v>2</v>
      </c>
      <c r="C95" s="29">
        <f t="shared" si="17"/>
        <v>2.3560209424083656E-2</v>
      </c>
      <c r="D95" s="30">
        <f>IF(OR($A95="",$B95=""),"",A95*'MPTO_working_2-way'!$G94)</f>
        <v>1.9549999999999996</v>
      </c>
      <c r="E95" s="32">
        <f>IF(OR($A95="",$B95=""),"",B95*'MPTO_working_2-way'!$G94)</f>
        <v>2.0471204188481673</v>
      </c>
      <c r="F95" s="30">
        <f>IF(OR($A95="",$B95=""),"",'MPTO_working_2-way'!D94)</f>
        <v>1.9539641943734012</v>
      </c>
      <c r="G95" s="32">
        <f>IF(OR($A95="",$B95=""),"",'MPTO_working_2-way'!E94)</f>
        <v>2.0482573726541551</v>
      </c>
      <c r="H95" s="30">
        <f>IF(OR($A95="",$B95=""),"",'OddsRatio_working_2-way'!M94)</f>
        <v>1.9539392014169454</v>
      </c>
      <c r="I95" s="30">
        <f>IF(OR($A95="",$B95=""),"",'OddsRatio_working_2-way'!N94)</f>
        <v>2.0482848367219182</v>
      </c>
      <c r="J95" s="30">
        <f>IF('Log_working_2-way'!$D94="","",A95^('Log_working_2-way'!$D94))</f>
        <v>1.95347196121136</v>
      </c>
      <c r="K95" s="32">
        <f>IF('Log_working_2-way'!$D94="","",B95^('Log_working_2-way'!$D94))</f>
        <v>2.0487985391091357</v>
      </c>
      <c r="L95" s="37">
        <f t="shared" si="18"/>
        <v>0.51150895140664976</v>
      </c>
      <c r="M95" s="37">
        <f t="shared" si="19"/>
        <v>0.48849104859335046</v>
      </c>
      <c r="N95" s="38">
        <v>192</v>
      </c>
      <c r="O95" s="38">
        <f t="shared" si="20"/>
        <v>91.476439790575895</v>
      </c>
      <c r="P95" s="38">
        <f t="shared" si="21"/>
        <v>96</v>
      </c>
      <c r="Q95" s="38">
        <f t="shared" si="22"/>
        <v>96</v>
      </c>
      <c r="R95" s="38">
        <f t="shared" si="23"/>
        <v>100.52356020942409</v>
      </c>
      <c r="S95" s="39">
        <f t="shared" si="24"/>
        <v>-4.5235602094241045</v>
      </c>
      <c r="T95" s="39">
        <f t="shared" si="25"/>
        <v>-4.5235602094240903</v>
      </c>
      <c r="U95" t="s">
        <v>234</v>
      </c>
      <c r="V95" t="s">
        <v>368</v>
      </c>
      <c r="W95" t="s">
        <v>423</v>
      </c>
      <c r="X95" t="s">
        <v>480</v>
      </c>
      <c r="Y95" s="41"/>
    </row>
    <row r="96" spans="1:25" ht="15" x14ac:dyDescent="0.25">
      <c r="A96">
        <v>1.66</v>
      </c>
      <c r="B96">
        <v>2.34</v>
      </c>
      <c r="C96" s="29">
        <f t="shared" si="17"/>
        <v>2.9760065904644417E-2</v>
      </c>
      <c r="D96" s="30">
        <f>IF(OR($A96="",$B96=""),"",A96*'MPTO_working_2-way'!$G95)</f>
        <v>1.7094017094017095</v>
      </c>
      <c r="E96" s="32">
        <f>IF(OR($A96="",$B96=""),"",B96*'MPTO_working_2-way'!$G95)</f>
        <v>2.4096385542168677</v>
      </c>
      <c r="F96" s="30">
        <f>IF(OR($A96="",$B96=""),"",'MPTO_working_2-way'!D95)</f>
        <v>1.7020418894049603</v>
      </c>
      <c r="G96" s="32">
        <f>IF(OR($A96="",$B96=""),"",'MPTO_working_2-way'!E95)</f>
        <v>2.4244164274123086</v>
      </c>
      <c r="H96" s="30">
        <f>IF(OR($A96="",$B96=""),"",'OddsRatio_working_2-way'!M95)</f>
        <v>1.7018100265975373</v>
      </c>
      <c r="I96" s="30">
        <f>IF(OR($A96="",$B96=""),"",'OddsRatio_working_2-way'!N95)</f>
        <v>2.4248870236980302</v>
      </c>
      <c r="J96" s="30">
        <f>IF('Log_working_2-way'!$D95="","",A96^('Log_working_2-way'!$D95))</f>
        <v>1.6984752676475883</v>
      </c>
      <c r="K96" s="32">
        <f>IF('Log_working_2-way'!$D95="","",B96^('Log_working_2-way'!$D95))</f>
        <v>2.4316899199135542</v>
      </c>
      <c r="L96" s="37">
        <f t="shared" si="18"/>
        <v>0.58499999999999996</v>
      </c>
      <c r="M96" s="37">
        <f t="shared" si="19"/>
        <v>0.41499999999999998</v>
      </c>
      <c r="N96" s="38">
        <v>193</v>
      </c>
      <c r="O96" s="38">
        <f t="shared" si="20"/>
        <v>76.734939759036152</v>
      </c>
      <c r="P96" s="38">
        <f t="shared" si="21"/>
        <v>110.52136752136751</v>
      </c>
      <c r="Q96" s="38">
        <f t="shared" si="22"/>
        <v>82.478632478632491</v>
      </c>
      <c r="R96" s="38">
        <f t="shared" si="23"/>
        <v>116.26506024096386</v>
      </c>
      <c r="S96" s="39">
        <f t="shared" si="24"/>
        <v>-5.7436927195963392</v>
      </c>
      <c r="T96" s="39">
        <f t="shared" si="25"/>
        <v>-5.7436927195963534</v>
      </c>
      <c r="U96" t="s">
        <v>238</v>
      </c>
      <c r="V96" t="s">
        <v>132</v>
      </c>
      <c r="W96" t="s">
        <v>423</v>
      </c>
      <c r="X96" t="s">
        <v>480</v>
      </c>
      <c r="Y96" s="41"/>
    </row>
    <row r="97" spans="1:25" ht="15" x14ac:dyDescent="0.25">
      <c r="A97">
        <v>1.74</v>
      </c>
      <c r="B97">
        <v>2.21</v>
      </c>
      <c r="C97" s="29">
        <f t="shared" si="17"/>
        <v>2.720133146096626E-2</v>
      </c>
      <c r="D97" s="30">
        <f>IF(OR($A97="",$B97=""),"",A97*'MPTO_working_2-way'!$G96)</f>
        <v>1.7873303167420813</v>
      </c>
      <c r="E97" s="32">
        <f>IF(OR($A97="",$B97=""),"",B97*'MPTO_working_2-way'!$G96)</f>
        <v>2.2701149425287355</v>
      </c>
      <c r="F97" s="30">
        <f>IF(OR($A97="",$B97=""),"",'MPTO_working_2-way'!D96)</f>
        <v>1.7821754646150993</v>
      </c>
      <c r="G97" s="32">
        <f>IF(OR($A97="",$B97=""),"",'MPTO_working_2-way'!E96)</f>
        <v>2.2784855128281092</v>
      </c>
      <c r="H97" s="30">
        <f>IF(OR($A97="",$B97=""),"",'OddsRatio_working_2-way'!M96)</f>
        <v>1.7820295697311479</v>
      </c>
      <c r="I97" s="30">
        <f>IF(OR($A97="",$B97=""),"",'OddsRatio_working_2-way'!N96)</f>
        <v>2.2787240261820116</v>
      </c>
      <c r="J97" s="30">
        <f>IF('Log_working_2-way'!$D96="","",A97^('Log_working_2-way'!$D96))</f>
        <v>1.7796998822901224</v>
      </c>
      <c r="K97" s="32">
        <f>IF('Log_working_2-way'!$D96="","",B97^('Log_working_2-way'!$D96))</f>
        <v>2.2825447620471673</v>
      </c>
      <c r="L97" s="37">
        <f t="shared" si="18"/>
        <v>0.55949367088607604</v>
      </c>
      <c r="M97" s="37">
        <f t="shared" si="19"/>
        <v>0.44050632911392407</v>
      </c>
      <c r="N97" s="38">
        <v>194</v>
      </c>
      <c r="O97" s="38">
        <f t="shared" si="20"/>
        <v>82.505747126436773</v>
      </c>
      <c r="P97" s="38">
        <f t="shared" si="21"/>
        <v>106.21719457013575</v>
      </c>
      <c r="Q97" s="38">
        <f t="shared" si="22"/>
        <v>87.782805429864254</v>
      </c>
      <c r="R97" s="38">
        <f t="shared" si="23"/>
        <v>111.49425287356321</v>
      </c>
      <c r="S97" s="39">
        <f t="shared" si="24"/>
        <v>-5.2770583034274807</v>
      </c>
      <c r="T97" s="39">
        <f t="shared" si="25"/>
        <v>-5.2770583034274665</v>
      </c>
      <c r="U97" t="s">
        <v>359</v>
      </c>
      <c r="V97" t="s">
        <v>370</v>
      </c>
      <c r="W97" t="s">
        <v>423</v>
      </c>
      <c r="X97" t="s">
        <v>480</v>
      </c>
      <c r="Y97" s="41"/>
    </row>
    <row r="98" spans="1:25" ht="15" x14ac:dyDescent="0.25">
      <c r="A98">
        <v>2.06</v>
      </c>
      <c r="B98">
        <v>1.84</v>
      </c>
      <c r="C98" s="29">
        <f t="shared" si="17"/>
        <v>2.891515407344869E-2</v>
      </c>
      <c r="D98" s="30">
        <f>IF(OR($A98="",$B98=""),"",A98*'MPTO_working_2-way'!$G97)</f>
        <v>2.1195652173913042</v>
      </c>
      <c r="E98" s="32">
        <f>IF(OR($A98="",$B98=""),"",B98*'MPTO_working_2-way'!$G97)</f>
        <v>1.8932038834951457</v>
      </c>
      <c r="F98" s="30">
        <f>IF(OR($A98="",$B98=""),"",'MPTO_working_2-way'!D97)</f>
        <v>2.1232354918216445</v>
      </c>
      <c r="G98" s="32">
        <f>IF(OR($A98="",$B98=""),"",'MPTO_working_2-way'!E97)</f>
        <v>1.8902852583283463</v>
      </c>
      <c r="H98" s="30">
        <f>IF(OR($A98="",$B98=""),"",'OddsRatio_working_2-way'!M97)</f>
        <v>2.123345344008138</v>
      </c>
      <c r="I98" s="30">
        <f>IF(OR($A98="",$B98=""),"",'OddsRatio_working_2-way'!N97)</f>
        <v>1.8901981971385247</v>
      </c>
      <c r="J98" s="30">
        <f>IF('Log_working_2-way'!$D97="","",A98^('Log_working_2-way'!$D97))</f>
        <v>2.1250149218724146</v>
      </c>
      <c r="K98" s="32">
        <f>IF('Log_working_2-way'!$D97="","",B98^('Log_working_2-way'!$D97))</f>
        <v>1.8888770989238437</v>
      </c>
      <c r="L98" s="37">
        <f t="shared" si="18"/>
        <v>0.47179487179487184</v>
      </c>
      <c r="M98" s="37">
        <f t="shared" si="19"/>
        <v>0.52820512820512822</v>
      </c>
      <c r="N98" s="38">
        <v>195</v>
      </c>
      <c r="O98" s="38">
        <f t="shared" si="20"/>
        <v>100.33980582524272</v>
      </c>
      <c r="P98" s="38">
        <f t="shared" si="21"/>
        <v>89.021739130434781</v>
      </c>
      <c r="Q98" s="38">
        <f t="shared" si="22"/>
        <v>105.97826086956522</v>
      </c>
      <c r="R98" s="38">
        <f t="shared" si="23"/>
        <v>94.660194174757279</v>
      </c>
      <c r="S98" s="39">
        <f t="shared" si="24"/>
        <v>-5.6384550443224981</v>
      </c>
      <c r="T98" s="39">
        <f t="shared" si="25"/>
        <v>-5.6384550443224981</v>
      </c>
      <c r="U98" t="s">
        <v>375</v>
      </c>
      <c r="V98" t="s">
        <v>241</v>
      </c>
      <c r="W98" t="s">
        <v>424</v>
      </c>
      <c r="X98" t="s">
        <v>480</v>
      </c>
      <c r="Y98" s="41"/>
    </row>
    <row r="99" spans="1:25" ht="15" x14ac:dyDescent="0.25">
      <c r="A99">
        <v>1.9</v>
      </c>
      <c r="B99">
        <v>1.98</v>
      </c>
      <c r="C99" s="29">
        <f t="shared" si="17"/>
        <v>3.1366294524189264E-2</v>
      </c>
      <c r="D99" s="30">
        <f>IF(OR($A99="",$B99=""),"",A99*'MPTO_working_2-way'!$G98)</f>
        <v>1.9595959595959596</v>
      </c>
      <c r="E99" s="32">
        <f>IF(OR($A99="",$B99=""),"",B99*'MPTO_working_2-way'!$G98)</f>
        <v>2.0421052631578949</v>
      </c>
      <c r="F99" s="30">
        <f>IF(OR($A99="",$B99=""),"",'MPTO_working_2-way'!D98)</f>
        <v>1.9583550234252993</v>
      </c>
      <c r="G99" s="32">
        <f>IF(OR($A99="",$B99=""),"",'MPTO_working_2-way'!E98)</f>
        <v>2.0434546442151005</v>
      </c>
      <c r="H99" s="30">
        <f>IF(OR($A99="",$B99=""),"",'OddsRatio_working_2-way'!M98)</f>
        <v>1.9583148474999099</v>
      </c>
      <c r="I99" s="30">
        <f>IF(OR($A99="",$B99=""),"",'OddsRatio_working_2-way'!N98)</f>
        <v>2.0434983894999017</v>
      </c>
      <c r="J99" s="30">
        <f>IF('Log_working_2-way'!$D98="","",A99^('Log_working_2-way'!$D98))</f>
        <v>1.9577514726651566</v>
      </c>
      <c r="K99" s="32">
        <f>IF('Log_working_2-way'!$D98="","",B99^('Log_working_2-way'!$D98))</f>
        <v>2.0441122029468173</v>
      </c>
      <c r="L99" s="37">
        <f t="shared" si="18"/>
        <v>0.51030927835051543</v>
      </c>
      <c r="M99" s="37">
        <f t="shared" si="19"/>
        <v>0.48969072164948452</v>
      </c>
      <c r="N99" s="38">
        <v>196</v>
      </c>
      <c r="O99" s="38">
        <f t="shared" si="20"/>
        <v>92.842105263157876</v>
      </c>
      <c r="P99" s="38">
        <f t="shared" si="21"/>
        <v>97.01010101010101</v>
      </c>
      <c r="Q99" s="38">
        <f t="shared" si="22"/>
        <v>98.98989898989899</v>
      </c>
      <c r="R99" s="38">
        <f t="shared" si="23"/>
        <v>103.1578947368421</v>
      </c>
      <c r="S99" s="39">
        <f t="shared" si="24"/>
        <v>-6.1477937267411136</v>
      </c>
      <c r="T99" s="39">
        <f t="shared" si="25"/>
        <v>-6.1477937267410852</v>
      </c>
      <c r="U99" t="s">
        <v>133</v>
      </c>
      <c r="V99" t="s">
        <v>376</v>
      </c>
      <c r="W99" t="s">
        <v>424</v>
      </c>
      <c r="X99" t="s">
        <v>480</v>
      </c>
      <c r="Y99" s="41"/>
    </row>
    <row r="100" spans="1:25" ht="15" x14ac:dyDescent="0.25">
      <c r="A100">
        <v>2.08</v>
      </c>
      <c r="B100">
        <v>1.83</v>
      </c>
      <c r="C100" s="29">
        <f t="shared" si="17"/>
        <v>2.7217318200924545E-2</v>
      </c>
      <c r="D100" s="30">
        <f>IF(OR($A100="",$B100=""),"",A100*'MPTO_working_2-way'!$G99)</f>
        <v>2.136612021857923</v>
      </c>
      <c r="E100" s="32">
        <f>IF(OR($A100="",$B100=""),"",B100*'MPTO_working_2-way'!$G99)</f>
        <v>1.8798076923076921</v>
      </c>
      <c r="F100" s="30">
        <f>IF(OR($A100="",$B100=""),"",'MPTO_working_2-way'!D99)</f>
        <v>2.1405916094927453</v>
      </c>
      <c r="G100" s="32">
        <f>IF(OR($A100="",$B100=""),"",'MPTO_working_2-way'!E99)</f>
        <v>1.8767379942806428</v>
      </c>
      <c r="H100" s="30">
        <f>IF(OR($A100="",$B100=""),"",'OddsRatio_working_2-way'!M99)</f>
        <v>2.1407036509440598</v>
      </c>
      <c r="I100" s="30">
        <f>IF(OR($A100="",$B100=""),"",'OddsRatio_working_2-way'!N99)</f>
        <v>1.8766518798921943</v>
      </c>
      <c r="J100" s="30">
        <f>IF('Log_working_2-way'!$D99="","",A100^('Log_working_2-way'!$D99))</f>
        <v>2.1425119645428072</v>
      </c>
      <c r="K100" s="32">
        <f>IF('Log_working_2-way'!$D99="","",B100^('Log_working_2-way'!$D99))</f>
        <v>1.875264356990918</v>
      </c>
      <c r="L100" s="37">
        <f t="shared" si="18"/>
        <v>0.46803069053708451</v>
      </c>
      <c r="M100" s="37">
        <f t="shared" si="19"/>
        <v>0.53196930946291565</v>
      </c>
      <c r="N100" s="38">
        <v>197</v>
      </c>
      <c r="O100" s="38">
        <f t="shared" si="20"/>
        <v>102.28846153846152</v>
      </c>
      <c r="P100" s="38">
        <f t="shared" si="21"/>
        <v>89.34972677595627</v>
      </c>
      <c r="Q100" s="38">
        <f t="shared" si="22"/>
        <v>107.6502732240437</v>
      </c>
      <c r="R100" s="38">
        <f t="shared" si="23"/>
        <v>94.711538461538453</v>
      </c>
      <c r="S100" s="39">
        <f t="shared" si="24"/>
        <v>-5.3618116855821825</v>
      </c>
      <c r="T100" s="39">
        <f t="shared" si="25"/>
        <v>-5.3618116855821825</v>
      </c>
      <c r="U100" t="s">
        <v>134</v>
      </c>
      <c r="V100" t="s">
        <v>247</v>
      </c>
      <c r="W100" t="s">
        <v>424</v>
      </c>
      <c r="X100" t="s">
        <v>480</v>
      </c>
      <c r="Y100" s="41"/>
    </row>
    <row r="101" spans="1:25" s="35" customFormat="1" ht="15" x14ac:dyDescent="0.25">
      <c r="A101">
        <v>1.96</v>
      </c>
      <c r="B101">
        <v>1.93</v>
      </c>
      <c r="C101" s="29">
        <f t="shared" si="17"/>
        <v>2.8338796658559762E-2</v>
      </c>
      <c r="D101" s="30">
        <f>IF(OR($A101="",$B101=""),"",A101*'MPTO_working_2-way'!$G100)</f>
        <v>2.0155440414507773</v>
      </c>
      <c r="E101" s="32">
        <f>IF(OR($A101="",$B101=""),"",B101*'MPTO_working_2-way'!$G100)</f>
        <v>1.9846938775510203</v>
      </c>
      <c r="F101" s="30">
        <f>IF(OR($A101="",$B101=""),"",'MPTO_working_2-way'!D100)</f>
        <v>2.0159880622468553</v>
      </c>
      <c r="G101" s="32">
        <f>IF(OR($A101="",$B101=""),"",'MPTO_working_2-way'!E100)</f>
        <v>1.9842635333613092</v>
      </c>
      <c r="H101" s="30">
        <f>IF(OR($A101="",$B101=""),"",'OddsRatio_working_2-way'!M100)</f>
        <v>2.0160010160015238</v>
      </c>
      <c r="I101" s="30">
        <f>IF(OR($A101="",$B101=""),"",'OddsRatio_working_2-way'!N100)</f>
        <v>1.9842509842514759</v>
      </c>
      <c r="J101" s="30">
        <f>IF('Log_working_2-way'!$D100="","",A101^('Log_working_2-way'!$D100))</f>
        <v>2.0162023284286739</v>
      </c>
      <c r="K101" s="32">
        <f>IF('Log_working_2-way'!$D100="","",B101^('Log_working_2-way'!$D100))</f>
        <v>1.9840560014719333</v>
      </c>
      <c r="L101" s="37">
        <f t="shared" si="18"/>
        <v>0.49614395886889456</v>
      </c>
      <c r="M101" s="37">
        <f t="shared" si="19"/>
        <v>0.50385604113110538</v>
      </c>
      <c r="N101" s="38">
        <v>198</v>
      </c>
      <c r="O101" s="38">
        <f t="shared" si="20"/>
        <v>96.979591836734684</v>
      </c>
      <c r="P101" s="38">
        <f t="shared" si="21"/>
        <v>95.409326424870471</v>
      </c>
      <c r="Q101" s="38">
        <f t="shared" si="22"/>
        <v>102.59067357512954</v>
      </c>
      <c r="R101" s="38">
        <f t="shared" si="23"/>
        <v>101.0204081632653</v>
      </c>
      <c r="S101" s="39">
        <f t="shared" si="24"/>
        <v>-5.6110817383948586</v>
      </c>
      <c r="T101" s="39">
        <f t="shared" si="25"/>
        <v>-5.6110817383948302</v>
      </c>
      <c r="U101" t="s">
        <v>243</v>
      </c>
      <c r="V101" t="s">
        <v>374</v>
      </c>
      <c r="W101" t="s">
        <v>424</v>
      </c>
      <c r="X101" t="s">
        <v>480</v>
      </c>
      <c r="Y101" s="41"/>
    </row>
    <row r="102" spans="1:25" ht="15" x14ac:dyDescent="0.25">
      <c r="A102">
        <v>2.13</v>
      </c>
      <c r="B102">
        <v>1.77</v>
      </c>
      <c r="C102" s="29">
        <f t="shared" si="17"/>
        <v>3.4455319487546765E-2</v>
      </c>
      <c r="D102" s="30">
        <f>IF(OR($A102="",$B102=""),"",A102*'MPTO_working_2-way'!$G101)</f>
        <v>2.2033898305084745</v>
      </c>
      <c r="E102" s="32">
        <f>IF(OR($A102="",$B102=""),"",B102*'MPTO_working_2-way'!$G101)</f>
        <v>1.8309859154929577</v>
      </c>
      <c r="F102" s="30">
        <f>IF(OR($A102="",$B102=""),"",'MPTO_working_2-way'!D101)</f>
        <v>2.2111375032990233</v>
      </c>
      <c r="G102" s="32">
        <f>IF(OR($A102="",$B102=""),"",'MPTO_working_2-way'!E101)</f>
        <v>1.8256700806275876</v>
      </c>
      <c r="H102" s="30">
        <f>IF(OR($A102="",$B102=""),"",'OddsRatio_working_2-way'!M101)</f>
        <v>2.2114175446692466</v>
      </c>
      <c r="I102" s="30">
        <f>IF(OR($A102="",$B102=""),"",'OddsRatio_working_2-way'!N101)</f>
        <v>1.8254792118542653</v>
      </c>
      <c r="J102" s="30">
        <f>IF('Log_working_2-way'!$D101="","",A102^('Log_working_2-way'!$D101))</f>
        <v>2.2149715784230573</v>
      </c>
      <c r="K102" s="32">
        <f>IF('Log_working_2-way'!$D101="","",B102^('Log_working_2-way'!$D101))</f>
        <v>1.8230645208160881</v>
      </c>
      <c r="L102" s="37">
        <f t="shared" si="18"/>
        <v>0.45384615384615384</v>
      </c>
      <c r="M102" s="37">
        <f t="shared" si="19"/>
        <v>0.5461538461538461</v>
      </c>
      <c r="N102" s="38">
        <v>199</v>
      </c>
      <c r="O102" s="38">
        <f t="shared" si="20"/>
        <v>105.57276995305165</v>
      </c>
      <c r="P102" s="38">
        <f t="shared" si="21"/>
        <v>86.570621468926561</v>
      </c>
      <c r="Q102" s="38">
        <f t="shared" si="22"/>
        <v>112.42937853107345</v>
      </c>
      <c r="R102" s="38">
        <f t="shared" si="23"/>
        <v>93.427230046948353</v>
      </c>
      <c r="S102" s="39">
        <f t="shared" si="24"/>
        <v>-6.856608578021806</v>
      </c>
      <c r="T102" s="39">
        <f t="shared" si="25"/>
        <v>-6.8566085780217918</v>
      </c>
      <c r="U102" t="s">
        <v>246</v>
      </c>
      <c r="V102" t="s">
        <v>245</v>
      </c>
      <c r="W102" t="s">
        <v>424</v>
      </c>
      <c r="X102" t="s">
        <v>480</v>
      </c>
      <c r="Y102" s="41"/>
    </row>
    <row r="103" spans="1:25" ht="15" x14ac:dyDescent="0.25">
      <c r="A103">
        <v>1.93</v>
      </c>
      <c r="B103">
        <v>1.95</v>
      </c>
      <c r="C103" s="29">
        <f t="shared" si="17"/>
        <v>3.0955227846419575E-2</v>
      </c>
      <c r="D103" s="30">
        <f>IF(OR($A103="",$B103=""),"",A103*'MPTO_working_2-way'!$G102)</f>
        <v>1.9897435897435898</v>
      </c>
      <c r="E103" s="32">
        <f>IF(OR($A103="",$B103=""),"",B103*'MPTO_working_2-way'!$G102)</f>
        <v>2.0103626943005182</v>
      </c>
      <c r="F103" s="30">
        <f>IF(OR($A103="",$B103=""),"",'MPTO_working_2-way'!D102)</f>
        <v>1.9894277785119598</v>
      </c>
      <c r="G103" s="32">
        <f>IF(OR($A103="",$B103=""),"",'MPTO_working_2-way'!E102)</f>
        <v>2.0106851876586083</v>
      </c>
      <c r="H103" s="30">
        <f>IF(OR($A103="",$B103=""),"",'OddsRatio_working_2-way'!M102)</f>
        <v>1.9894176915848294</v>
      </c>
      <c r="I103" s="30">
        <f>IF(OR($A103="",$B103=""),"",'OddsRatio_working_2-way'!N102)</f>
        <v>2.0106954914038573</v>
      </c>
      <c r="J103" s="30">
        <f>IF('Log_working_2-way'!$D102="","",A103^('Log_working_2-way'!$D102))</f>
        <v>1.9892742724695103</v>
      </c>
      <c r="K103" s="32">
        <f>IF('Log_working_2-way'!$D102="","",B103^('Log_working_2-way'!$D102))</f>
        <v>2.0108420160403986</v>
      </c>
      <c r="L103" s="37">
        <f t="shared" si="18"/>
        <v>0.50257731958762886</v>
      </c>
      <c r="M103" s="37">
        <f t="shared" si="19"/>
        <v>0.49742268041237114</v>
      </c>
      <c r="N103" s="38">
        <v>200</v>
      </c>
      <c r="O103" s="38">
        <f t="shared" si="20"/>
        <v>96.373056994818668</v>
      </c>
      <c r="P103" s="38">
        <f t="shared" si="21"/>
        <v>97.435897435897445</v>
      </c>
      <c r="Q103" s="38">
        <f t="shared" si="22"/>
        <v>102.56410256410258</v>
      </c>
      <c r="R103" s="38">
        <f t="shared" si="23"/>
        <v>103.62694300518136</v>
      </c>
      <c r="S103" s="39">
        <f t="shared" si="24"/>
        <v>-6.191045569283915</v>
      </c>
      <c r="T103" s="39">
        <f t="shared" si="25"/>
        <v>-6.191045569283915</v>
      </c>
      <c r="U103" t="s">
        <v>371</v>
      </c>
      <c r="V103" t="s">
        <v>242</v>
      </c>
      <c r="W103" t="s">
        <v>424</v>
      </c>
      <c r="X103" t="s">
        <v>480</v>
      </c>
      <c r="Y103" s="41"/>
    </row>
    <row r="104" spans="1:25" ht="15" x14ac:dyDescent="0.25">
      <c r="A104">
        <v>1.59</v>
      </c>
      <c r="B104">
        <v>2.46</v>
      </c>
      <c r="C104" s="29">
        <f t="shared" si="17"/>
        <v>3.5434882650713373E-2</v>
      </c>
      <c r="D104" s="30">
        <f>IF(OR($A104="",$B104=""),"",A104*'MPTO_working_2-way'!$G103)</f>
        <v>1.6463414634146343</v>
      </c>
      <c r="E104" s="32">
        <f>IF(OR($A104="",$B104=""),"",B104*'MPTO_working_2-way'!$G103)</f>
        <v>2.5471698113207548</v>
      </c>
      <c r="F104" s="30">
        <f>IF(OR($A104="",$B104=""),"",'MPTO_working_2-way'!D103)</f>
        <v>1.6360898481616264</v>
      </c>
      <c r="G104" s="32">
        <f>IF(OR($A104="",$B104=""),"",'MPTO_working_2-way'!E103)</f>
        <v>2.5721049516669958</v>
      </c>
      <c r="H104" s="30">
        <f>IF(OR($A104="",$B104=""),"",'OddsRatio_working_2-way'!M103)</f>
        <v>1.6356961452149104</v>
      </c>
      <c r="I104" s="30">
        <f>IF(OR($A104="",$B104=""),"",'OddsRatio_working_2-way'!N103)</f>
        <v>2.5730785966335055</v>
      </c>
      <c r="J104" s="30">
        <f>IF('Log_working_2-way'!$D103="","",A104^('Log_working_2-way'!$D103))</f>
        <v>1.6310286481237015</v>
      </c>
      <c r="K104" s="32">
        <f>IF('Log_working_2-way'!$D103="","",B104^('Log_working_2-way'!$D103))</f>
        <v>2.5847141060445584</v>
      </c>
      <c r="L104" s="37">
        <f t="shared" si="18"/>
        <v>0.6074074074074074</v>
      </c>
      <c r="M104" s="37">
        <f t="shared" si="19"/>
        <v>0.3925925925925926</v>
      </c>
      <c r="N104" s="38">
        <v>201</v>
      </c>
      <c r="O104" s="38">
        <f t="shared" si="20"/>
        <v>74.584905660377373</v>
      </c>
      <c r="P104" s="38">
        <f t="shared" si="21"/>
        <v>119.29268292682926</v>
      </c>
      <c r="Q104" s="38">
        <f t="shared" si="22"/>
        <v>81.707317073170728</v>
      </c>
      <c r="R104" s="38">
        <f t="shared" si="23"/>
        <v>126.41509433962264</v>
      </c>
      <c r="S104" s="39">
        <f t="shared" si="24"/>
        <v>-7.1224114127933547</v>
      </c>
      <c r="T104" s="39">
        <f t="shared" si="25"/>
        <v>-7.1224114127933831</v>
      </c>
      <c r="U104" t="s">
        <v>378</v>
      </c>
      <c r="V104" t="s">
        <v>257</v>
      </c>
      <c r="W104" t="s">
        <v>425</v>
      </c>
      <c r="X104" t="s">
        <v>480</v>
      </c>
      <c r="Y104" s="41"/>
    </row>
    <row r="105" spans="1:25" ht="15" x14ac:dyDescent="0.25">
      <c r="A105">
        <v>1.93</v>
      </c>
      <c r="B105">
        <v>1.95</v>
      </c>
      <c r="C105" s="29">
        <f t="shared" si="17"/>
        <v>3.0955227846419575E-2</v>
      </c>
      <c r="D105" s="30">
        <f>IF(OR($A105="",$B105=""),"",A105*'MPTO_working_2-way'!$G104)</f>
        <v>1.9897435897435898</v>
      </c>
      <c r="E105" s="32">
        <f>IF(OR($A105="",$B105=""),"",B105*'MPTO_working_2-way'!$G104)</f>
        <v>2.0103626943005182</v>
      </c>
      <c r="F105" s="30">
        <f>IF(OR($A105="",$B105=""),"",'MPTO_working_2-way'!D104)</f>
        <v>1.9894277785119598</v>
      </c>
      <c r="G105" s="32">
        <f>IF(OR($A105="",$B105=""),"",'MPTO_working_2-way'!E104)</f>
        <v>2.0106851876586083</v>
      </c>
      <c r="H105" s="30">
        <f>IF(OR($A105="",$B105=""),"",'OddsRatio_working_2-way'!M104)</f>
        <v>1.9894176915848294</v>
      </c>
      <c r="I105" s="30">
        <f>IF(OR($A105="",$B105=""),"",'OddsRatio_working_2-way'!N104)</f>
        <v>2.0106954914038573</v>
      </c>
      <c r="J105" s="30">
        <f>IF('Log_working_2-way'!$D104="","",A105^('Log_working_2-way'!$D104))</f>
        <v>1.9892742724695103</v>
      </c>
      <c r="K105" s="32">
        <f>IF('Log_working_2-way'!$D104="","",B105^('Log_working_2-way'!$D104))</f>
        <v>2.0108420160403986</v>
      </c>
      <c r="L105" s="37">
        <f t="shared" si="18"/>
        <v>0.50257731958762886</v>
      </c>
      <c r="M105" s="37">
        <f t="shared" si="19"/>
        <v>0.49742268041237114</v>
      </c>
      <c r="N105" s="38">
        <v>202</v>
      </c>
      <c r="O105" s="38">
        <f t="shared" si="20"/>
        <v>97.336787564766865</v>
      </c>
      <c r="P105" s="38">
        <f t="shared" si="21"/>
        <v>98.410256410256409</v>
      </c>
      <c r="Q105" s="38">
        <f t="shared" si="22"/>
        <v>103.58974358974361</v>
      </c>
      <c r="R105" s="38">
        <f t="shared" si="23"/>
        <v>104.66321243523318</v>
      </c>
      <c r="S105" s="39">
        <f t="shared" si="24"/>
        <v>-6.25295602497674</v>
      </c>
      <c r="T105" s="39">
        <f t="shared" si="25"/>
        <v>-6.2529560249767684</v>
      </c>
      <c r="U105" t="s">
        <v>256</v>
      </c>
      <c r="V105" t="s">
        <v>254</v>
      </c>
      <c r="W105" t="s">
        <v>425</v>
      </c>
      <c r="X105" t="s">
        <v>480</v>
      </c>
      <c r="Y105" s="41"/>
    </row>
    <row r="106" spans="1:25" ht="15" x14ac:dyDescent="0.25">
      <c r="A106">
        <v>1.84</v>
      </c>
      <c r="B106">
        <v>2.06</v>
      </c>
      <c r="C106" s="29">
        <f t="shared" si="17"/>
        <v>2.891515407344869E-2</v>
      </c>
      <c r="D106" s="30">
        <f>IF(OR($A106="",$B106=""),"",A106*'MPTO_working_2-way'!$G105)</f>
        <v>1.8932038834951457</v>
      </c>
      <c r="E106" s="32">
        <f>IF(OR($A106="",$B106=""),"",B106*'MPTO_working_2-way'!$G105)</f>
        <v>2.1195652173913042</v>
      </c>
      <c r="F106" s="30">
        <f>IF(OR($A106="",$B106=""),"",'MPTO_working_2-way'!D105)</f>
        <v>1.8902852583283463</v>
      </c>
      <c r="G106" s="32">
        <f>IF(OR($A106="",$B106=""),"",'MPTO_working_2-way'!E105)</f>
        <v>2.1232354918216445</v>
      </c>
      <c r="H106" s="30">
        <f>IF(OR($A106="",$B106=""),"",'OddsRatio_working_2-way'!M105)</f>
        <v>1.8901981971385247</v>
      </c>
      <c r="I106" s="30">
        <f>IF(OR($A106="",$B106=""),"",'OddsRatio_working_2-way'!N105)</f>
        <v>2.123345344008138</v>
      </c>
      <c r="J106" s="30">
        <f>IF('Log_working_2-way'!$D105="","",A106^('Log_working_2-way'!$D105))</f>
        <v>1.8888770989238437</v>
      </c>
      <c r="K106" s="32">
        <f>IF('Log_working_2-way'!$D105="","",B106^('Log_working_2-way'!$D105))</f>
        <v>2.1250149218724146</v>
      </c>
      <c r="L106" s="37">
        <f t="shared" si="18"/>
        <v>0.52820512820512822</v>
      </c>
      <c r="M106" s="37">
        <f t="shared" si="19"/>
        <v>0.47179487179487184</v>
      </c>
      <c r="N106" s="38">
        <v>203</v>
      </c>
      <c r="O106" s="38">
        <f t="shared" si="20"/>
        <v>92.673913043478279</v>
      </c>
      <c r="P106" s="38">
        <f t="shared" si="21"/>
        <v>104.45631067961166</v>
      </c>
      <c r="Q106" s="38">
        <f t="shared" si="22"/>
        <v>98.543689320388353</v>
      </c>
      <c r="R106" s="38">
        <f t="shared" si="23"/>
        <v>110.32608695652173</v>
      </c>
      <c r="S106" s="39">
        <f t="shared" si="24"/>
        <v>-5.8697762769100734</v>
      </c>
      <c r="T106" s="39">
        <f t="shared" si="25"/>
        <v>-5.8697762769100734</v>
      </c>
      <c r="U106" t="s">
        <v>252</v>
      </c>
      <c r="V106" t="s">
        <v>384</v>
      </c>
      <c r="W106" t="s">
        <v>425</v>
      </c>
      <c r="X106" t="s">
        <v>480</v>
      </c>
      <c r="Y106" s="41"/>
    </row>
    <row r="107" spans="1:25" ht="15" x14ac:dyDescent="0.25">
      <c r="A107">
        <v>2.31</v>
      </c>
      <c r="B107">
        <v>1.67</v>
      </c>
      <c r="C107" s="29">
        <f t="shared" si="17"/>
        <v>3.1702828110013792E-2</v>
      </c>
      <c r="D107" s="30">
        <f>IF(OR($A107="",$B107=""),"",A107*'MPTO_working_2-way'!$G106)</f>
        <v>2.3832335329341321</v>
      </c>
      <c r="E107" s="32">
        <f>IF(OR($A107="",$B107=""),"",B107*'MPTO_working_2-way'!$G106)</f>
        <v>1.722943722943723</v>
      </c>
      <c r="F107" s="30">
        <f>IF(OR($A107="",$B107=""),"",'MPTO_working_2-way'!D106)</f>
        <v>2.397799670572148</v>
      </c>
      <c r="G107" s="32">
        <f>IF(OR($A107="",$B107=""),"",'MPTO_working_2-way'!E106)</f>
        <v>1.7154100984947862</v>
      </c>
      <c r="H107" s="30">
        <f>IF(OR($A107="",$B107=""),"",'OddsRatio_working_2-way'!M106)</f>
        <v>2.3982932026570873</v>
      </c>
      <c r="I107" s="30">
        <f>IF(OR($A107="",$B107=""),"",'OddsRatio_working_2-way'!N106)</f>
        <v>1.7151575921986633</v>
      </c>
      <c r="J107" s="30">
        <f>IF('Log_working_2-way'!$D106="","",A107^('Log_working_2-way'!$D106))</f>
        <v>2.4050060096166201</v>
      </c>
      <c r="K107" s="32">
        <f>IF('Log_working_2-way'!$D106="","",B107^('Log_working_2-way'!$D106))</f>
        <v>1.7117407279082215</v>
      </c>
      <c r="L107" s="37">
        <f t="shared" si="18"/>
        <v>0.41959798994974867</v>
      </c>
      <c r="M107" s="37">
        <f t="shared" si="19"/>
        <v>0.58040201005025127</v>
      </c>
      <c r="N107" s="38">
        <v>204</v>
      </c>
      <c r="O107" s="38">
        <f t="shared" si="20"/>
        <v>115.68831168831169</v>
      </c>
      <c r="P107" s="38">
        <f t="shared" si="21"/>
        <v>81.844311377245518</v>
      </c>
      <c r="Q107" s="38">
        <f t="shared" si="22"/>
        <v>122.1556886227545</v>
      </c>
      <c r="R107" s="38">
        <f t="shared" si="23"/>
        <v>88.311688311688314</v>
      </c>
      <c r="S107" s="39">
        <f t="shared" si="24"/>
        <v>-6.4673769344428109</v>
      </c>
      <c r="T107" s="39">
        <f t="shared" si="25"/>
        <v>-6.4673769344427967</v>
      </c>
      <c r="U107" t="s">
        <v>460</v>
      </c>
      <c r="V107" t="s">
        <v>461</v>
      </c>
      <c r="W107" t="s">
        <v>483</v>
      </c>
      <c r="X107" t="s">
        <v>480</v>
      </c>
      <c r="Y107" s="41"/>
    </row>
    <row r="108" spans="1:25" ht="15" x14ac:dyDescent="0.25">
      <c r="A108">
        <v>1.65</v>
      </c>
      <c r="B108">
        <v>2.34</v>
      </c>
      <c r="C108" s="29">
        <f t="shared" si="17"/>
        <v>3.3411033411033575E-2</v>
      </c>
      <c r="D108" s="30">
        <f>IF(OR($A108="",$B108=""),"",A108*'MPTO_working_2-way'!$G107)</f>
        <v>1.7051282051282053</v>
      </c>
      <c r="E108" s="32">
        <f>IF(OR($A108="",$B108=""),"",B108*'MPTO_working_2-way'!$G107)</f>
        <v>2.4181818181818184</v>
      </c>
      <c r="F108" s="30">
        <f>IF(OR($A108="",$B108=""),"",'MPTO_working_2-way'!D107)</f>
        <v>1.6967699406723797</v>
      </c>
      <c r="G108" s="32">
        <f>IF(OR($A108="",$B108=""),"",'MPTO_working_2-way'!E107)</f>
        <v>2.4351939451277205</v>
      </c>
      <c r="H108" s="30">
        <f>IF(OR($A108="",$B108=""),"",'OddsRatio_working_2-way'!M107)</f>
        <v>1.6964729907653791</v>
      </c>
      <c r="I108" s="30">
        <f>IF(OR($A108="",$B108=""),"",'OddsRatio_working_2-way'!N107)</f>
        <v>2.4358058578855508</v>
      </c>
      <c r="J108" s="30">
        <f>IF('Log_working_2-way'!$D107="","",A108^('Log_working_2-way'!$D107))</f>
        <v>1.6926770755893317</v>
      </c>
      <c r="K108" s="32">
        <f>IF('Log_working_2-way'!$D107="","",B108^('Log_working_2-way'!$D107))</f>
        <v>2.4436741668534787</v>
      </c>
      <c r="L108" s="37">
        <f t="shared" si="18"/>
        <v>0.5864661654135338</v>
      </c>
      <c r="M108" s="37">
        <f t="shared" si="19"/>
        <v>0.41353383458646614</v>
      </c>
      <c r="N108" s="38">
        <v>205</v>
      </c>
      <c r="O108" s="38">
        <f t="shared" si="20"/>
        <v>80.757575757575765</v>
      </c>
      <c r="P108" s="38">
        <f t="shared" si="21"/>
        <v>117.3931623931624</v>
      </c>
      <c r="Q108" s="38">
        <f t="shared" si="22"/>
        <v>87.606837606837615</v>
      </c>
      <c r="R108" s="38">
        <f t="shared" si="23"/>
        <v>124.24242424242425</v>
      </c>
      <c r="S108" s="39">
        <f t="shared" si="24"/>
        <v>-6.8492618492618504</v>
      </c>
      <c r="T108" s="39">
        <f t="shared" si="25"/>
        <v>-6.8492618492618504</v>
      </c>
      <c r="U108" t="s">
        <v>462</v>
      </c>
      <c r="V108" t="s">
        <v>463</v>
      </c>
      <c r="W108" t="s">
        <v>483</v>
      </c>
      <c r="X108" t="s">
        <v>480</v>
      </c>
      <c r="Y108" s="41"/>
    </row>
    <row r="109" spans="1:25" ht="15" x14ac:dyDescent="0.25">
      <c r="A109">
        <v>1.72</v>
      </c>
      <c r="B109">
        <v>2.1800000000000002</v>
      </c>
      <c r="C109" s="29">
        <f t="shared" si="17"/>
        <v>4.0110945167484591E-2</v>
      </c>
      <c r="D109" s="30">
        <f>IF(OR($A109="",$B109=""),"",A109*'MPTO_working_2-way'!$G108)</f>
        <v>1.7889908256880735</v>
      </c>
      <c r="E109" s="32">
        <f>IF(OR($A109="",$B109=""),"",B109*'MPTO_working_2-way'!$G108)</f>
        <v>2.2674418604651168</v>
      </c>
      <c r="F109" s="30">
        <f>IF(OR($A109="",$B109=""),"",'MPTO_working_2-way'!D108)</f>
        <v>1.7814519194222731</v>
      </c>
      <c r="G109" s="32">
        <f>IF(OR($A109="",$B109=""),"",'MPTO_working_2-way'!E108)</f>
        <v>2.2796692607003894</v>
      </c>
      <c r="H109" s="30">
        <f>IF(OR($A109="",$B109=""),"",'OddsRatio_working_2-way'!M108)</f>
        <v>1.7811334658849434</v>
      </c>
      <c r="I109" s="30">
        <f>IF(OR($A109="",$B109=""),"",'OddsRatio_working_2-way'!N108)</f>
        <v>2.2801909579781015</v>
      </c>
      <c r="J109" s="30">
        <f>IF('Log_working_2-way'!$D108="","",A109^('Log_working_2-way'!$D108))</f>
        <v>1.7776962484765699</v>
      </c>
      <c r="K109" s="32">
        <f>IF('Log_working_2-way'!$D108="","",B109^('Log_working_2-way'!$D108))</f>
        <v>2.2858490727693308</v>
      </c>
      <c r="L109" s="37">
        <f t="shared" si="18"/>
        <v>0.55897435897435888</v>
      </c>
      <c r="M109" s="37">
        <f t="shared" si="19"/>
        <v>0.44102564102564096</v>
      </c>
      <c r="N109" s="38">
        <v>206</v>
      </c>
      <c r="O109" s="38">
        <f t="shared" si="20"/>
        <v>86.232558139534888</v>
      </c>
      <c r="P109" s="38">
        <f t="shared" si="21"/>
        <v>111.50458715596332</v>
      </c>
      <c r="Q109" s="38">
        <f t="shared" si="22"/>
        <v>94.495412844036693</v>
      </c>
      <c r="R109" s="38">
        <f t="shared" si="23"/>
        <v>119.76744186046513</v>
      </c>
      <c r="S109" s="39">
        <f t="shared" si="24"/>
        <v>-8.2628547045018053</v>
      </c>
      <c r="T109" s="39">
        <f t="shared" si="25"/>
        <v>-8.2628547045018053</v>
      </c>
      <c r="U109" t="s">
        <v>464</v>
      </c>
      <c r="V109" t="s">
        <v>465</v>
      </c>
      <c r="W109" t="s">
        <v>483</v>
      </c>
      <c r="X109" t="s">
        <v>480</v>
      </c>
      <c r="Y109" s="41"/>
    </row>
    <row r="110" spans="1:25" ht="15" x14ac:dyDescent="0.25">
      <c r="A110">
        <v>2.41</v>
      </c>
      <c r="B110">
        <v>1.62</v>
      </c>
      <c r="C110" s="29">
        <f t="shared" si="17"/>
        <v>3.2221709953383471E-2</v>
      </c>
      <c r="D110" s="30">
        <f>IF(OR($A110="",$B110=""),"",A110*'MPTO_working_2-way'!$G109)</f>
        <v>2.4876543209876543</v>
      </c>
      <c r="E110" s="32">
        <f>IF(OR($A110="",$B110=""),"",B110*'MPTO_working_2-way'!$G109)</f>
        <v>1.6721991701244814</v>
      </c>
      <c r="F110" s="30">
        <f>IF(OR($A110="",$B110=""),"",'MPTO_working_2-way'!D109)</f>
        <v>2.5073534133966988</v>
      </c>
      <c r="G110" s="32">
        <f>IF(OR($A110="",$B110=""),"",'MPTO_working_2-way'!E109)</f>
        <v>1.6634144263133228</v>
      </c>
      <c r="H110" s="30">
        <f>IF(OR($A110="",$B110=""),"",'OddsRatio_working_2-way'!M109)</f>
        <v>2.5080429530975232</v>
      </c>
      <c r="I110" s="30">
        <f>IF(OR($A110="",$B110=""),"",'OddsRatio_working_2-way'!N109)</f>
        <v>1.6631110857591944</v>
      </c>
      <c r="J110" s="30">
        <f>IF('Log_working_2-way'!$D109="","",A110^('Log_working_2-way'!$D109))</f>
        <v>2.5171707535955181</v>
      </c>
      <c r="K110" s="32">
        <f>IF('Log_working_2-way'!$D109="","",B110^('Log_working_2-way'!$D109))</f>
        <v>1.6591215903879362</v>
      </c>
      <c r="L110" s="37">
        <f t="shared" si="18"/>
        <v>0.40198511166253104</v>
      </c>
      <c r="M110" s="37">
        <f t="shared" si="19"/>
        <v>0.59801488833746896</v>
      </c>
      <c r="N110" s="38">
        <v>207</v>
      </c>
      <c r="O110" s="38">
        <f t="shared" si="20"/>
        <v>121.10788381742738</v>
      </c>
      <c r="P110" s="38">
        <f t="shared" si="21"/>
        <v>79.222222222222243</v>
      </c>
      <c r="Q110" s="38">
        <f t="shared" si="22"/>
        <v>127.77777777777777</v>
      </c>
      <c r="R110" s="38">
        <f t="shared" si="23"/>
        <v>85.892116182572607</v>
      </c>
      <c r="S110" s="39">
        <f t="shared" si="24"/>
        <v>-6.6698939603503931</v>
      </c>
      <c r="T110" s="39">
        <f t="shared" si="25"/>
        <v>-6.6698939603503646</v>
      </c>
      <c r="U110" t="s">
        <v>385</v>
      </c>
      <c r="V110" t="s">
        <v>388</v>
      </c>
      <c r="W110" t="s">
        <v>433</v>
      </c>
      <c r="X110" t="s">
        <v>480</v>
      </c>
      <c r="Y110" s="41"/>
    </row>
    <row r="111" spans="1:25" ht="15" x14ac:dyDescent="0.25">
      <c r="A111">
        <v>1.67</v>
      </c>
      <c r="B111">
        <v>2.27</v>
      </c>
      <c r="C111" s="29">
        <f t="shared" si="17"/>
        <v>3.9331029570814469E-2</v>
      </c>
      <c r="D111" s="30">
        <f>IF(OR($A111="",$B111=""),"",A111*'MPTO_working_2-way'!$G110)</f>
        <v>1.7356828193832601</v>
      </c>
      <c r="E111" s="32">
        <f>IF(OR($A111="",$B111=""),"",B111*'MPTO_working_2-way'!$G110)</f>
        <v>2.3592814371257487</v>
      </c>
      <c r="F111" s="30">
        <f>IF(OR($A111="",$B111=""),"",'MPTO_working_2-way'!D110)</f>
        <v>1.7267075087111983</v>
      </c>
      <c r="G111" s="32">
        <f>IF(OR($A111="",$B111=""),"",'MPTO_working_2-way'!E110)</f>
        <v>2.3760694474913038</v>
      </c>
      <c r="H111" s="30">
        <f>IF(OR($A111="",$B111=""),"",'OddsRatio_working_2-way'!M110)</f>
        <v>1.7263326063988251</v>
      </c>
      <c r="I111" s="30">
        <f>IF(OR($A111="",$B111=""),"",'OddsRatio_working_2-way'!N110)</f>
        <v>2.376779716606729</v>
      </c>
      <c r="J111" s="30">
        <f>IF('Log_working_2-way'!$D110="","",A111^('Log_working_2-way'!$D110))</f>
        <v>1.7222426672508611</v>
      </c>
      <c r="K111" s="32">
        <f>IF('Log_working_2-way'!$D110="","",B111^('Log_working_2-way'!$D110))</f>
        <v>2.3845761893383783</v>
      </c>
      <c r="L111" s="37">
        <f t="shared" si="18"/>
        <v>0.57614213197969533</v>
      </c>
      <c r="M111" s="37">
        <f t="shared" si="19"/>
        <v>0.42385786802030456</v>
      </c>
      <c r="N111" s="38">
        <v>208</v>
      </c>
      <c r="O111" s="38">
        <f t="shared" si="20"/>
        <v>83.449101796407206</v>
      </c>
      <c r="P111" s="38">
        <f t="shared" si="21"/>
        <v>116.37004405286345</v>
      </c>
      <c r="Q111" s="38">
        <f t="shared" si="22"/>
        <v>91.629955947136565</v>
      </c>
      <c r="R111" s="38">
        <f t="shared" si="23"/>
        <v>124.55089820359282</v>
      </c>
      <c r="S111" s="39">
        <f t="shared" si="24"/>
        <v>-8.1808541507293597</v>
      </c>
      <c r="T111" s="39">
        <f t="shared" si="25"/>
        <v>-8.1808541507293739</v>
      </c>
      <c r="U111" t="s">
        <v>386</v>
      </c>
      <c r="V111" t="s">
        <v>266</v>
      </c>
      <c r="W111" t="s">
        <v>433</v>
      </c>
      <c r="X111" t="s">
        <v>480</v>
      </c>
      <c r="Y111" s="41"/>
    </row>
    <row r="112" spans="1:25" ht="15" x14ac:dyDescent="0.25">
      <c r="A112">
        <v>2.2599999999999998</v>
      </c>
      <c r="B112">
        <v>1.69</v>
      </c>
      <c r="C112" s="29">
        <f t="shared" si="17"/>
        <v>3.4193852437555794E-2</v>
      </c>
      <c r="D112" s="30">
        <f>IF(OR($A112="",$B112=""),"",A112*'MPTO_working_2-way'!$G111)</f>
        <v>2.3372781065088759</v>
      </c>
      <c r="E112" s="32">
        <f>IF(OR($A112="",$B112=""),"",B112*'MPTO_working_2-way'!$G111)</f>
        <v>1.7477876106194692</v>
      </c>
      <c r="F112" s="30">
        <f>IF(OR($A112="",$B112=""),"",'MPTO_working_2-way'!D111)</f>
        <v>2.3508340001231001</v>
      </c>
      <c r="G112" s="32">
        <f>IF(OR($A112="",$B112=""),"",'MPTO_working_2-way'!E111)</f>
        <v>1.740283410033262</v>
      </c>
      <c r="H112" s="30">
        <f>IF(OR($A112="",$B112=""),"",'OddsRatio_working_2-way'!M111)</f>
        <v>2.351327849384353</v>
      </c>
      <c r="I112" s="30">
        <f>IF(OR($A112="",$B112=""),"",'OddsRatio_working_2-way'!N111)</f>
        <v>1.7400128699009547</v>
      </c>
      <c r="J112" s="30">
        <f>IF('Log_working_2-way'!$D111="","",A112^('Log_working_2-way'!$D111))</f>
        <v>2.3575800032398484</v>
      </c>
      <c r="K112" s="32">
        <f>IF('Log_working_2-way'!$D111="","",B112^('Log_working_2-way'!$D111))</f>
        <v>1.7366048392090647</v>
      </c>
      <c r="L112" s="37">
        <f t="shared" si="18"/>
        <v>0.42784810126582273</v>
      </c>
      <c r="M112" s="37">
        <f t="shared" si="19"/>
        <v>0.57215189873417716</v>
      </c>
      <c r="N112" s="38">
        <v>209</v>
      </c>
      <c r="O112" s="38">
        <f t="shared" si="20"/>
        <v>116.5221238938053</v>
      </c>
      <c r="P112" s="38">
        <f t="shared" si="21"/>
        <v>85.331360946745548</v>
      </c>
      <c r="Q112" s="38">
        <f t="shared" si="22"/>
        <v>123.66863905325444</v>
      </c>
      <c r="R112" s="38">
        <f t="shared" si="23"/>
        <v>92.477876106194699</v>
      </c>
      <c r="S112" s="39">
        <f t="shared" si="24"/>
        <v>-7.1465151594491374</v>
      </c>
      <c r="T112" s="39">
        <f t="shared" si="25"/>
        <v>-7.1465151594491516</v>
      </c>
      <c r="U112" t="s">
        <v>260</v>
      </c>
      <c r="V112" t="s">
        <v>263</v>
      </c>
      <c r="W112" t="s">
        <v>433</v>
      </c>
      <c r="X112" t="s">
        <v>480</v>
      </c>
      <c r="Y112" s="41"/>
    </row>
    <row r="113" spans="1:25" ht="15" x14ac:dyDescent="0.25">
      <c r="A113">
        <v>1.99</v>
      </c>
      <c r="B113">
        <v>1.9</v>
      </c>
      <c r="C113" s="29">
        <f t="shared" si="17"/>
        <v>2.8828352287754377E-2</v>
      </c>
      <c r="D113" s="30">
        <f>IF(OR($A113="",$B113=""),"",A113*'MPTO_working_2-way'!$G112)</f>
        <v>2.0473684210526311</v>
      </c>
      <c r="E113" s="32">
        <f>IF(OR($A113="",$B113=""),"",B113*'MPTO_working_2-way'!$G112)</f>
        <v>1.9547738693467331</v>
      </c>
      <c r="F113" s="30">
        <f>IF(OR($A113="",$B113=""),"",'MPTO_working_2-way'!D112)</f>
        <v>2.0487672717420748</v>
      </c>
      <c r="G113" s="32">
        <f>IF(OR($A113="",$B113=""),"",'MPTO_working_2-way'!E112)</f>
        <v>1.9535003874967702</v>
      </c>
      <c r="H113" s="30">
        <f>IF(OR($A113="",$B113=""),"",'OddsRatio_working_2-way'!M112)</f>
        <v>2.0488088481701512</v>
      </c>
      <c r="I113" s="30">
        <f>IF(OR($A113="",$B113=""),"",'OddsRatio_working_2-way'!N112)</f>
        <v>1.9534625892455926</v>
      </c>
      <c r="J113" s="30">
        <f>IF('Log_working_2-way'!$D112="","",A113^('Log_working_2-way'!$D112))</f>
        <v>2.0494438264048878</v>
      </c>
      <c r="K113" s="32">
        <f>IF('Log_working_2-way'!$D112="","",B113^('Log_working_2-way'!$D112))</f>
        <v>1.9528856855785393</v>
      </c>
      <c r="L113" s="37">
        <f t="shared" si="18"/>
        <v>0.48843187660668391</v>
      </c>
      <c r="M113" s="37">
        <f t="shared" si="19"/>
        <v>0.51156812339331637</v>
      </c>
      <c r="N113" s="38">
        <v>210</v>
      </c>
      <c r="O113" s="38">
        <f t="shared" si="20"/>
        <v>104.47236180904521</v>
      </c>
      <c r="P113" s="38">
        <f t="shared" si="21"/>
        <v>99.473684210526315</v>
      </c>
      <c r="Q113" s="38">
        <f t="shared" si="22"/>
        <v>110.52631578947368</v>
      </c>
      <c r="R113" s="38">
        <f t="shared" si="23"/>
        <v>105.52763819095476</v>
      </c>
      <c r="S113" s="39">
        <f t="shared" si="24"/>
        <v>-6.0539539804284743</v>
      </c>
      <c r="T113" s="39">
        <f t="shared" si="25"/>
        <v>-6.0539539804284459</v>
      </c>
      <c r="U113" t="s">
        <v>262</v>
      </c>
      <c r="V113" t="s">
        <v>267</v>
      </c>
      <c r="W113" t="s">
        <v>433</v>
      </c>
      <c r="X113" t="s">
        <v>480</v>
      </c>
      <c r="Y113" s="41"/>
    </row>
    <row r="114" spans="1:25" ht="15" x14ac:dyDescent="0.25">
      <c r="A114">
        <v>2.2400000000000002</v>
      </c>
      <c r="B114">
        <v>1.7</v>
      </c>
      <c r="C114" s="29">
        <f t="shared" si="17"/>
        <v>3.4663865546218364E-2</v>
      </c>
      <c r="D114" s="30">
        <f>IF(OR($A114="",$B114=""),"",A114*'MPTO_working_2-way'!$G113)</f>
        <v>2.3176470588235292</v>
      </c>
      <c r="E114" s="32">
        <f>IF(OR($A114="",$B114=""),"",B114*'MPTO_working_2-way'!$G113)</f>
        <v>1.7589285714285712</v>
      </c>
      <c r="F114" s="30">
        <f>IF(OR($A114="",$B114=""),"",'MPTO_working_2-way'!D113)</f>
        <v>2.3304773561811505</v>
      </c>
      <c r="G114" s="32">
        <f>IF(OR($A114="",$B114=""),"",'MPTO_working_2-way'!E113)</f>
        <v>1.7516099356025756</v>
      </c>
      <c r="H114" s="30">
        <f>IF(OR($A114="",$B114=""),"",'OddsRatio_working_2-way'!M113)</f>
        <v>2.3309502512973848</v>
      </c>
      <c r="I114" s="30">
        <f>IF(OR($A114="",$B114=""),"",'OddsRatio_working_2-way'!N113)</f>
        <v>1.7513428837969105</v>
      </c>
      <c r="J114" s="30">
        <f>IF('Log_working_2-way'!$D113="","",A114^('Log_working_2-way'!$D113))</f>
        <v>2.3368656510313084</v>
      </c>
      <c r="K114" s="32">
        <f>IF('Log_working_2-way'!$D113="","",B114^('Log_working_2-way'!$D113))</f>
        <v>1.7480183212340654</v>
      </c>
      <c r="L114" s="37">
        <f t="shared" si="18"/>
        <v>0.43147208121827418</v>
      </c>
      <c r="M114" s="37">
        <f t="shared" si="19"/>
        <v>0.56852791878172593</v>
      </c>
      <c r="N114" s="38">
        <v>211</v>
      </c>
      <c r="O114" s="38">
        <f t="shared" si="20"/>
        <v>116.80357142857144</v>
      </c>
      <c r="P114" s="38">
        <f t="shared" si="21"/>
        <v>86.882352941176464</v>
      </c>
      <c r="Q114" s="38">
        <f t="shared" si="22"/>
        <v>124.11764705882354</v>
      </c>
      <c r="R114" s="38">
        <f t="shared" si="23"/>
        <v>94.196428571428569</v>
      </c>
      <c r="S114" s="39">
        <f t="shared" si="24"/>
        <v>-7.3140756302520913</v>
      </c>
      <c r="T114" s="39">
        <f t="shared" si="25"/>
        <v>-7.3140756302521055</v>
      </c>
      <c r="U114" t="s">
        <v>261</v>
      </c>
      <c r="V114" t="s">
        <v>264</v>
      </c>
      <c r="W114" t="s">
        <v>433</v>
      </c>
      <c r="X114" t="s">
        <v>480</v>
      </c>
      <c r="Y114" s="41"/>
    </row>
    <row r="115" spans="1:25" ht="15" x14ac:dyDescent="0.25">
      <c r="A115">
        <v>2.09</v>
      </c>
      <c r="B115">
        <v>1.74</v>
      </c>
      <c r="C115" s="29">
        <f t="shared" si="17"/>
        <v>5.3181543199692038E-2</v>
      </c>
      <c r="D115" s="30">
        <f>IF(OR($A115="",$B115=""),"",A115*'MPTO_working_2-way'!$G114)</f>
        <v>2.201149425287356</v>
      </c>
      <c r="E115" s="32">
        <f>IF(OR($A115="",$B115=""),"",B115*'MPTO_working_2-way'!$G114)</f>
        <v>1.8325358851674642</v>
      </c>
      <c r="F115" s="30">
        <f>IF(OR($A115="",$B115=""),"",'MPTO_working_2-way'!D114)</f>
        <v>2.2129860646260573</v>
      </c>
      <c r="G115" s="32">
        <f>IF(OR($A115="",$B115=""),"",'MPTO_working_2-way'!E114)</f>
        <v>1.8244117794611951</v>
      </c>
      <c r="H115" s="30">
        <f>IF(OR($A115="",$B115=""),"",'OddsRatio_working_2-way'!M114)</f>
        <v>2.213660979422579</v>
      </c>
      <c r="I115" s="30">
        <f>IF(OR($A115="",$B115=""),"",'OddsRatio_working_2-way'!N114)</f>
        <v>1.823953325479549</v>
      </c>
      <c r="J115" s="30">
        <f>IF('Log_working_2-way'!$D114="","",A115^('Log_working_2-way'!$D114))</f>
        <v>2.2191962887551955</v>
      </c>
      <c r="K115" s="32">
        <f>IF('Log_working_2-way'!$D114="","",B115^('Log_working_2-way'!$D114))</f>
        <v>1.8202124704786022</v>
      </c>
      <c r="L115" s="37">
        <f t="shared" si="18"/>
        <v>0.45430809399477812</v>
      </c>
      <c r="M115" s="37">
        <f t="shared" si="19"/>
        <v>0.54569190600522188</v>
      </c>
      <c r="N115" s="38">
        <v>212</v>
      </c>
      <c r="O115" s="38">
        <f t="shared" si="20"/>
        <v>110.56459330143541</v>
      </c>
      <c r="P115" s="38">
        <f t="shared" si="21"/>
        <v>90.160919540229884</v>
      </c>
      <c r="Q115" s="38">
        <f t="shared" si="22"/>
        <v>121.8390804597701</v>
      </c>
      <c r="R115" s="38">
        <f t="shared" si="23"/>
        <v>101.43540669856461</v>
      </c>
      <c r="S115" s="39">
        <f t="shared" si="24"/>
        <v>-11.274487158334694</v>
      </c>
      <c r="T115" s="39">
        <f t="shared" si="25"/>
        <v>-11.274487158334722</v>
      </c>
      <c r="U115" t="s">
        <v>272</v>
      </c>
      <c r="V115" t="s">
        <v>274</v>
      </c>
      <c r="W115" t="s">
        <v>119</v>
      </c>
      <c r="X115" t="s">
        <v>480</v>
      </c>
      <c r="Y115" s="41"/>
    </row>
    <row r="116" spans="1:25" ht="15" x14ac:dyDescent="0.25">
      <c r="A116">
        <v>2</v>
      </c>
      <c r="B116">
        <v>1.84</v>
      </c>
      <c r="C116" s="29">
        <f t="shared" si="17"/>
        <v>4.3478260869565188E-2</v>
      </c>
      <c r="D116" s="30">
        <f>IF(OR($A116="",$B116=""),"",A116*'MPTO_working_2-way'!$G115)</f>
        <v>2.0869565217391304</v>
      </c>
      <c r="E116" s="32">
        <f>IF(OR($A116="",$B116=""),"",B116*'MPTO_working_2-way'!$G115)</f>
        <v>1.92</v>
      </c>
      <c r="F116" s="30">
        <f>IF(OR($A116="",$B116=""),"",'MPTO_working_2-way'!D115)</f>
        <v>2.0909090909090908</v>
      </c>
      <c r="G116" s="32">
        <f>IF(OR($A116="",$B116=""),"",'MPTO_working_2-way'!E115)</f>
        <v>1.9166666666666665</v>
      </c>
      <c r="H116" s="30">
        <f>IF(OR($A116="",$B116=""),"",'OddsRatio_working_2-way'!M115)</f>
        <v>2.091089451179962</v>
      </c>
      <c r="I116" s="30">
        <f>IF(OR($A116="",$B116=""),"",'OddsRatio_working_2-way'!N115)</f>
        <v>1.9165151389911681</v>
      </c>
      <c r="J116" s="30">
        <f>IF('Log_working_2-way'!$D115="","",A116^('Log_working_2-way'!$D115))</f>
        <v>2.0929101135076231</v>
      </c>
      <c r="K116" s="32">
        <f>IF('Log_working_2-way'!$D115="","",B116^('Log_working_2-way'!$D115))</f>
        <v>1.9149883303671131</v>
      </c>
      <c r="L116" s="37">
        <f t="shared" si="18"/>
        <v>0.47916666666666669</v>
      </c>
      <c r="M116" s="37">
        <f t="shared" si="19"/>
        <v>0.52083333333333337</v>
      </c>
      <c r="N116" s="38">
        <v>213</v>
      </c>
      <c r="O116" s="38">
        <f t="shared" si="20"/>
        <v>106.5</v>
      </c>
      <c r="P116" s="38">
        <f t="shared" si="21"/>
        <v>97.239130434782609</v>
      </c>
      <c r="Q116" s="38">
        <f t="shared" si="22"/>
        <v>115.76086956521739</v>
      </c>
      <c r="R116" s="38">
        <f t="shared" si="23"/>
        <v>106.5</v>
      </c>
      <c r="S116" s="39">
        <f t="shared" si="24"/>
        <v>-9.2608695652173907</v>
      </c>
      <c r="T116" s="39">
        <f t="shared" si="25"/>
        <v>-9.2608695652173907</v>
      </c>
      <c r="U116" t="s">
        <v>270</v>
      </c>
      <c r="V116" t="s">
        <v>268</v>
      </c>
      <c r="W116" t="s">
        <v>119</v>
      </c>
      <c r="X116" t="s">
        <v>480</v>
      </c>
      <c r="Y116" s="41"/>
    </row>
    <row r="117" spans="1:25" ht="15" x14ac:dyDescent="0.25">
      <c r="A117">
        <v>1.75</v>
      </c>
      <c r="B117">
        <v>2.06</v>
      </c>
      <c r="C117" s="29">
        <f t="shared" si="17"/>
        <v>5.6865464632454898E-2</v>
      </c>
      <c r="D117" s="30">
        <f>IF(OR($A117="",$B117=""),"",A117*'MPTO_working_2-way'!$G116)</f>
        <v>1.849514563106796</v>
      </c>
      <c r="E117" s="32">
        <f>IF(OR($A117="",$B117=""),"",B117*'MPTO_working_2-way'!$G116)</f>
        <v>2.177142857142857</v>
      </c>
      <c r="F117" s="30">
        <f>IF(OR($A117="",$B117=""),"",'MPTO_working_2-way'!D116)</f>
        <v>1.8416347381864622</v>
      </c>
      <c r="G117" s="32">
        <f>IF(OR($A117="",$B117=""),"",'MPTO_working_2-way'!E116)</f>
        <v>2.1881638846737479</v>
      </c>
      <c r="H117" s="30">
        <f>IF(OR($A117="",$B117=""),"",'OddsRatio_working_2-way'!M116)</f>
        <v>1.8411582311380661</v>
      </c>
      <c r="I117" s="30">
        <f>IF(OR($A117="",$B117=""),"",'OddsRatio_working_2-way'!N116)</f>
        <v>2.1888369666751335</v>
      </c>
      <c r="J117" s="30">
        <f>IF('Log_working_2-way'!$D116="","",A117^('Log_working_2-way'!$D116))</f>
        <v>1.8375183228246377</v>
      </c>
      <c r="K117" s="32">
        <f>IF('Log_working_2-way'!$D116="","",B117^('Log_working_2-way'!$D116))</f>
        <v>2.1940037283297991</v>
      </c>
      <c r="L117" s="37">
        <f t="shared" si="18"/>
        <v>0.54068241469816281</v>
      </c>
      <c r="M117" s="37">
        <f t="shared" si="19"/>
        <v>0.45931758530183731</v>
      </c>
      <c r="N117" s="38">
        <v>214</v>
      </c>
      <c r="O117" s="38">
        <f t="shared" si="20"/>
        <v>91.714285714285708</v>
      </c>
      <c r="P117" s="38">
        <f t="shared" si="21"/>
        <v>110.11650485436896</v>
      </c>
      <c r="Q117" s="38">
        <f t="shared" si="22"/>
        <v>103.88349514563107</v>
      </c>
      <c r="R117" s="38">
        <f t="shared" si="23"/>
        <v>122.28571428571428</v>
      </c>
      <c r="S117" s="39">
        <f t="shared" si="24"/>
        <v>-12.169209431345365</v>
      </c>
      <c r="T117" s="39">
        <f t="shared" si="25"/>
        <v>-12.169209431345323</v>
      </c>
      <c r="U117" t="s">
        <v>273</v>
      </c>
      <c r="V117" t="s">
        <v>118</v>
      </c>
      <c r="W117" t="s">
        <v>119</v>
      </c>
      <c r="X117" t="s">
        <v>480</v>
      </c>
      <c r="Y117" s="41"/>
    </row>
    <row r="118" spans="1:25" ht="15" x14ac:dyDescent="0.25">
      <c r="A118">
        <v>2.06</v>
      </c>
      <c r="B118">
        <v>1.75</v>
      </c>
      <c r="C118" s="29">
        <f t="shared" si="17"/>
        <v>5.6865464632454898E-2</v>
      </c>
      <c r="D118" s="30">
        <f>IF(OR($A118="",$B118=""),"",A118*'MPTO_working_2-way'!$G117)</f>
        <v>2.177142857142857</v>
      </c>
      <c r="E118" s="32">
        <f>IF(OR($A118="",$B118=""),"",B118*'MPTO_working_2-way'!$G117)</f>
        <v>1.849514563106796</v>
      </c>
      <c r="F118" s="30">
        <f>IF(OR($A118="",$B118=""),"",'MPTO_working_2-way'!D117)</f>
        <v>2.1881638846737479</v>
      </c>
      <c r="G118" s="32">
        <f>IF(OR($A118="",$B118=""),"",'MPTO_working_2-way'!E117)</f>
        <v>1.8416347381864622</v>
      </c>
      <c r="H118" s="30">
        <f>IF(OR($A118="",$B118=""),"",'OddsRatio_working_2-way'!M117)</f>
        <v>2.1888369666751335</v>
      </c>
      <c r="I118" s="30">
        <f>IF(OR($A118="",$B118=""),"",'OddsRatio_working_2-way'!N117)</f>
        <v>1.8411582311380661</v>
      </c>
      <c r="J118" s="30">
        <f>IF('Log_working_2-way'!$D117="","",A118^('Log_working_2-way'!$D117))</f>
        <v>2.1940037283297991</v>
      </c>
      <c r="K118" s="32">
        <f>IF('Log_working_2-way'!$D117="","",B118^('Log_working_2-way'!$D117))</f>
        <v>1.8375183228246377</v>
      </c>
      <c r="L118" s="37">
        <f t="shared" si="18"/>
        <v>0.45931758530183731</v>
      </c>
      <c r="M118" s="37">
        <f t="shared" si="19"/>
        <v>0.54068241469816281</v>
      </c>
      <c r="N118" s="38">
        <v>215</v>
      </c>
      <c r="O118" s="38">
        <f t="shared" si="20"/>
        <v>110.63106796116507</v>
      </c>
      <c r="P118" s="38">
        <f t="shared" si="21"/>
        <v>92.142857142857139</v>
      </c>
      <c r="Q118" s="38">
        <f t="shared" si="22"/>
        <v>122.85714285714285</v>
      </c>
      <c r="R118" s="38">
        <f t="shared" si="23"/>
        <v>104.36893203883496</v>
      </c>
      <c r="S118" s="39">
        <f t="shared" si="24"/>
        <v>-12.226074895977774</v>
      </c>
      <c r="T118" s="39">
        <f t="shared" si="25"/>
        <v>-12.226074895977817</v>
      </c>
      <c r="U118" t="s">
        <v>275</v>
      </c>
      <c r="V118" t="s">
        <v>271</v>
      </c>
      <c r="W118" t="s">
        <v>119</v>
      </c>
      <c r="X118" t="s">
        <v>480</v>
      </c>
      <c r="Y118" s="41"/>
    </row>
    <row r="119" spans="1:25" ht="15" x14ac:dyDescent="0.25">
      <c r="A119">
        <v>2.0299999999999998</v>
      </c>
      <c r="B119">
        <v>1.78</v>
      </c>
      <c r="C119" s="29">
        <f t="shared" si="17"/>
        <v>5.4408590247412514E-2</v>
      </c>
      <c r="D119" s="30">
        <f>IF(OR($A119="",$B119=""),"",A119*'MPTO_working_2-way'!$G118)</f>
        <v>2.1404494382022472</v>
      </c>
      <c r="E119" s="32">
        <f>IF(OR($A119="",$B119=""),"",B119*'MPTO_working_2-way'!$G118)</f>
        <v>1.8768472906403944</v>
      </c>
      <c r="F119" s="30">
        <f>IF(OR($A119="",$B119=""),"",'MPTO_working_2-way'!D118)</f>
        <v>2.1486590949634299</v>
      </c>
      <c r="G119" s="32">
        <f>IF(OR($A119="",$B119=""),"",'MPTO_working_2-way'!E118)</f>
        <v>1.8705803178547395</v>
      </c>
      <c r="H119" s="30">
        <f>IF(OR($A119="",$B119=""),"",'OddsRatio_working_2-way'!M118)</f>
        <v>2.149135684117772</v>
      </c>
      <c r="I119" s="30">
        <f>IF(OR($A119="",$B119=""),"",'OddsRatio_working_2-way'!N118)</f>
        <v>1.8702192559338466</v>
      </c>
      <c r="J119" s="30">
        <f>IF('Log_working_2-way'!$D118="","",A119^('Log_working_2-way'!$D118))</f>
        <v>2.1529670782097097</v>
      </c>
      <c r="K119" s="32">
        <f>IF('Log_working_2-way'!$D118="","",B119^('Log_working_2-way'!$D118))</f>
        <v>1.8673274535737974</v>
      </c>
      <c r="L119" s="37">
        <f t="shared" si="18"/>
        <v>0.46719160104986879</v>
      </c>
      <c r="M119" s="37">
        <f t="shared" si="19"/>
        <v>0.53280839895013121</v>
      </c>
      <c r="N119" s="38">
        <v>216</v>
      </c>
      <c r="O119" s="38">
        <f t="shared" si="20"/>
        <v>109.59605911330048</v>
      </c>
      <c r="P119" s="38">
        <f t="shared" si="21"/>
        <v>94.651685393258447</v>
      </c>
      <c r="Q119" s="38">
        <f t="shared" si="22"/>
        <v>121.34831460674158</v>
      </c>
      <c r="R119" s="38">
        <f t="shared" si="23"/>
        <v>106.40394088669952</v>
      </c>
      <c r="S119" s="39">
        <f t="shared" si="24"/>
        <v>-11.752255493441098</v>
      </c>
      <c r="T119" s="39">
        <f t="shared" si="25"/>
        <v>-11.752255493441069</v>
      </c>
      <c r="U119" t="s">
        <v>120</v>
      </c>
      <c r="V119" t="s">
        <v>269</v>
      </c>
      <c r="W119" t="s">
        <v>119</v>
      </c>
      <c r="X119" t="s">
        <v>480</v>
      </c>
      <c r="Y119" s="41"/>
    </row>
    <row r="120" spans="1:25" ht="15" x14ac:dyDescent="0.25">
      <c r="A120">
        <v>1.71</v>
      </c>
      <c r="B120">
        <v>2.0699999999999998</v>
      </c>
      <c r="C120" s="29">
        <f t="shared" si="17"/>
        <v>6.7887109077040542E-2</v>
      </c>
      <c r="D120" s="30">
        <f>IF(OR($A120="",$B120=""),"",A120*'MPTO_working_2-way'!$G119)</f>
        <v>1.8260869565217392</v>
      </c>
      <c r="E120" s="32">
        <f>IF(OR($A120="",$B120=""),"",B120*'MPTO_working_2-way'!$G119)</f>
        <v>2.2105263157894739</v>
      </c>
      <c r="F120" s="30">
        <f>IF(OR($A120="",$B120=""),"",'MPTO_working_2-way'!D119)</f>
        <v>1.8153704131087007</v>
      </c>
      <c r="G120" s="32">
        <f>IF(OR($A120="",$B120=""),"",'MPTO_working_2-way'!E119)</f>
        <v>2.2264364562694592</v>
      </c>
      <c r="H120" s="30">
        <f>IF(OR($A120="",$B120=""),"",'OddsRatio_working_2-way'!M119)</f>
        <v>1.8145866447893435</v>
      </c>
      <c r="I120" s="30">
        <f>IF(OR($A120="",$B120=""),"",'OddsRatio_working_2-way'!N119)</f>
        <v>2.2276164928515447</v>
      </c>
      <c r="J120" s="30">
        <f>IF('Log_working_2-way'!$D119="","",A120^('Log_working_2-way'!$D119))</f>
        <v>1.8095993005819129</v>
      </c>
      <c r="K120" s="32">
        <f>IF('Log_working_2-way'!$D119="","",B120^('Log_working_2-way'!$D119))</f>
        <v>2.2351789326763352</v>
      </c>
      <c r="L120" s="37">
        <f t="shared" si="18"/>
        <v>0.54761904761904756</v>
      </c>
      <c r="M120" s="37">
        <f t="shared" si="19"/>
        <v>0.45238095238095233</v>
      </c>
      <c r="N120" s="38">
        <v>217</v>
      </c>
      <c r="O120" s="38">
        <f t="shared" si="20"/>
        <v>90.099415204678351</v>
      </c>
      <c r="P120" s="38">
        <f t="shared" si="21"/>
        <v>112.16908212560385</v>
      </c>
      <c r="Q120" s="38">
        <f t="shared" si="22"/>
        <v>104.83091787439615</v>
      </c>
      <c r="R120" s="38">
        <f t="shared" si="23"/>
        <v>126.90058479532163</v>
      </c>
      <c r="S120" s="39">
        <f t="shared" si="24"/>
        <v>-14.731502669717798</v>
      </c>
      <c r="T120" s="39">
        <f t="shared" si="25"/>
        <v>-14.731502669717784</v>
      </c>
      <c r="U120" t="s">
        <v>276</v>
      </c>
      <c r="V120" t="s">
        <v>283</v>
      </c>
      <c r="W120" t="s">
        <v>434</v>
      </c>
      <c r="X120" t="s">
        <v>480</v>
      </c>
      <c r="Y120" s="41"/>
    </row>
    <row r="121" spans="1:25" ht="15" x14ac:dyDescent="0.25">
      <c r="A121">
        <v>1.73</v>
      </c>
      <c r="B121">
        <v>2.0499999999999998</v>
      </c>
      <c r="C121" s="29">
        <f t="shared" si="17"/>
        <v>6.5839560129705488E-2</v>
      </c>
      <c r="D121" s="30">
        <f>IF(OR($A121="",$B121=""),"",A121*'MPTO_working_2-way'!$G120)</f>
        <v>1.8439024390243905</v>
      </c>
      <c r="E121" s="32">
        <f>IF(OR($A121="",$B121=""),"",B121*'MPTO_working_2-way'!$G120)</f>
        <v>2.1849710982658959</v>
      </c>
      <c r="F121" s="30">
        <f>IF(OR($A121="",$B121=""),"",'MPTO_working_2-way'!D120)</f>
        <v>1.8344756239493085</v>
      </c>
      <c r="G121" s="32">
        <f>IF(OR($A121="",$B121=""),"",'MPTO_working_2-way'!E120)</f>
        <v>2.1983573531690688</v>
      </c>
      <c r="H121" s="30">
        <f>IF(OR($A121="",$B121=""),"",'OddsRatio_working_2-way'!M120)</f>
        <v>1.8338093878327919</v>
      </c>
      <c r="I121" s="30">
        <f>IF(OR($A121="",$B121=""),"",'OddsRatio_working_2-way'!N120)</f>
        <v>2.1993148729101804</v>
      </c>
      <c r="J121" s="30">
        <f>IF('Log_working_2-way'!$D120="","",A121^('Log_working_2-way'!$D120))</f>
        <v>1.8294261817476967</v>
      </c>
      <c r="K121" s="32">
        <f>IF('Log_working_2-way'!$D120="","",B121^('Log_working_2-way'!$D120))</f>
        <v>2.205652801897259</v>
      </c>
      <c r="L121" s="37">
        <f t="shared" si="18"/>
        <v>0.54232804232804221</v>
      </c>
      <c r="M121" s="37">
        <f t="shared" si="19"/>
        <v>0.45767195767195767</v>
      </c>
      <c r="N121" s="38">
        <v>218</v>
      </c>
      <c r="O121" s="38">
        <f t="shared" si="20"/>
        <v>91.988439306358387</v>
      </c>
      <c r="P121" s="38">
        <f t="shared" si="21"/>
        <v>111.65853658536585</v>
      </c>
      <c r="Q121" s="38">
        <f t="shared" si="22"/>
        <v>106.34146341463416</v>
      </c>
      <c r="R121" s="38">
        <f t="shared" si="23"/>
        <v>126.01156069364163</v>
      </c>
      <c r="S121" s="39">
        <f t="shared" si="24"/>
        <v>-14.353024108275775</v>
      </c>
      <c r="T121" s="39">
        <f t="shared" si="25"/>
        <v>-14.353024108275775</v>
      </c>
      <c r="U121" t="s">
        <v>279</v>
      </c>
      <c r="V121" t="s">
        <v>277</v>
      </c>
      <c r="W121" t="s">
        <v>434</v>
      </c>
      <c r="X121" t="s">
        <v>480</v>
      </c>
      <c r="Y121" s="41"/>
    </row>
    <row r="122" spans="1:25" ht="15" x14ac:dyDescent="0.25">
      <c r="A122">
        <v>1.66</v>
      </c>
      <c r="B122">
        <v>2.17</v>
      </c>
      <c r="C122" s="29">
        <f t="shared" si="17"/>
        <v>6.3239131641774637E-2</v>
      </c>
      <c r="D122" s="30">
        <f>IF(OR($A122="",$B122=""),"",A122*'MPTO_working_2-way'!$G121)</f>
        <v>1.7649769585253459</v>
      </c>
      <c r="E122" s="32">
        <f>IF(OR($A122="",$B122=""),"",B122*'MPTO_working_2-way'!$G121)</f>
        <v>2.3072289156626509</v>
      </c>
      <c r="F122" s="30">
        <f>IF(OR($A122="",$B122=""),"",'MPTO_working_2-way'!D121)</f>
        <v>1.7519575896114004</v>
      </c>
      <c r="G122" s="32">
        <f>IF(OR($A122="",$B122=""),"",'MPTO_working_2-way'!E121)</f>
        <v>2.3298622340081501</v>
      </c>
      <c r="H122" s="30">
        <f>IF(OR($A122="",$B122=""),"",'OddsRatio_working_2-way'!M121)</f>
        <v>1.7510676161988112</v>
      </c>
      <c r="I122" s="30">
        <f>IF(OR($A122="",$B122=""),"",'OddsRatio_working_2-way'!N121)</f>
        <v>2.3314380468978926</v>
      </c>
      <c r="J122" s="30">
        <f>IF('Log_working_2-way'!$D121="","",A122^('Log_working_2-way'!$D121))</f>
        <v>1.7450390550813</v>
      </c>
      <c r="K122" s="32">
        <f>IF('Log_working_2-way'!$D121="","",B122^('Log_working_2-way'!$D121))</f>
        <v>2.3422115165263575</v>
      </c>
      <c r="L122" s="37">
        <f t="shared" si="18"/>
        <v>0.5665796344647519</v>
      </c>
      <c r="M122" s="37">
        <f t="shared" si="19"/>
        <v>0.43342036553524799</v>
      </c>
      <c r="N122" s="38">
        <v>219</v>
      </c>
      <c r="O122" s="38">
        <f t="shared" si="20"/>
        <v>87.072289156626496</v>
      </c>
      <c r="P122" s="38">
        <f t="shared" si="21"/>
        <v>118.07834101382487</v>
      </c>
      <c r="Q122" s="38">
        <f t="shared" si="22"/>
        <v>100.92165898617512</v>
      </c>
      <c r="R122" s="38">
        <f t="shared" si="23"/>
        <v>131.92771084337352</v>
      </c>
      <c r="S122" s="39">
        <f t="shared" si="24"/>
        <v>-13.849369829548621</v>
      </c>
      <c r="T122" s="39">
        <f t="shared" si="25"/>
        <v>-13.84936982954865</v>
      </c>
      <c r="U122" t="s">
        <v>390</v>
      </c>
      <c r="V122" t="s">
        <v>281</v>
      </c>
      <c r="W122" t="s">
        <v>434</v>
      </c>
      <c r="X122" t="s">
        <v>480</v>
      </c>
      <c r="Y122" s="41"/>
    </row>
    <row r="123" spans="1:25" ht="15" x14ac:dyDescent="0.25">
      <c r="A123">
        <v>1.81</v>
      </c>
      <c r="B123">
        <v>1.99</v>
      </c>
      <c r="C123" s="29">
        <f t="shared" si="17"/>
        <v>5.4998750659374096E-2</v>
      </c>
      <c r="D123" s="30">
        <f>IF(OR($A123="",$B123=""),"",A123*'MPTO_working_2-way'!$G122)</f>
        <v>1.9095477386934672</v>
      </c>
      <c r="E123" s="32">
        <f>IF(OR($A123="",$B123=""),"",B123*'MPTO_working_2-way'!$G122)</f>
        <v>2.0994475138121542</v>
      </c>
      <c r="F123" s="30">
        <f>IF(OR($A123="",$B123=""),"",'MPTO_working_2-way'!D122)</f>
        <v>1.9048097517121023</v>
      </c>
      <c r="G123" s="32">
        <f>IF(OR($A123="",$B123=""),"",'MPTO_working_2-way'!E122)</f>
        <v>2.1052047108331626</v>
      </c>
      <c r="H123" s="30">
        <f>IF(OR($A123="",$B123=""),"",'OddsRatio_working_2-way'!M122)</f>
        <v>1.9045340337332906</v>
      </c>
      <c r="I123" s="30">
        <f>IF(OR($A123="",$B123=""),"",'OddsRatio_working_2-way'!N122)</f>
        <v>2.1055415967851334</v>
      </c>
      <c r="J123" s="30">
        <f>IF('Log_working_2-way'!$D122="","",A123^('Log_working_2-way'!$D122))</f>
        <v>1.9023444282369457</v>
      </c>
      <c r="K123" s="32">
        <f>IF('Log_working_2-way'!$D122="","",B123^('Log_working_2-way'!$D122))</f>
        <v>2.1082242752380216</v>
      </c>
      <c r="L123" s="37">
        <f t="shared" si="18"/>
        <v>0.52368421052631586</v>
      </c>
      <c r="M123" s="37">
        <f t="shared" si="19"/>
        <v>0.4763157894736843</v>
      </c>
      <c r="N123" s="38">
        <v>220</v>
      </c>
      <c r="O123" s="38">
        <f t="shared" si="20"/>
        <v>98.453038674033152</v>
      </c>
      <c r="P123" s="38">
        <f t="shared" si="21"/>
        <v>109.44723618090453</v>
      </c>
      <c r="Q123" s="38">
        <f t="shared" si="22"/>
        <v>110.55276381909547</v>
      </c>
      <c r="R123" s="38">
        <f t="shared" si="23"/>
        <v>121.54696132596686</v>
      </c>
      <c r="S123" s="39">
        <f t="shared" si="24"/>
        <v>-12.099725145062322</v>
      </c>
      <c r="T123" s="39">
        <f t="shared" si="25"/>
        <v>-12.099725145062337</v>
      </c>
      <c r="U123" t="s">
        <v>282</v>
      </c>
      <c r="V123" t="s">
        <v>280</v>
      </c>
      <c r="W123" t="s">
        <v>434</v>
      </c>
      <c r="X123" t="s">
        <v>480</v>
      </c>
      <c r="Y123" s="41"/>
    </row>
    <row r="124" spans="1:25" ht="15" x14ac:dyDescent="0.25">
      <c r="A124">
        <v>2.11</v>
      </c>
      <c r="B124">
        <v>1.8</v>
      </c>
      <c r="C124" s="29">
        <f t="shared" si="17"/>
        <v>2.9489204844655115E-2</v>
      </c>
      <c r="D124" s="30">
        <f>IF(OR($A124="",$B124=""),"",A124*'MPTO_working_2-way'!$G123)</f>
        <v>2.1722222222222221</v>
      </c>
      <c r="E124" s="32">
        <f>IF(OR($A124="",$B124=""),"",B124*'MPTO_working_2-way'!$G123)</f>
        <v>1.8530805687203793</v>
      </c>
      <c r="F124" s="30">
        <f>IF(OR($A124="",$B124=""),"",'MPTO_working_2-way'!D123)</f>
        <v>2.1777522935779814</v>
      </c>
      <c r="G124" s="32">
        <f>IF(OR($A124="",$B124=""),"",'MPTO_working_2-way'!E123)</f>
        <v>1.8490749756572542</v>
      </c>
      <c r="H124" s="30">
        <f>IF(OR($A124="",$B124=""),"",'OddsRatio_working_2-way'!M123)</f>
        <v>2.1779218989389744</v>
      </c>
      <c r="I124" s="30">
        <f>IF(OR($A124="",$B124=""),"",'OddsRatio_working_2-way'!N123)</f>
        <v>1.8489527199560174</v>
      </c>
      <c r="J124" s="30">
        <f>IF('Log_working_2-way'!$D123="","",A124^('Log_working_2-way'!$D123))</f>
        <v>2.1804431814833727</v>
      </c>
      <c r="K124" s="32">
        <f>IF('Log_working_2-way'!$D123="","",B124^('Log_working_2-way'!$D123))</f>
        <v>1.847139460573918</v>
      </c>
      <c r="L124" s="37">
        <f t="shared" si="18"/>
        <v>0.46035805626598469</v>
      </c>
      <c r="M124" s="37">
        <f t="shared" si="19"/>
        <v>0.53964194373401531</v>
      </c>
      <c r="N124" s="38">
        <v>221</v>
      </c>
      <c r="O124" s="38">
        <f t="shared" si="20"/>
        <v>116.26066350710899</v>
      </c>
      <c r="P124" s="38">
        <f t="shared" si="21"/>
        <v>98.222222222222229</v>
      </c>
      <c r="Q124" s="38">
        <f t="shared" si="22"/>
        <v>122.77777777777779</v>
      </c>
      <c r="R124" s="38">
        <f t="shared" si="23"/>
        <v>104.739336492891</v>
      </c>
      <c r="S124" s="39">
        <f t="shared" si="24"/>
        <v>-6.5171142706687988</v>
      </c>
      <c r="T124" s="39">
        <f t="shared" si="25"/>
        <v>-6.5171142706687704</v>
      </c>
      <c r="U124" t="s">
        <v>289</v>
      </c>
      <c r="V124" t="s">
        <v>286</v>
      </c>
      <c r="W124" t="s">
        <v>426</v>
      </c>
      <c r="X124" t="s">
        <v>480</v>
      </c>
      <c r="Y124" s="41"/>
    </row>
    <row r="125" spans="1:25" ht="15" x14ac:dyDescent="0.25">
      <c r="A125">
        <v>2.79</v>
      </c>
      <c r="B125">
        <v>1.49</v>
      </c>
      <c r="C125" s="29">
        <f t="shared" si="17"/>
        <v>2.9563878665415766E-2</v>
      </c>
      <c r="D125" s="30">
        <f>IF(OR($A125="",$B125=""),"",A125*'MPTO_working_2-way'!$G124)</f>
        <v>2.8724832214765099</v>
      </c>
      <c r="E125" s="32">
        <f>IF(OR($A125="",$B125=""),"",B125*'MPTO_working_2-way'!$G124)</f>
        <v>1.5340501792114696</v>
      </c>
      <c r="F125" s="30">
        <f>IF(OR($A125="",$B125=""),"",'MPTO_working_2-way'!D124)</f>
        <v>2.9100136502047529</v>
      </c>
      <c r="G125" s="32">
        <f>IF(OR($A125="",$B125=""),"",'MPTO_working_2-way'!E124)</f>
        <v>1.5235564677209508</v>
      </c>
      <c r="H125" s="30">
        <f>IF(OR($A125="",$B125=""),"",'OddsRatio_working_2-way'!M124)</f>
        <v>2.9112983086085213</v>
      </c>
      <c r="I125" s="30">
        <f>IF(OR($A125="",$B125=""),"",'OddsRatio_working_2-way'!N124)</f>
        <v>1.5232045649263546</v>
      </c>
      <c r="J125" s="30">
        <f>IF('Log_working_2-way'!$D124="","",A125^('Log_working_2-way'!$D124))</f>
        <v>2.9289580759038252</v>
      </c>
      <c r="K125" s="32">
        <f>IF('Log_working_2-way'!$D124="","",B125^('Log_working_2-way'!$D124))</f>
        <v>1.5184145847915171</v>
      </c>
      <c r="L125" s="37">
        <f t="shared" si="18"/>
        <v>0.34813084112149534</v>
      </c>
      <c r="M125" s="37">
        <f t="shared" si="19"/>
        <v>0.65186915887850461</v>
      </c>
      <c r="N125" s="38">
        <v>222</v>
      </c>
      <c r="O125" s="38">
        <f t="shared" si="20"/>
        <v>142.43010752688173</v>
      </c>
      <c r="P125" s="38">
        <f t="shared" si="21"/>
        <v>73.006711409395962</v>
      </c>
      <c r="Q125" s="38">
        <f t="shared" si="22"/>
        <v>148.99328859060404</v>
      </c>
      <c r="R125" s="38">
        <f t="shared" si="23"/>
        <v>79.569892473118273</v>
      </c>
      <c r="S125" s="39">
        <f t="shared" si="24"/>
        <v>-6.5631810637223111</v>
      </c>
      <c r="T125" s="39">
        <f t="shared" si="25"/>
        <v>-6.5631810637223111</v>
      </c>
      <c r="U125" t="s">
        <v>288</v>
      </c>
      <c r="V125" t="s">
        <v>137</v>
      </c>
      <c r="W125" t="s">
        <v>426</v>
      </c>
      <c r="X125" t="s">
        <v>480</v>
      </c>
      <c r="Y125" s="41"/>
    </row>
    <row r="126" spans="1:25" ht="15" x14ac:dyDescent="0.25">
      <c r="A126">
        <v>2.66</v>
      </c>
      <c r="B126">
        <v>1.53</v>
      </c>
      <c r="C126" s="29">
        <f t="shared" si="17"/>
        <v>2.9534620865890204E-2</v>
      </c>
      <c r="D126" s="30">
        <f>IF(OR($A126="",$B126=""),"",A126*'MPTO_working_2-way'!$G125)</f>
        <v>2.738562091503268</v>
      </c>
      <c r="E126" s="32">
        <f>IF(OR($A126="",$B126=""),"",B126*'MPTO_working_2-way'!$G125)</f>
        <v>1.5751879699248121</v>
      </c>
      <c r="F126" s="30">
        <f>IF(OR($A126="",$B126=""),"",'MPTO_working_2-way'!D125)</f>
        <v>2.7687597795768419</v>
      </c>
      <c r="G126" s="32">
        <f>IF(OR($A126="",$B126=""),"",'MPTO_working_2-way'!E125)</f>
        <v>1.5653678987653372</v>
      </c>
      <c r="H126" s="30">
        <f>IF(OR($A126="",$B126=""),"",'OddsRatio_working_2-way'!M125)</f>
        <v>2.7697670670735497</v>
      </c>
      <c r="I126" s="30">
        <f>IF(OR($A126="",$B126=""),"",'OddsRatio_working_2-way'!N125)</f>
        <v>1.5650461117764944</v>
      </c>
      <c r="J126" s="30">
        <f>IF('Log_working_2-way'!$D125="","",A126^('Log_working_2-way'!$D125))</f>
        <v>2.7838808298172464</v>
      </c>
      <c r="K126" s="32">
        <f>IF('Log_working_2-way'!$D125="","",B126^('Log_working_2-way'!$D125))</f>
        <v>1.560575562719845</v>
      </c>
      <c r="L126" s="37">
        <f t="shared" si="18"/>
        <v>0.36515513126491644</v>
      </c>
      <c r="M126" s="37">
        <f t="shared" si="19"/>
        <v>0.6348448687350835</v>
      </c>
      <c r="N126" s="38">
        <v>223</v>
      </c>
      <c r="O126" s="38">
        <f t="shared" si="20"/>
        <v>139.1654135338346</v>
      </c>
      <c r="P126" s="38">
        <f t="shared" si="21"/>
        <v>77.248366013071902</v>
      </c>
      <c r="Q126" s="38">
        <f t="shared" si="22"/>
        <v>145.75163398692811</v>
      </c>
      <c r="R126" s="38">
        <f t="shared" si="23"/>
        <v>83.834586466165405</v>
      </c>
      <c r="S126" s="39">
        <f t="shared" si="24"/>
        <v>-6.5862204530935173</v>
      </c>
      <c r="T126" s="39">
        <f t="shared" si="25"/>
        <v>-6.5862204530935031</v>
      </c>
      <c r="U126" t="s">
        <v>391</v>
      </c>
      <c r="V126" t="s">
        <v>393</v>
      </c>
      <c r="W126" t="s">
        <v>426</v>
      </c>
      <c r="X126" t="s">
        <v>480</v>
      </c>
      <c r="Y126" s="41"/>
    </row>
    <row r="127" spans="1:25" ht="15" x14ac:dyDescent="0.25">
      <c r="A127">
        <v>2.2999999999999998</v>
      </c>
      <c r="B127">
        <v>1.68</v>
      </c>
      <c r="C127" s="29">
        <f t="shared" si="17"/>
        <v>3.002070393374745E-2</v>
      </c>
      <c r="D127" s="30">
        <f>IF(OR($A127="",$B127=""),"",A127*'MPTO_working_2-way'!$G126)</f>
        <v>2.3690476190476191</v>
      </c>
      <c r="E127" s="32">
        <f>IF(OR($A127="",$B127=""),"",B127*'MPTO_working_2-way'!$G126)</f>
        <v>1.7304347826086957</v>
      </c>
      <c r="F127" s="30">
        <f>IF(OR($A127="",$B127=""),"",'MPTO_working_2-way'!D126)</f>
        <v>2.3822441430332923</v>
      </c>
      <c r="G127" s="32">
        <f>IF(OR($A127="",$B127=""),"",'MPTO_working_2-way'!E126)</f>
        <v>1.7234611953612846</v>
      </c>
      <c r="H127" s="30">
        <f>IF(OR($A127="",$B127=""),"",'OddsRatio_working_2-way'!M126)</f>
        <v>2.3826657968874305</v>
      </c>
      <c r="I127" s="30">
        <f>IF(OR($A127="",$B127=""),"",'OddsRatio_working_2-way'!N126)</f>
        <v>1.7232405706795793</v>
      </c>
      <c r="J127" s="30">
        <f>IF('Log_working_2-way'!$D126="","",A127^('Log_working_2-way'!$D126))</f>
        <v>2.3887319209255629</v>
      </c>
      <c r="K127" s="32">
        <f>IF('Log_working_2-way'!$D126="","",B127^('Log_working_2-way'!$D126))</f>
        <v>1.7200813813896441</v>
      </c>
      <c r="L127" s="37">
        <f t="shared" si="18"/>
        <v>0.42211055276381909</v>
      </c>
      <c r="M127" s="37">
        <f t="shared" si="19"/>
        <v>0.57788944723618085</v>
      </c>
      <c r="N127" s="38">
        <v>224</v>
      </c>
      <c r="O127" s="38">
        <f t="shared" si="20"/>
        <v>126.60869565217389</v>
      </c>
      <c r="P127" s="38">
        <f t="shared" si="21"/>
        <v>90.666666666666657</v>
      </c>
      <c r="Q127" s="38">
        <f t="shared" si="22"/>
        <v>133.33333333333334</v>
      </c>
      <c r="R127" s="38">
        <f t="shared" si="23"/>
        <v>97.391304347826093</v>
      </c>
      <c r="S127" s="39">
        <f t="shared" si="24"/>
        <v>-6.7246376811594502</v>
      </c>
      <c r="T127" s="39">
        <f t="shared" si="25"/>
        <v>-6.7246376811594359</v>
      </c>
      <c r="U127" t="s">
        <v>466</v>
      </c>
      <c r="V127" t="s">
        <v>396</v>
      </c>
      <c r="W127" t="s">
        <v>426</v>
      </c>
      <c r="X127" t="s">
        <v>480</v>
      </c>
      <c r="Y127" s="41"/>
    </row>
    <row r="128" spans="1:25" ht="15" x14ac:dyDescent="0.25">
      <c r="A128">
        <v>2.52</v>
      </c>
      <c r="B128">
        <v>1.57</v>
      </c>
      <c r="C128" s="29">
        <f t="shared" si="17"/>
        <v>3.3768071984632497E-2</v>
      </c>
      <c r="D128" s="30">
        <f>IF(OR($A128="",$B128=""),"",A128*'MPTO_working_2-way'!$G127)</f>
        <v>2.605095541401274</v>
      </c>
      <c r="E128" s="32">
        <f>IF(OR($A128="",$B128=""),"",B128*'MPTO_working_2-way'!$G127)</f>
        <v>1.623015873015873</v>
      </c>
      <c r="F128" s="30">
        <f>IF(OR($A128="",$B128=""),"",'MPTO_working_2-way'!D127)</f>
        <v>2.6319850984566258</v>
      </c>
      <c r="G128" s="32">
        <f>IF(OR($A128="",$B128=""),"",'MPTO_working_2-way'!E127)</f>
        <v>1.6127506929724442</v>
      </c>
      <c r="H128" s="30">
        <f>IF(OR($A128="",$B128=""),"",'OddsRatio_working_2-way'!M127)</f>
        <v>2.6329931618554516</v>
      </c>
      <c r="I128" s="30">
        <f>IF(OR($A128="",$B128=""),"",'OddsRatio_working_2-way'!N127)</f>
        <v>1.6123724356957947</v>
      </c>
      <c r="J128" s="30">
        <f>IF('Log_working_2-way'!$D127="","",A128^('Log_working_2-way'!$D127))</f>
        <v>2.6455503097461972</v>
      </c>
      <c r="K128" s="32">
        <f>IF('Log_working_2-way'!$D127="","",B128^('Log_working_2-way'!$D127))</f>
        <v>1.6076994389518999</v>
      </c>
      <c r="L128" s="37">
        <f t="shared" si="18"/>
        <v>0.38386308068459657</v>
      </c>
      <c r="M128" s="37">
        <f t="shared" si="19"/>
        <v>0.61613691931540338</v>
      </c>
      <c r="N128" s="38">
        <v>225</v>
      </c>
      <c r="O128" s="38">
        <f t="shared" si="20"/>
        <v>135.71428571428569</v>
      </c>
      <c r="P128" s="38">
        <f t="shared" si="21"/>
        <v>81.687898089171966</v>
      </c>
      <c r="Q128" s="38">
        <f t="shared" si="22"/>
        <v>143.31210191082801</v>
      </c>
      <c r="R128" s="38">
        <f t="shared" si="23"/>
        <v>89.285714285714278</v>
      </c>
      <c r="S128" s="39">
        <f t="shared" si="24"/>
        <v>-7.5978161965423112</v>
      </c>
      <c r="T128" s="39">
        <f t="shared" si="25"/>
        <v>-7.5978161965423112</v>
      </c>
      <c r="U128" t="s">
        <v>400</v>
      </c>
      <c r="V128" t="s">
        <v>402</v>
      </c>
      <c r="W128" t="s">
        <v>427</v>
      </c>
      <c r="X128" t="s">
        <v>480</v>
      </c>
      <c r="Y128" s="41"/>
    </row>
    <row r="129" spans="1:25" s="35" customFormat="1" ht="15" x14ac:dyDescent="0.25">
      <c r="A129">
        <v>2.61</v>
      </c>
      <c r="B129">
        <v>1.52</v>
      </c>
      <c r="C129" s="29">
        <f t="shared" si="17"/>
        <v>4.1036499294212714E-2</v>
      </c>
      <c r="D129" s="30">
        <f>IF(OR($A129="",$B129=""),"",A129*'MPTO_working_2-way'!$G128)</f>
        <v>2.7171052631578951</v>
      </c>
      <c r="E129" s="32">
        <f>IF(OR($A129="",$B129=""),"",B129*'MPTO_working_2-way'!$G128)</f>
        <v>1.5823754789272033</v>
      </c>
      <c r="F129" s="30">
        <f>IF(OR($A129="",$B129=""),"",'MPTO_working_2-way'!D128)</f>
        <v>2.7576810788266375</v>
      </c>
      <c r="G129" s="32">
        <f>IF(OR($A129="",$B129=""),"",'MPTO_working_2-way'!E128)</f>
        <v>1.5689314245036781</v>
      </c>
      <c r="H129" s="30">
        <f>IF(OR($A129="",$B129=""),"",'OddsRatio_working_2-way'!M128)</f>
        <v>2.7595891128765966</v>
      </c>
      <c r="I129" s="30">
        <f>IF(OR($A129="",$B129=""),"",'OddsRatio_working_2-way'!N128)</f>
        <v>1.5683144960843667</v>
      </c>
      <c r="J129" s="30">
        <f>IF('Log_working_2-way'!$D128="","",A129^('Log_working_2-way'!$D128))</f>
        <v>2.7788497324666475</v>
      </c>
      <c r="K129" s="32">
        <f>IF('Log_working_2-way'!$D128="","",B129^('Log_working_2-way'!$D128))</f>
        <v>1.5621610312258727</v>
      </c>
      <c r="L129" s="37">
        <f t="shared" si="18"/>
        <v>0.36803874092009681</v>
      </c>
      <c r="M129" s="37">
        <f t="shared" si="19"/>
        <v>0.63196125907990308</v>
      </c>
      <c r="N129" s="38">
        <v>226</v>
      </c>
      <c r="O129" s="38">
        <f t="shared" si="20"/>
        <v>139.40996168582376</v>
      </c>
      <c r="P129" s="38">
        <f t="shared" si="21"/>
        <v>77.315789473684205</v>
      </c>
      <c r="Q129" s="38">
        <f t="shared" si="22"/>
        <v>148.68421052631581</v>
      </c>
      <c r="R129" s="38">
        <f t="shared" si="23"/>
        <v>86.590038314176255</v>
      </c>
      <c r="S129" s="39">
        <f t="shared" si="24"/>
        <v>-9.2742488404920493</v>
      </c>
      <c r="T129" s="39">
        <f t="shared" si="25"/>
        <v>-9.2742488404920493</v>
      </c>
      <c r="U129" t="s">
        <v>292</v>
      </c>
      <c r="V129" t="s">
        <v>139</v>
      </c>
      <c r="W129" t="s">
        <v>427</v>
      </c>
      <c r="X129" t="s">
        <v>480</v>
      </c>
      <c r="Y129" s="41"/>
    </row>
    <row r="130" spans="1:25" ht="15" x14ac:dyDescent="0.25">
      <c r="A130">
        <v>2.42</v>
      </c>
      <c r="B130">
        <v>1.59</v>
      </c>
      <c r="C130" s="29">
        <f t="shared" si="17"/>
        <v>4.21539581059307E-2</v>
      </c>
      <c r="D130" s="30">
        <f>IF(OR($A130="",$B130=""),"",A130*'MPTO_working_2-way'!$G129)</f>
        <v>2.5220125786163523</v>
      </c>
      <c r="E130" s="32">
        <f>IF(OR($A130="",$B130=""),"",B130*'MPTO_working_2-way'!$G129)</f>
        <v>1.6570247933884299</v>
      </c>
      <c r="F130" s="30">
        <f>IF(OR($A130="",$B130=""),"",'MPTO_working_2-way'!D129)</f>
        <v>2.5500695871164427</v>
      </c>
      <c r="G130" s="32">
        <f>IF(OR($A130="",$B130=""),"",'MPTO_working_2-way'!E129)</f>
        <v>1.6451323271623415</v>
      </c>
      <c r="H130" s="30">
        <f>IF(OR($A130="",$B130=""),"",'OddsRatio_working_2-way'!M129)</f>
        <v>2.5513799215591741</v>
      </c>
      <c r="I130" s="30">
        <f>IF(OR($A130="",$B130=""),"",'OddsRatio_working_2-way'!N129)</f>
        <v>1.6445874321971223</v>
      </c>
      <c r="J130" s="30">
        <f>IF('Log_working_2-way'!$D129="","",A130^('Log_working_2-way'!$D129))</f>
        <v>2.5645690601012014</v>
      </c>
      <c r="K130" s="32">
        <f>IF('Log_working_2-way'!$D129="","",B130^('Log_working_2-way'!$D129))</f>
        <v>1.6391536337391139</v>
      </c>
      <c r="L130" s="37">
        <f t="shared" si="18"/>
        <v>0.39650872817955113</v>
      </c>
      <c r="M130" s="37">
        <f t="shared" si="19"/>
        <v>0.60349127182044882</v>
      </c>
      <c r="N130" s="38">
        <v>227</v>
      </c>
      <c r="O130" s="38">
        <f t="shared" si="20"/>
        <v>133.19834710743802</v>
      </c>
      <c r="P130" s="38">
        <f t="shared" si="21"/>
        <v>84.232704402515722</v>
      </c>
      <c r="Q130" s="38">
        <f t="shared" si="22"/>
        <v>142.76729559748426</v>
      </c>
      <c r="R130" s="38">
        <f t="shared" si="23"/>
        <v>93.801652892561989</v>
      </c>
      <c r="S130" s="39">
        <f t="shared" si="24"/>
        <v>-9.5689484900462389</v>
      </c>
      <c r="T130" s="39">
        <f t="shared" si="25"/>
        <v>-9.5689484900462674</v>
      </c>
      <c r="U130" t="s">
        <v>401</v>
      </c>
      <c r="V130" t="s">
        <v>408</v>
      </c>
      <c r="W130" t="s">
        <v>427</v>
      </c>
      <c r="X130" t="s">
        <v>480</v>
      </c>
      <c r="Y130" s="41"/>
    </row>
    <row r="131" spans="1:25" ht="15" x14ac:dyDescent="0.25">
      <c r="A131">
        <v>2.78</v>
      </c>
      <c r="B131">
        <v>1.46</v>
      </c>
      <c r="C131" s="29">
        <f t="shared" ref="C131:C194" si="26">IF(OR($A131="",$B131=""),"",(1/A131)+(1/B131)-1)</f>
        <v>4.4643737065142464E-2</v>
      </c>
      <c r="D131" s="30">
        <f>IF(OR($A131="",$B131=""),"",A131*'MPTO_working_2-way'!$G130)</f>
        <v>2.904109589041096</v>
      </c>
      <c r="E131" s="32">
        <f>IF(OR($A131="",$B131=""),"",B131*'MPTO_working_2-way'!$G130)</f>
        <v>1.525179856115108</v>
      </c>
      <c r="F131" s="30">
        <f>IF(OR($A131="",$B131=""),"",'MPTO_working_2-way'!D130)</f>
        <v>2.9639258069227399</v>
      </c>
      <c r="G131" s="32">
        <f>IF(OR($A131="",$B131=""),"",'MPTO_working_2-way'!E130)</f>
        <v>1.5091842046553134</v>
      </c>
      <c r="H131" s="30">
        <f>IF(OR($A131="",$B131=""),"",'OddsRatio_working_2-way'!M130)</f>
        <v>2.9671210479762817</v>
      </c>
      <c r="I131" s="30">
        <f>IF(OR($A131="",$B131=""),"",'OddsRatio_working_2-way'!N130)</f>
        <v>1.5083571247579157</v>
      </c>
      <c r="J131" s="30">
        <f>IF('Log_working_2-way'!$D130="","",A131^('Log_working_2-way'!$D130))</f>
        <v>2.9960031877976663</v>
      </c>
      <c r="K131" s="32">
        <f>IF('Log_working_2-way'!$D130="","",B131^('Log_working_2-way'!$D130))</f>
        <v>1.5010012038614082</v>
      </c>
      <c r="L131" s="37">
        <f t="shared" si="18"/>
        <v>0.34433962264150941</v>
      </c>
      <c r="M131" s="37">
        <f t="shared" si="19"/>
        <v>0.65566037735849059</v>
      </c>
      <c r="N131" s="38">
        <v>228</v>
      </c>
      <c r="O131" s="38">
        <f t="shared" si="20"/>
        <v>145.98561151079136</v>
      </c>
      <c r="P131" s="38">
        <f t="shared" si="21"/>
        <v>71.835616438356155</v>
      </c>
      <c r="Q131" s="38">
        <f t="shared" si="22"/>
        <v>156.16438356164383</v>
      </c>
      <c r="R131" s="38">
        <f t="shared" si="23"/>
        <v>82.014388489208642</v>
      </c>
      <c r="S131" s="39">
        <f t="shared" si="24"/>
        <v>-10.178772050852473</v>
      </c>
      <c r="T131" s="39">
        <f t="shared" si="25"/>
        <v>-10.178772050852487</v>
      </c>
      <c r="U131" t="s">
        <v>407</v>
      </c>
      <c r="V131" t="s">
        <v>294</v>
      </c>
      <c r="W131" t="s">
        <v>427</v>
      </c>
      <c r="X131" t="s">
        <v>480</v>
      </c>
      <c r="Y131" s="41"/>
    </row>
    <row r="132" spans="1:25" ht="15" x14ac:dyDescent="0.25">
      <c r="A132">
        <v>1.97</v>
      </c>
      <c r="B132">
        <v>1.92</v>
      </c>
      <c r="C132" s="29">
        <f t="shared" si="26"/>
        <v>2.844754653130277E-2</v>
      </c>
      <c r="D132" s="30">
        <f>IF(OR($A132="",$B132=""),"",A132*'MPTO_working_2-way'!$G131)</f>
        <v>2.0260416666666665</v>
      </c>
      <c r="E132" s="32">
        <f>IF(OR($A132="",$B132=""),"",B132*'MPTO_working_2-way'!$G131)</f>
        <v>1.9746192893401013</v>
      </c>
      <c r="F132" s="30">
        <f>IF(OR($A132="",$B132=""),"",'MPTO_working_2-way'!D131)</f>
        <v>2.0267924123888115</v>
      </c>
      <c r="G132" s="32">
        <f>IF(OR($A132="",$B132=""),"",'MPTO_working_2-way'!E131)</f>
        <v>1.9739066903246005</v>
      </c>
      <c r="H132" s="30">
        <f>IF(OR($A132="",$B132=""),"",'OddsRatio_working_2-way'!M131)</f>
        <v>2.0268144068364817</v>
      </c>
      <c r="I132" s="30">
        <f>IF(OR($A132="",$B132=""),"",'OddsRatio_working_2-way'!N131)</f>
        <v>1.9738858291644976</v>
      </c>
      <c r="J132" s="30">
        <f>IF('Log_working_2-way'!$D131="","",A132^('Log_working_2-way'!$D131))</f>
        <v>2.0271548987306875</v>
      </c>
      <c r="K132" s="32">
        <f>IF('Log_working_2-way'!$D131="","",B132^('Log_working_2-way'!$D131))</f>
        <v>1.9735629954505829</v>
      </c>
      <c r="L132" s="37">
        <f t="shared" si="18"/>
        <v>0.49357326478149105</v>
      </c>
      <c r="M132" s="37">
        <f t="shared" si="19"/>
        <v>0.50642673521850901</v>
      </c>
      <c r="N132" s="38">
        <v>229</v>
      </c>
      <c r="O132" s="38">
        <f t="shared" si="20"/>
        <v>112.75634517766497</v>
      </c>
      <c r="P132" s="38">
        <f t="shared" si="21"/>
        <v>109.72916666666667</v>
      </c>
      <c r="Q132" s="38">
        <f t="shared" si="22"/>
        <v>119.27083333333334</v>
      </c>
      <c r="R132" s="38">
        <f t="shared" si="23"/>
        <v>116.24365482233502</v>
      </c>
      <c r="S132" s="39">
        <f t="shared" si="24"/>
        <v>-6.5144881556683742</v>
      </c>
      <c r="T132" s="39">
        <f t="shared" si="25"/>
        <v>-6.5144881556683458</v>
      </c>
      <c r="U132" t="s">
        <v>415</v>
      </c>
      <c r="V132" t="s">
        <v>412</v>
      </c>
      <c r="W132" t="s">
        <v>428</v>
      </c>
      <c r="X132" t="s">
        <v>480</v>
      </c>
      <c r="Y132" s="41"/>
    </row>
    <row r="133" spans="1:25" ht="15" x14ac:dyDescent="0.25">
      <c r="A133">
        <v>2.1800000000000002</v>
      </c>
      <c r="B133">
        <v>1.74</v>
      </c>
      <c r="C133" s="29">
        <f t="shared" si="26"/>
        <v>3.3428240008436028E-2</v>
      </c>
      <c r="D133" s="30">
        <f>IF(OR($A133="",$B133=""),"",A133*'MPTO_working_2-way'!$G132)</f>
        <v>2.2528735632183907</v>
      </c>
      <c r="E133" s="32">
        <f>IF(OR($A133="",$B133=""),"",B133*'MPTO_working_2-way'!$G132)</f>
        <v>1.7981651376146788</v>
      </c>
      <c r="F133" s="30">
        <f>IF(OR($A133="",$B133=""),"",'MPTO_working_2-way'!D132)</f>
        <v>2.2624358821424311</v>
      </c>
      <c r="G133" s="32">
        <f>IF(OR($A133="",$B133=""),"",'MPTO_working_2-way'!E132)</f>
        <v>1.7921194368326561</v>
      </c>
      <c r="H133" s="30">
        <f>IF(OR($A133="",$B133=""),"",'OddsRatio_working_2-way'!M132)</f>
        <v>2.26277258229445</v>
      </c>
      <c r="I133" s="30">
        <f>IF(OR($A133="",$B133=""),"",'OddsRatio_working_2-way'!N132)</f>
        <v>1.7919082295744857</v>
      </c>
      <c r="J133" s="30">
        <f>IF('Log_working_2-way'!$D132="","",A133^('Log_working_2-way'!$D132))</f>
        <v>2.2671631499443738</v>
      </c>
      <c r="K133" s="32">
        <f>IF('Log_working_2-way'!$D132="","",B133^('Log_working_2-way'!$D132))</f>
        <v>1.7891643629660847</v>
      </c>
      <c r="L133" s="37">
        <f t="shared" ref="L133:L196" si="27">(1/D133)</f>
        <v>0.44387755102040816</v>
      </c>
      <c r="M133" s="37">
        <f t="shared" ref="M133:M196" si="28">(1/E133)</f>
        <v>0.55612244897959184</v>
      </c>
      <c r="N133" s="38">
        <v>230</v>
      </c>
      <c r="O133" s="38">
        <f t="shared" ref="O133:O196" si="29">(1/A133)*((N133*A133)-N133)</f>
        <v>124.49541284403671</v>
      </c>
      <c r="P133" s="38">
        <f t="shared" ref="P133:P196" si="30">(1/B133)*((N133*B133)-N133)</f>
        <v>97.81609195402298</v>
      </c>
      <c r="Q133" s="38">
        <f t="shared" ref="Q133:Q196" si="31">(1/B133)*N133</f>
        <v>132.18390804597701</v>
      </c>
      <c r="R133" s="38">
        <f t="shared" ref="R133:R196" si="32">(1/A133)*N133</f>
        <v>105.50458715596329</v>
      </c>
      <c r="S133" s="39">
        <f t="shared" ref="S133:S196" si="33">O133-Q133</f>
        <v>-7.6884952019402988</v>
      </c>
      <c r="T133" s="39">
        <f t="shared" ref="T133:T196" si="34">P133-R133</f>
        <v>-7.688495201940313</v>
      </c>
      <c r="U133" t="s">
        <v>413</v>
      </c>
      <c r="V133" t="s">
        <v>302</v>
      </c>
      <c r="W133" t="s">
        <v>428</v>
      </c>
      <c r="X133" t="s">
        <v>480</v>
      </c>
      <c r="Y133" s="41"/>
    </row>
    <row r="134" spans="1:25" ht="15" x14ac:dyDescent="0.25">
      <c r="A134">
        <v>1.92</v>
      </c>
      <c r="B134">
        <v>1.97</v>
      </c>
      <c r="C134" s="29">
        <f t="shared" si="26"/>
        <v>2.844754653130277E-2</v>
      </c>
      <c r="D134" s="30">
        <f>IF(OR($A134="",$B134=""),"",A134*'MPTO_working_2-way'!$G133)</f>
        <v>1.9746192893401013</v>
      </c>
      <c r="E134" s="32">
        <f>IF(OR($A134="",$B134=""),"",B134*'MPTO_working_2-way'!$G133)</f>
        <v>2.0260416666666665</v>
      </c>
      <c r="F134" s="30">
        <f>IF(OR($A134="",$B134=""),"",'MPTO_working_2-way'!D133)</f>
        <v>1.9739066903246005</v>
      </c>
      <c r="G134" s="32">
        <f>IF(OR($A134="",$B134=""),"",'MPTO_working_2-way'!E133)</f>
        <v>2.0267924123888115</v>
      </c>
      <c r="H134" s="30">
        <f>IF(OR($A134="",$B134=""),"",'OddsRatio_working_2-way'!M133)</f>
        <v>1.9738858291644976</v>
      </c>
      <c r="I134" s="30">
        <f>IF(OR($A134="",$B134=""),"",'OddsRatio_working_2-way'!N133)</f>
        <v>2.0268144068364817</v>
      </c>
      <c r="J134" s="30">
        <f>IF('Log_working_2-way'!$D133="","",A134^('Log_working_2-way'!$D133))</f>
        <v>1.9735629954505829</v>
      </c>
      <c r="K134" s="32">
        <f>IF('Log_working_2-way'!$D133="","",B134^('Log_working_2-way'!$D133))</f>
        <v>2.0271548987306875</v>
      </c>
      <c r="L134" s="37">
        <f t="shared" si="27"/>
        <v>0.50642673521850901</v>
      </c>
      <c r="M134" s="37">
        <f t="shared" si="28"/>
        <v>0.49357326478149105</v>
      </c>
      <c r="N134" s="38">
        <v>231</v>
      </c>
      <c r="O134" s="38">
        <f t="shared" si="29"/>
        <v>110.6875</v>
      </c>
      <c r="P134" s="38">
        <f t="shared" si="30"/>
        <v>113.74111675126902</v>
      </c>
      <c r="Q134" s="38">
        <f t="shared" si="31"/>
        <v>117.25888324873095</v>
      </c>
      <c r="R134" s="38">
        <f t="shared" si="32"/>
        <v>120.31250000000001</v>
      </c>
      <c r="S134" s="39">
        <f t="shared" si="33"/>
        <v>-6.5713832487309531</v>
      </c>
      <c r="T134" s="39">
        <f t="shared" si="34"/>
        <v>-6.5713832487309958</v>
      </c>
      <c r="U134" t="s">
        <v>299</v>
      </c>
      <c r="V134" t="s">
        <v>303</v>
      </c>
      <c r="W134" t="s">
        <v>428</v>
      </c>
      <c r="X134" t="s">
        <v>480</v>
      </c>
      <c r="Y134" s="41"/>
    </row>
    <row r="135" spans="1:25" s="35" customFormat="1" ht="15" x14ac:dyDescent="0.25">
      <c r="A135">
        <v>1.78</v>
      </c>
      <c r="B135">
        <v>2.11</v>
      </c>
      <c r="C135" s="29">
        <f t="shared" si="26"/>
        <v>3.5731402098088338E-2</v>
      </c>
      <c r="D135" s="30">
        <f>IF(OR($A135="",$B135=""),"",A135*'MPTO_working_2-way'!$G134)</f>
        <v>1.8436018957345972</v>
      </c>
      <c r="E135" s="32">
        <f>IF(OR($A135="",$B135=""),"",B135*'MPTO_working_2-way'!$G134)</f>
        <v>2.1853932584269664</v>
      </c>
      <c r="F135" s="30">
        <f>IF(OR($A135="",$B135=""),"",'MPTO_working_2-way'!D134)</f>
        <v>1.8384649273092173</v>
      </c>
      <c r="G135" s="32">
        <f>IF(OR($A135="",$B135=""),"",'MPTO_working_2-way'!E134)</f>
        <v>2.1926557300484557</v>
      </c>
      <c r="H135" s="30">
        <f>IF(OR($A135="",$B135=""),"",'OddsRatio_working_2-way'!M134)</f>
        <v>1.838273644284909</v>
      </c>
      <c r="I135" s="30">
        <f>IF(OR($A135="",$B135=""),"",'OddsRatio_working_2-way'!N134)</f>
        <v>2.192927878405448</v>
      </c>
      <c r="J135" s="30">
        <f>IF('Log_working_2-way'!$D134="","",A135^('Log_working_2-way'!$D134))</f>
        <v>1.8359377980310738</v>
      </c>
      <c r="K135" s="32">
        <f>IF('Log_working_2-way'!$D134="","",B135^('Log_working_2-way'!$D134))</f>
        <v>2.1962612557480616</v>
      </c>
      <c r="L135" s="37">
        <f t="shared" si="27"/>
        <v>0.54241645244215941</v>
      </c>
      <c r="M135" s="37">
        <f t="shared" si="28"/>
        <v>0.45758354755784059</v>
      </c>
      <c r="N135" s="38">
        <v>232</v>
      </c>
      <c r="O135" s="38">
        <f t="shared" si="29"/>
        <v>101.6629213483146</v>
      </c>
      <c r="P135" s="38">
        <f t="shared" si="30"/>
        <v>122.04739336492891</v>
      </c>
      <c r="Q135" s="38">
        <f t="shared" si="31"/>
        <v>109.95260663507109</v>
      </c>
      <c r="R135" s="38">
        <f t="shared" si="32"/>
        <v>130.3370786516854</v>
      </c>
      <c r="S135" s="39">
        <f t="shared" si="33"/>
        <v>-8.2896852867564945</v>
      </c>
      <c r="T135" s="39">
        <f t="shared" si="34"/>
        <v>-8.2896852867564945</v>
      </c>
      <c r="U135" t="s">
        <v>301</v>
      </c>
      <c r="V135" t="s">
        <v>304</v>
      </c>
      <c r="W135" t="s">
        <v>428</v>
      </c>
      <c r="X135" t="s">
        <v>480</v>
      </c>
      <c r="Y135" s="41"/>
    </row>
    <row r="136" spans="1:25" ht="15" x14ac:dyDescent="0.25">
      <c r="A136">
        <v>1.61</v>
      </c>
      <c r="B136">
        <v>2.34</v>
      </c>
      <c r="C136" s="29">
        <f t="shared" si="26"/>
        <v>4.8468439772787697E-2</v>
      </c>
      <c r="D136" s="30">
        <f>IF(OR($A136="",$B136=""),"",A136*'MPTO_working_2-way'!$G135)</f>
        <v>1.6880341880341883</v>
      </c>
      <c r="E136" s="32">
        <f>IF(OR($A136="",$B136=""),"",B136*'MPTO_working_2-way'!$G135)</f>
        <v>2.4534161490683233</v>
      </c>
      <c r="F136" s="30">
        <f>IF(OR($A136="",$B136=""),"",'MPTO_working_2-way'!D135)</f>
        <v>1.6753679903944503</v>
      </c>
      <c r="G136" s="32">
        <f>IF(OR($A136="",$B136=""),"",'MPTO_working_2-way'!E135)</f>
        <v>2.4806742608810168</v>
      </c>
      <c r="H136" s="30">
        <f>IF(OR($A136="",$B136=""),"",'OddsRatio_working_2-way'!M135)</f>
        <v>1.6747028090922811</v>
      </c>
      <c r="I136" s="30">
        <f>IF(OR($A136="",$B136=""),"",'OddsRatio_working_2-way'!N135)</f>
        <v>2.4821340396453389</v>
      </c>
      <c r="J136" s="30">
        <f>IF('Log_working_2-way'!$D135="","",A136^('Log_working_2-way'!$D135))</f>
        <v>1.6688964257091188</v>
      </c>
      <c r="K136" s="32">
        <f>IF('Log_working_2-way'!$D135="","",B136^('Log_working_2-way'!$D135))</f>
        <v>2.4949997661274943</v>
      </c>
      <c r="L136" s="37">
        <f t="shared" si="27"/>
        <v>0.59240506329113918</v>
      </c>
      <c r="M136" s="37">
        <f t="shared" si="28"/>
        <v>0.40759493670886071</v>
      </c>
      <c r="N136" s="38">
        <v>233</v>
      </c>
      <c r="O136" s="38">
        <f t="shared" si="29"/>
        <v>88.279503105590052</v>
      </c>
      <c r="P136" s="38">
        <f t="shared" si="30"/>
        <v>133.4273504273504</v>
      </c>
      <c r="Q136" s="38">
        <f t="shared" si="31"/>
        <v>99.572649572649581</v>
      </c>
      <c r="R136" s="38">
        <f t="shared" si="32"/>
        <v>144.72049689440993</v>
      </c>
      <c r="S136" s="39">
        <f t="shared" si="33"/>
        <v>-11.293146467059529</v>
      </c>
      <c r="T136" s="39">
        <f t="shared" si="34"/>
        <v>-11.293146467059529</v>
      </c>
      <c r="U136" t="s">
        <v>311</v>
      </c>
      <c r="V136" t="s">
        <v>308</v>
      </c>
      <c r="W136" t="s">
        <v>419</v>
      </c>
      <c r="X136" t="s">
        <v>481</v>
      </c>
      <c r="Y136" s="41"/>
    </row>
    <row r="137" spans="1:25" s="35" customFormat="1" ht="15" x14ac:dyDescent="0.25">
      <c r="A137">
        <v>1.4</v>
      </c>
      <c r="B137">
        <v>2.96</v>
      </c>
      <c r="C137" s="29">
        <f t="shared" si="26"/>
        <v>5.212355212355213E-2</v>
      </c>
      <c r="D137" s="30">
        <f>IF(OR($A137="",$B137=""),"",A137*'MPTO_working_2-way'!$G136)</f>
        <v>1.4729729729729728</v>
      </c>
      <c r="E137" s="32">
        <f>IF(OR($A137="",$B137=""),"",B137*'MPTO_working_2-way'!$G136)</f>
        <v>3.1142857142857143</v>
      </c>
      <c r="F137" s="30">
        <f>IF(OR($A137="",$B137=""),"",'MPTO_working_2-way'!D136)</f>
        <v>1.4530154277699858</v>
      </c>
      <c r="G137" s="32">
        <f>IF(OR($A137="",$B137=""),"",'MPTO_working_2-way'!E136)</f>
        <v>3.2074303405572757</v>
      </c>
      <c r="H137" s="30">
        <f>IF(OR($A137="",$B137=""),"",'OddsRatio_working_2-way'!M136)</f>
        <v>1.4517539514526259</v>
      </c>
      <c r="I137" s="30">
        <f>IF(OR($A137="",$B137=""),"",'OddsRatio_working_2-way'!N136)</f>
        <v>3.2135943621178655</v>
      </c>
      <c r="J137" s="30">
        <f>IF('Log_working_2-way'!$D136="","",A137^('Log_working_2-way'!$D136))</f>
        <v>1.4425137255080718</v>
      </c>
      <c r="K137" s="32">
        <f>IF('Log_working_2-way'!$D136="","",B137^('Log_working_2-way'!$D136))</f>
        <v>3.2598169103991208</v>
      </c>
      <c r="L137" s="37">
        <f t="shared" si="27"/>
        <v>0.67889908256880738</v>
      </c>
      <c r="M137" s="37">
        <f t="shared" si="28"/>
        <v>0.32110091743119268</v>
      </c>
      <c r="N137" s="38">
        <v>234</v>
      </c>
      <c r="O137" s="38">
        <f t="shared" si="29"/>
        <v>66.857142857142833</v>
      </c>
      <c r="P137" s="38">
        <f t="shared" si="30"/>
        <v>154.94594594594594</v>
      </c>
      <c r="Q137" s="38">
        <f t="shared" si="31"/>
        <v>79.054054054054049</v>
      </c>
      <c r="R137" s="38">
        <f t="shared" si="32"/>
        <v>167.14285714285714</v>
      </c>
      <c r="S137" s="39">
        <f t="shared" si="33"/>
        <v>-12.196911196911216</v>
      </c>
      <c r="T137" s="39">
        <f t="shared" si="34"/>
        <v>-12.196911196911202</v>
      </c>
      <c r="U137" t="s">
        <v>307</v>
      </c>
      <c r="V137" t="s">
        <v>151</v>
      </c>
      <c r="W137" t="s">
        <v>419</v>
      </c>
      <c r="X137" t="s">
        <v>481</v>
      </c>
      <c r="Y137" s="41"/>
    </row>
    <row r="138" spans="1:25" ht="15" x14ac:dyDescent="0.25">
      <c r="A138">
        <v>1.56</v>
      </c>
      <c r="B138">
        <v>2.46</v>
      </c>
      <c r="C138" s="29">
        <f t="shared" si="26"/>
        <v>4.7529706066291366E-2</v>
      </c>
      <c r="D138" s="30">
        <f>IF(OR($A138="",$B138=""),"",A138*'MPTO_working_2-way'!$G137)</f>
        <v>1.6341463414634145</v>
      </c>
      <c r="E138" s="32">
        <f>IF(OR($A138="",$B138=""),"",B138*'MPTO_working_2-way'!$G137)</f>
        <v>2.5769230769230766</v>
      </c>
      <c r="F138" s="30">
        <f>IF(OR($A138="",$B138=""),"",'MPTO_working_2-way'!D137)</f>
        <v>1.6200607902735562</v>
      </c>
      <c r="G138" s="32">
        <f>IF(OR($A138="",$B138=""),"",'MPTO_working_2-way'!E137)</f>
        <v>2.6127450980392153</v>
      </c>
      <c r="H138" s="30">
        <f>IF(OR($A138="",$B138=""),"",'OddsRatio_working_2-way'!M137)</f>
        <v>1.6193235372853327</v>
      </c>
      <c r="I138" s="30">
        <f>IF(OR($A138="",$B138=""),"",'OddsRatio_working_2-way'!N137)</f>
        <v>2.6146649364939023</v>
      </c>
      <c r="J138" s="30">
        <f>IF('Log_working_2-way'!$D137="","",A138^('Log_working_2-way'!$D137))</f>
        <v>1.6128650749752642</v>
      </c>
      <c r="K138" s="32">
        <f>IF('Log_working_2-way'!$D137="","",B138^('Log_working_2-way'!$D137))</f>
        <v>2.6316805131028569</v>
      </c>
      <c r="L138" s="37">
        <f t="shared" si="27"/>
        <v>0.61194029850746268</v>
      </c>
      <c r="M138" s="37">
        <f t="shared" si="28"/>
        <v>0.38805970149253738</v>
      </c>
      <c r="N138" s="38">
        <v>235</v>
      </c>
      <c r="O138" s="38">
        <f t="shared" si="29"/>
        <v>84.358974358974365</v>
      </c>
      <c r="P138" s="38">
        <f t="shared" si="30"/>
        <v>139.47154471544715</v>
      </c>
      <c r="Q138" s="38">
        <f t="shared" si="31"/>
        <v>95.528455284552848</v>
      </c>
      <c r="R138" s="38">
        <f t="shared" si="32"/>
        <v>150.64102564102564</v>
      </c>
      <c r="S138" s="39">
        <f t="shared" si="33"/>
        <v>-11.169480925578483</v>
      </c>
      <c r="T138" s="39">
        <f t="shared" si="34"/>
        <v>-11.169480925578483</v>
      </c>
      <c r="U138" t="s">
        <v>314</v>
      </c>
      <c r="V138" t="s">
        <v>312</v>
      </c>
      <c r="W138" t="s">
        <v>419</v>
      </c>
      <c r="X138" t="s">
        <v>481</v>
      </c>
      <c r="Y138" s="41"/>
    </row>
    <row r="139" spans="1:25" ht="15" x14ac:dyDescent="0.25">
      <c r="A139">
        <v>1.81</v>
      </c>
      <c r="B139">
        <v>2.0299999999999998</v>
      </c>
      <c r="C139" s="29">
        <f t="shared" si="26"/>
        <v>4.5097025283727721E-2</v>
      </c>
      <c r="D139" s="30">
        <f>IF(OR($A139="",$B139=""),"",A139*'MPTO_working_2-way'!$G138)</f>
        <v>1.8916256157635472</v>
      </c>
      <c r="E139" s="32">
        <f>IF(OR($A139="",$B139=""),"",B139*'MPTO_working_2-way'!$G138)</f>
        <v>2.1215469613259672</v>
      </c>
      <c r="F139" s="30">
        <f>IF(OR($A139="",$B139=""),"",'MPTO_working_2-way'!D138)</f>
        <v>1.8870143543127138</v>
      </c>
      <c r="G139" s="32">
        <f>IF(OR($A139="",$B139=""),"",'MPTO_working_2-way'!E138)</f>
        <v>2.1273774715571898</v>
      </c>
      <c r="H139" s="30">
        <f>IF(OR($A139="",$B139=""),"",'OddsRatio_working_2-way'!M138)</f>
        <v>1.8867963503478642</v>
      </c>
      <c r="I139" s="30">
        <f>IF(OR($A139="",$B139=""),"",'OddsRatio_working_2-way'!N138)</f>
        <v>2.1276546183435801</v>
      </c>
      <c r="J139" s="30">
        <f>IF('Log_working_2-way'!$D138="","",A139^('Log_working_2-way'!$D138))</f>
        <v>1.8846829983767455</v>
      </c>
      <c r="K139" s="32">
        <f>IF('Log_working_2-way'!$D138="","",B139^('Log_working_2-way'!$D138))</f>
        <v>2.1303483867491475</v>
      </c>
      <c r="L139" s="37">
        <f t="shared" si="27"/>
        <v>0.52864583333333326</v>
      </c>
      <c r="M139" s="37">
        <f t="shared" si="28"/>
        <v>0.47135416666666657</v>
      </c>
      <c r="N139" s="38">
        <v>236</v>
      </c>
      <c r="O139" s="38">
        <f t="shared" si="29"/>
        <v>105.61325966850831</v>
      </c>
      <c r="P139" s="38">
        <f t="shared" si="30"/>
        <v>119.743842364532</v>
      </c>
      <c r="Q139" s="38">
        <f t="shared" si="31"/>
        <v>116.256157635468</v>
      </c>
      <c r="R139" s="38">
        <f t="shared" si="32"/>
        <v>130.38674033149172</v>
      </c>
      <c r="S139" s="39">
        <f t="shared" si="33"/>
        <v>-10.642897966959694</v>
      </c>
      <c r="T139" s="39">
        <f t="shared" si="34"/>
        <v>-10.642897966959723</v>
      </c>
      <c r="U139" t="s">
        <v>150</v>
      </c>
      <c r="V139" t="s">
        <v>148</v>
      </c>
      <c r="W139" t="s">
        <v>419</v>
      </c>
      <c r="X139" t="s">
        <v>481</v>
      </c>
      <c r="Y139" s="41"/>
    </row>
    <row r="140" spans="1:25" ht="15" x14ac:dyDescent="0.25">
      <c r="A140">
        <v>1.58</v>
      </c>
      <c r="B140">
        <v>2.5299999999999998</v>
      </c>
      <c r="C140" s="29">
        <f t="shared" si="26"/>
        <v>2.8168309401110703E-2</v>
      </c>
      <c r="D140" s="30">
        <f>IF(OR($A140="",$B140=""),"",A140*'MPTO_working_2-way'!$G139)</f>
        <v>1.6245059288537549</v>
      </c>
      <c r="E140" s="32">
        <f>IF(OR($A140="",$B140=""),"",B140*'MPTO_working_2-way'!$G139)</f>
        <v>2.6012658227848098</v>
      </c>
      <c r="F140" s="30">
        <f>IF(OR($A140="",$B140=""),"",'MPTO_working_2-way'!D139)</f>
        <v>1.6159598981283099</v>
      </c>
      <c r="G140" s="32">
        <f>IF(OR($A140="",$B140=""),"",'MPTO_working_2-way'!E139)</f>
        <v>2.6234823127912317</v>
      </c>
      <c r="H140" s="30">
        <f>IF(OR($A140="",$B140=""),"",'OddsRatio_working_2-way'!M139)</f>
        <v>1.6156987634551996</v>
      </c>
      <c r="I140" s="30">
        <f>IF(OR($A140="",$B140=""),"",'OddsRatio_working_2-way'!N139)</f>
        <v>2.6241708760111284</v>
      </c>
      <c r="J140" s="30">
        <f>IF('Log_working_2-way'!$D139="","",A140^('Log_working_2-way'!$D139))</f>
        <v>1.6118203487716556</v>
      </c>
      <c r="K140" s="32">
        <f>IF('Log_working_2-way'!$D139="","",B140^('Log_working_2-way'!$D139))</f>
        <v>2.6344667221475415</v>
      </c>
      <c r="L140" s="37">
        <f t="shared" si="27"/>
        <v>0.61557177615571779</v>
      </c>
      <c r="M140" s="37">
        <f t="shared" si="28"/>
        <v>0.38442822384428227</v>
      </c>
      <c r="N140" s="38">
        <v>237</v>
      </c>
      <c r="O140" s="38">
        <f t="shared" si="29"/>
        <v>87.000000000000014</v>
      </c>
      <c r="P140" s="38">
        <f t="shared" si="30"/>
        <v>143.32411067193675</v>
      </c>
      <c r="Q140" s="38">
        <f t="shared" si="31"/>
        <v>93.675889328063249</v>
      </c>
      <c r="R140" s="38">
        <f t="shared" si="32"/>
        <v>149.99999999999997</v>
      </c>
      <c r="S140" s="39">
        <f t="shared" si="33"/>
        <v>-6.675889328063235</v>
      </c>
      <c r="T140" s="39">
        <f t="shared" si="34"/>
        <v>-6.6758893280632208</v>
      </c>
      <c r="U140" t="s">
        <v>123</v>
      </c>
      <c r="V140" t="s">
        <v>320</v>
      </c>
      <c r="W140" t="s">
        <v>420</v>
      </c>
      <c r="X140" t="s">
        <v>481</v>
      </c>
      <c r="Y140" s="41"/>
    </row>
    <row r="141" spans="1:25" ht="15" x14ac:dyDescent="0.25">
      <c r="A141">
        <v>1.91</v>
      </c>
      <c r="B141">
        <v>2</v>
      </c>
      <c r="C141" s="29">
        <f t="shared" si="26"/>
        <v>2.3560209424083656E-2</v>
      </c>
      <c r="D141" s="30">
        <f>IF(OR($A141="",$B141=""),"",A141*'MPTO_working_2-way'!$G140)</f>
        <v>1.9549999999999996</v>
      </c>
      <c r="E141" s="32">
        <f>IF(OR($A141="",$B141=""),"",B141*'MPTO_working_2-way'!$G140)</f>
        <v>2.0471204188481673</v>
      </c>
      <c r="F141" s="30">
        <f>IF(OR($A141="",$B141=""),"",'MPTO_working_2-way'!D140)</f>
        <v>1.9539641943734012</v>
      </c>
      <c r="G141" s="32">
        <f>IF(OR($A141="",$B141=""),"",'MPTO_working_2-way'!E140)</f>
        <v>2.0482573726541551</v>
      </c>
      <c r="H141" s="30">
        <f>IF(OR($A141="",$B141=""),"",'OddsRatio_working_2-way'!M140)</f>
        <v>1.9539392014169454</v>
      </c>
      <c r="I141" s="30">
        <f>IF(OR($A141="",$B141=""),"",'OddsRatio_working_2-way'!N140)</f>
        <v>2.0482848367219182</v>
      </c>
      <c r="J141" s="30">
        <f>IF('Log_working_2-way'!$D140="","",A141^('Log_working_2-way'!$D140))</f>
        <v>1.95347196121136</v>
      </c>
      <c r="K141" s="32">
        <f>IF('Log_working_2-way'!$D140="","",B141^('Log_working_2-way'!$D140))</f>
        <v>2.0487985391091357</v>
      </c>
      <c r="L141" s="37">
        <f t="shared" si="27"/>
        <v>0.51150895140664976</v>
      </c>
      <c r="M141" s="37">
        <f t="shared" si="28"/>
        <v>0.48849104859335046</v>
      </c>
      <c r="N141" s="38">
        <v>238</v>
      </c>
      <c r="O141" s="38">
        <f t="shared" si="29"/>
        <v>113.39267015706805</v>
      </c>
      <c r="P141" s="38">
        <f t="shared" si="30"/>
        <v>119</v>
      </c>
      <c r="Q141" s="38">
        <f t="shared" si="31"/>
        <v>119</v>
      </c>
      <c r="R141" s="38">
        <f t="shared" si="32"/>
        <v>124.60732984293193</v>
      </c>
      <c r="S141" s="39">
        <f t="shared" si="33"/>
        <v>-5.6073298429319465</v>
      </c>
      <c r="T141" s="39">
        <f t="shared" si="34"/>
        <v>-5.6073298429319323</v>
      </c>
      <c r="U141" t="s">
        <v>156</v>
      </c>
      <c r="V141" t="s">
        <v>316</v>
      </c>
      <c r="W141" t="s">
        <v>420</v>
      </c>
      <c r="X141" t="s">
        <v>481</v>
      </c>
      <c r="Y141" s="41"/>
    </row>
    <row r="142" spans="1:25" ht="15" x14ac:dyDescent="0.25">
      <c r="A142">
        <v>1.84</v>
      </c>
      <c r="B142">
        <v>2.0499999999999998</v>
      </c>
      <c r="C142" s="29">
        <f t="shared" si="26"/>
        <v>3.1283138918345665E-2</v>
      </c>
      <c r="D142" s="30">
        <f>IF(OR($A142="",$B142=""),"",A142*'MPTO_working_2-way'!$G141)</f>
        <v>1.897560975609756</v>
      </c>
      <c r="E142" s="32">
        <f>IF(OR($A142="",$B142=""),"",B142*'MPTO_working_2-way'!$G141)</f>
        <v>2.1141304347826084</v>
      </c>
      <c r="F142" s="30">
        <f>IF(OR($A142="",$B142=""),"",'MPTO_working_2-way'!D141)</f>
        <v>1.8945253641386237</v>
      </c>
      <c r="G142" s="32">
        <f>IF(OR($A142="",$B142=""),"",'MPTO_working_2-way'!E141)</f>
        <v>2.1179112857944973</v>
      </c>
      <c r="H142" s="30">
        <f>IF(OR($A142="",$B142=""),"",'OddsRatio_working_2-way'!M141)</f>
        <v>1.8944271909999155</v>
      </c>
      <c r="I142" s="30">
        <f>IF(OR($A142="",$B142=""),"",'OddsRatio_working_2-way'!N141)</f>
        <v>2.118033988749894</v>
      </c>
      <c r="J142" s="30">
        <f>IF('Log_working_2-way'!$D141="","",A142^('Log_working_2-way'!$D141))</f>
        <v>1.8930505747877466</v>
      </c>
      <c r="K142" s="32">
        <f>IF('Log_working_2-way'!$D141="","",B142^('Log_working_2-way'!$D141))</f>
        <v>2.1197574115414985</v>
      </c>
      <c r="L142" s="37">
        <f t="shared" si="27"/>
        <v>0.52699228791773778</v>
      </c>
      <c r="M142" s="37">
        <f t="shared" si="28"/>
        <v>0.47300771208226228</v>
      </c>
      <c r="N142" s="38">
        <v>239</v>
      </c>
      <c r="O142" s="38">
        <f t="shared" si="29"/>
        <v>109.10869565217391</v>
      </c>
      <c r="P142" s="38">
        <f t="shared" si="30"/>
        <v>122.41463414634144</v>
      </c>
      <c r="Q142" s="38">
        <f t="shared" si="31"/>
        <v>116.58536585365854</v>
      </c>
      <c r="R142" s="38">
        <f t="shared" si="32"/>
        <v>129.89130434782609</v>
      </c>
      <c r="S142" s="39">
        <f t="shared" si="33"/>
        <v>-7.4766702014846373</v>
      </c>
      <c r="T142" s="39">
        <f t="shared" si="34"/>
        <v>-7.4766702014846516</v>
      </c>
      <c r="U142" t="s">
        <v>161</v>
      </c>
      <c r="V142" t="s">
        <v>318</v>
      </c>
      <c r="W142" t="s">
        <v>420</v>
      </c>
      <c r="X142" t="s">
        <v>481</v>
      </c>
      <c r="Y142" s="41"/>
    </row>
    <row r="143" spans="1:25" ht="15" x14ac:dyDescent="0.25">
      <c r="A143">
        <v>1.79</v>
      </c>
      <c r="B143">
        <v>2.1</v>
      </c>
      <c r="C143" s="29">
        <f t="shared" si="26"/>
        <v>3.4849694067571102E-2</v>
      </c>
      <c r="D143" s="30">
        <f>IF(OR($A143="",$B143=""),"",A143*'MPTO_working_2-way'!$G142)</f>
        <v>1.8523809523809522</v>
      </c>
      <c r="E143" s="32">
        <f>IF(OR($A143="",$B143=""),"",B143*'MPTO_working_2-way'!$G142)</f>
        <v>2.1731843575418992</v>
      </c>
      <c r="F143" s="30">
        <f>IF(OR($A143="",$B143=""),"",'MPTO_working_2-way'!D142)</f>
        <v>1.8476284099287292</v>
      </c>
      <c r="G143" s="32">
        <f>IF(OR($A143="",$B143=""),"",'MPTO_working_2-way'!E142)</f>
        <v>2.1797622499275153</v>
      </c>
      <c r="H143" s="30">
        <f>IF(OR($A143="",$B143=""),"",'OddsRatio_working_2-way'!M142)</f>
        <v>1.8474560862851939</v>
      </c>
      <c r="I143" s="30">
        <f>IF(OR($A143="",$B143=""),"",'OddsRatio_working_2-way'!N142)</f>
        <v>2.1800021454603971</v>
      </c>
      <c r="J143" s="30">
        <f>IF('Log_working_2-way'!$D142="","",A143^('Log_working_2-way'!$D142))</f>
        <v>1.8452962428833544</v>
      </c>
      <c r="K143" s="32">
        <f>IF('Log_working_2-way'!$D142="","",B143^('Log_working_2-way'!$D142))</f>
        <v>2.1830172065936067</v>
      </c>
      <c r="L143" s="37">
        <f t="shared" si="27"/>
        <v>0.53984575835475579</v>
      </c>
      <c r="M143" s="37">
        <f t="shared" si="28"/>
        <v>0.46015424164524427</v>
      </c>
      <c r="N143" s="38">
        <v>240</v>
      </c>
      <c r="O143" s="38">
        <f t="shared" si="29"/>
        <v>105.92178770949721</v>
      </c>
      <c r="P143" s="38">
        <f t="shared" si="30"/>
        <v>125.71428571428571</v>
      </c>
      <c r="Q143" s="38">
        <f t="shared" si="31"/>
        <v>114.28571428571428</v>
      </c>
      <c r="R143" s="38">
        <f t="shared" si="32"/>
        <v>134.07821229050279</v>
      </c>
      <c r="S143" s="39">
        <f t="shared" si="33"/>
        <v>-8.363926576217068</v>
      </c>
      <c r="T143" s="39">
        <f t="shared" si="34"/>
        <v>-8.3639265762170822</v>
      </c>
      <c r="U143" t="s">
        <v>166</v>
      </c>
      <c r="V143" t="s">
        <v>169</v>
      </c>
      <c r="W143" t="s">
        <v>421</v>
      </c>
      <c r="X143" t="s">
        <v>481</v>
      </c>
      <c r="Y143" s="41"/>
    </row>
    <row r="144" spans="1:25" ht="15" x14ac:dyDescent="0.25">
      <c r="A144">
        <v>1.66</v>
      </c>
      <c r="B144">
        <v>2.31</v>
      </c>
      <c r="C144" s="29">
        <f t="shared" si="26"/>
        <v>3.5310071454649705E-2</v>
      </c>
      <c r="D144" s="30">
        <f>IF(OR($A144="",$B144=""),"",A144*'MPTO_working_2-way'!$G143)</f>
        <v>1.7186147186147185</v>
      </c>
      <c r="E144" s="32">
        <f>IF(OR($A144="",$B144=""),"",B144*'MPTO_working_2-way'!$G143)</f>
        <v>2.3915662650602409</v>
      </c>
      <c r="F144" s="30">
        <f>IF(OR($A144="",$B144=""),"",'MPTO_working_2-way'!D143)</f>
        <v>1.7101190741649199</v>
      </c>
      <c r="G144" s="32">
        <f>IF(OR($A144="",$B144=""),"",'MPTO_working_2-way'!E143)</f>
        <v>2.4082145324373547</v>
      </c>
      <c r="H144" s="30">
        <f>IF(OR($A144="",$B144=""),"",'OddsRatio_working_2-way'!M143)</f>
        <v>1.7098005310600506</v>
      </c>
      <c r="I144" s="30">
        <f>IF(OR($A144="",$B144=""),"",'OddsRatio_working_2-way'!N143)</f>
        <v>2.4088465086191913</v>
      </c>
      <c r="J144" s="30">
        <f>IF('Log_working_2-way'!$D143="","",A144^('Log_working_2-way'!$D143))</f>
        <v>1.7059384368003565</v>
      </c>
      <c r="K144" s="32">
        <f>IF('Log_working_2-way'!$D143="","",B144^('Log_working_2-way'!$D143))</f>
        <v>2.4165541184191208</v>
      </c>
      <c r="L144" s="37">
        <f t="shared" si="27"/>
        <v>0.58186397984886651</v>
      </c>
      <c r="M144" s="37">
        <f t="shared" si="28"/>
        <v>0.41813602015113349</v>
      </c>
      <c r="N144" s="38">
        <v>241</v>
      </c>
      <c r="O144" s="38">
        <f t="shared" si="29"/>
        <v>95.819277108433738</v>
      </c>
      <c r="P144" s="38">
        <f t="shared" si="30"/>
        <v>136.67099567099569</v>
      </c>
      <c r="Q144" s="38">
        <f t="shared" si="31"/>
        <v>104.32900432900433</v>
      </c>
      <c r="R144" s="38">
        <f t="shared" si="32"/>
        <v>145.18072289156629</v>
      </c>
      <c r="S144" s="39">
        <f t="shared" si="33"/>
        <v>-8.5097272205705963</v>
      </c>
      <c r="T144" s="39">
        <f t="shared" si="34"/>
        <v>-8.5097272205705963</v>
      </c>
      <c r="U144" t="s">
        <v>321</v>
      </c>
      <c r="V144" t="s">
        <v>127</v>
      </c>
      <c r="W144" t="s">
        <v>421</v>
      </c>
      <c r="X144" t="s">
        <v>481</v>
      </c>
      <c r="Y144" s="41"/>
    </row>
    <row r="145" spans="1:25" ht="15" x14ac:dyDescent="0.25">
      <c r="A145">
        <v>1.7</v>
      </c>
      <c r="B145">
        <v>2.23</v>
      </c>
      <c r="C145" s="29">
        <f t="shared" si="26"/>
        <v>3.6665787391189752E-2</v>
      </c>
      <c r="D145" s="30">
        <f>IF(OR($A145="",$B145=""),"",A145*'MPTO_working_2-way'!$G144)</f>
        <v>1.7623318385650226</v>
      </c>
      <c r="E145" s="32">
        <f>IF(OR($A145="",$B145=""),"",B145*'MPTO_working_2-way'!$G144)</f>
        <v>2.3117647058823532</v>
      </c>
      <c r="F145" s="30">
        <f>IF(OR($A145="",$B145=""),"",'MPTO_working_2-way'!D144)</f>
        <v>1.754686415181671</v>
      </c>
      <c r="G145" s="32">
        <f>IF(OR($A145="",$B145=""),"",'MPTO_working_2-way'!E144)</f>
        <v>2.3250536645200861</v>
      </c>
      <c r="H145" s="30">
        <f>IF(OR($A145="",$B145=""),"",'OddsRatio_working_2-way'!M144)</f>
        <v>1.7543909404658247</v>
      </c>
      <c r="I145" s="30">
        <f>IF(OR($A145="",$B145=""),"",'OddsRatio_working_2-way'!N144)</f>
        <v>2.3255726525328053</v>
      </c>
      <c r="J145" s="30">
        <f>IF('Log_working_2-way'!$D144="","",A145^('Log_working_2-way'!$D144))</f>
        <v>1.7509133848191525</v>
      </c>
      <c r="K145" s="32">
        <f>IF('Log_working_2-way'!$D144="","",B145^('Log_working_2-way'!$D144))</f>
        <v>2.3317115132269501</v>
      </c>
      <c r="L145" s="37">
        <f t="shared" si="27"/>
        <v>0.56743002544529253</v>
      </c>
      <c r="M145" s="37">
        <f t="shared" si="28"/>
        <v>0.43256997455470736</v>
      </c>
      <c r="N145" s="38">
        <v>242</v>
      </c>
      <c r="O145" s="38">
        <f t="shared" si="29"/>
        <v>99.647058823529406</v>
      </c>
      <c r="P145" s="38">
        <f t="shared" si="30"/>
        <v>133.4798206278027</v>
      </c>
      <c r="Q145" s="38">
        <f t="shared" si="31"/>
        <v>108.52017937219732</v>
      </c>
      <c r="R145" s="38">
        <f t="shared" si="32"/>
        <v>142.35294117647058</v>
      </c>
      <c r="S145" s="39">
        <f t="shared" si="33"/>
        <v>-8.873120548667913</v>
      </c>
      <c r="T145" s="39">
        <f t="shared" si="34"/>
        <v>-8.8731205486678846</v>
      </c>
      <c r="U145" t="s">
        <v>325</v>
      </c>
      <c r="V145" t="s">
        <v>165</v>
      </c>
      <c r="W145" t="s">
        <v>421</v>
      </c>
      <c r="X145" t="s">
        <v>481</v>
      </c>
      <c r="Y145" s="41"/>
    </row>
    <row r="146" spans="1:25" s="35" customFormat="1" ht="15" x14ac:dyDescent="0.25">
      <c r="A146">
        <v>1.88</v>
      </c>
      <c r="B146">
        <v>2.02</v>
      </c>
      <c r="C146" s="29">
        <f t="shared" si="26"/>
        <v>2.6964398567516312E-2</v>
      </c>
      <c r="D146" s="30">
        <f>IF(OR($A146="",$B146=""),"",A146*'MPTO_working_2-way'!$G145)</f>
        <v>1.9306930693069306</v>
      </c>
      <c r="E146" s="32">
        <f>IF(OR($A146="",$B146=""),"",B146*'MPTO_working_2-way'!$G145)</f>
        <v>2.0744680851063828</v>
      </c>
      <c r="F146" s="30">
        <f>IF(OR($A146="",$B146=""),"",'MPTO_working_2-way'!D145)</f>
        <v>1.9288906948394962</v>
      </c>
      <c r="G146" s="32">
        <f>IF(OR($A146="",$B146=""),"",'MPTO_working_2-way'!E145)</f>
        <v>2.0765529308836395</v>
      </c>
      <c r="H146" s="30">
        <f>IF(OR($A146="",$B146=""),"",'OddsRatio_working_2-way'!M145)</f>
        <v>1.9288407280256479</v>
      </c>
      <c r="I146" s="30">
        <f>IF(OR($A146="",$B146=""),"",'OddsRatio_working_2-way'!N145)</f>
        <v>2.0766108438479098</v>
      </c>
      <c r="J146" s="30">
        <f>IF('Log_working_2-way'!$D145="","",A146^('Log_working_2-way'!$D145))</f>
        <v>1.9280257534933587</v>
      </c>
      <c r="K146" s="32">
        <f>IF('Log_working_2-way'!$D145="","",B146^('Log_working_2-way'!$D145))</f>
        <v>2.0775563029751076</v>
      </c>
      <c r="L146" s="37">
        <f t="shared" si="27"/>
        <v>0.517948717948718</v>
      </c>
      <c r="M146" s="37">
        <f t="shared" si="28"/>
        <v>0.48205128205128212</v>
      </c>
      <c r="N146" s="38">
        <v>243</v>
      </c>
      <c r="O146" s="38">
        <f t="shared" si="29"/>
        <v>113.74468085106382</v>
      </c>
      <c r="P146" s="38">
        <f t="shared" si="30"/>
        <v>122.70297029702971</v>
      </c>
      <c r="Q146" s="38">
        <f t="shared" si="31"/>
        <v>120.29702970297029</v>
      </c>
      <c r="R146" s="38">
        <f t="shared" si="32"/>
        <v>129.25531914893617</v>
      </c>
      <c r="S146" s="39">
        <f t="shared" si="33"/>
        <v>-6.5523488519064728</v>
      </c>
      <c r="T146" s="39">
        <f t="shared" si="34"/>
        <v>-6.5523488519064585</v>
      </c>
      <c r="U146" t="s">
        <v>332</v>
      </c>
      <c r="V146" t="s">
        <v>328</v>
      </c>
      <c r="W146" t="s">
        <v>429</v>
      </c>
      <c r="X146" t="s">
        <v>481</v>
      </c>
      <c r="Y146" s="41"/>
    </row>
    <row r="147" spans="1:25" ht="15" x14ac:dyDescent="0.25">
      <c r="A147">
        <v>1.79</v>
      </c>
      <c r="B147">
        <v>2.13</v>
      </c>
      <c r="C147" s="29">
        <f t="shared" si="26"/>
        <v>2.8142785952212312E-2</v>
      </c>
      <c r="D147" s="30">
        <f>IF(OR($A147="",$B147=""),"",A147*'MPTO_working_2-way'!$G146)</f>
        <v>1.84037558685446</v>
      </c>
      <c r="E147" s="32">
        <f>IF(OR($A147="",$B147=""),"",B147*'MPTO_working_2-way'!$G146)</f>
        <v>2.1899441340782122</v>
      </c>
      <c r="F147" s="30">
        <f>IF(OR($A147="",$B147=""),"",'MPTO_working_2-way'!D146)</f>
        <v>1.8362511137332338</v>
      </c>
      <c r="G147" s="32">
        <f>IF(OR($A147="",$B147=""),"",'MPTO_working_2-way'!E146)</f>
        <v>2.1958130561234772</v>
      </c>
      <c r="H147" s="30">
        <f>IF(OR($A147="",$B147=""),"",'OddsRatio_working_2-way'!M146)</f>
        <v>1.8361309970619364</v>
      </c>
      <c r="I147" s="30">
        <f>IF(OR($A147="",$B147=""),"",'OddsRatio_working_2-way'!N146)</f>
        <v>2.1959848438987186</v>
      </c>
      <c r="J147" s="30">
        <f>IF('Log_working_2-way'!$D146="","",A147^('Log_working_2-way'!$D146))</f>
        <v>1.8342658577685029</v>
      </c>
      <c r="K147" s="32">
        <f>IF('Log_working_2-way'!$D146="","",B147^('Log_working_2-way'!$D146))</f>
        <v>2.1986586658056355</v>
      </c>
      <c r="L147" s="37">
        <f t="shared" si="27"/>
        <v>0.54336734693877553</v>
      </c>
      <c r="M147" s="37">
        <f t="shared" si="28"/>
        <v>0.45663265306122452</v>
      </c>
      <c r="N147" s="38">
        <v>244</v>
      </c>
      <c r="O147" s="38">
        <f t="shared" si="29"/>
        <v>107.68715083798881</v>
      </c>
      <c r="P147" s="38">
        <f t="shared" si="30"/>
        <v>129.44600938967139</v>
      </c>
      <c r="Q147" s="38">
        <f t="shared" si="31"/>
        <v>114.55399061032864</v>
      </c>
      <c r="R147" s="38">
        <f t="shared" si="32"/>
        <v>136.31284916201116</v>
      </c>
      <c r="S147" s="39">
        <f t="shared" si="33"/>
        <v>-6.86683977233983</v>
      </c>
      <c r="T147" s="39">
        <f t="shared" si="34"/>
        <v>-6.8668397723397732</v>
      </c>
      <c r="U147" t="s">
        <v>331</v>
      </c>
      <c r="V147" t="s">
        <v>329</v>
      </c>
      <c r="W147" t="s">
        <v>429</v>
      </c>
      <c r="X147" t="s">
        <v>481</v>
      </c>
      <c r="Y147" s="41"/>
    </row>
    <row r="148" spans="1:25" ht="15" x14ac:dyDescent="0.25">
      <c r="A148">
        <v>1.57</v>
      </c>
      <c r="B148">
        <v>2.54</v>
      </c>
      <c r="C148" s="29">
        <f t="shared" si="26"/>
        <v>3.0643462560810519E-2</v>
      </c>
      <c r="D148" s="30">
        <f>IF(OR($A148="",$B148=""),"",A148*'MPTO_working_2-way'!$G147)</f>
        <v>1.6181102362204727</v>
      </c>
      <c r="E148" s="32">
        <f>IF(OR($A148="",$B148=""),"",B148*'MPTO_working_2-way'!$G147)</f>
        <v>2.6178343949044587</v>
      </c>
      <c r="F148" s="30">
        <f>IF(OR($A148="",$B148=""),"",'MPTO_working_2-way'!D147)</f>
        <v>1.6086974061075479</v>
      </c>
      <c r="G148" s="32">
        <f>IF(OR($A148="",$B148=""),"",'MPTO_working_2-way'!E147)</f>
        <v>2.6428524090396981</v>
      </c>
      <c r="H148" s="30">
        <f>IF(OR($A148="",$B148=""),"",'OddsRatio_working_2-way'!M147)</f>
        <v>1.608382996253076</v>
      </c>
      <c r="I148" s="30">
        <f>IF(OR($A148="",$B148=""),"",'OddsRatio_working_2-way'!N147)</f>
        <v>2.6437014284732223</v>
      </c>
      <c r="J148" s="30">
        <f>IF('Log_working_2-way'!$D147="","",A148^('Log_working_2-way'!$D147))</f>
        <v>1.6041043788046649</v>
      </c>
      <c r="K148" s="32">
        <f>IF('Log_working_2-way'!$D147="","",B148^('Log_working_2-way'!$D147))</f>
        <v>2.6553430749478024</v>
      </c>
      <c r="L148" s="37">
        <f t="shared" si="27"/>
        <v>0.61800486618004857</v>
      </c>
      <c r="M148" s="37">
        <f t="shared" si="28"/>
        <v>0.38199513381995132</v>
      </c>
      <c r="N148" s="38">
        <v>245</v>
      </c>
      <c r="O148" s="38">
        <f t="shared" si="29"/>
        <v>88.949044585987281</v>
      </c>
      <c r="P148" s="38">
        <f t="shared" si="30"/>
        <v>148.54330708661413</v>
      </c>
      <c r="Q148" s="38">
        <f t="shared" si="31"/>
        <v>96.456692913385822</v>
      </c>
      <c r="R148" s="38">
        <f t="shared" si="32"/>
        <v>156.05095541401272</v>
      </c>
      <c r="S148" s="39">
        <f t="shared" si="33"/>
        <v>-7.5076483273985417</v>
      </c>
      <c r="T148" s="39">
        <f t="shared" si="34"/>
        <v>-7.5076483273985843</v>
      </c>
      <c r="U148" t="s">
        <v>170</v>
      </c>
      <c r="V148" t="s">
        <v>333</v>
      </c>
      <c r="W148" t="s">
        <v>429</v>
      </c>
      <c r="X148" t="s">
        <v>481</v>
      </c>
      <c r="Y148" s="41"/>
    </row>
    <row r="149" spans="1:25" ht="15" x14ac:dyDescent="0.25">
      <c r="A149">
        <v>2.09</v>
      </c>
      <c r="B149">
        <v>1.8</v>
      </c>
      <c r="C149" s="29">
        <f t="shared" si="26"/>
        <v>3.4024455077086735E-2</v>
      </c>
      <c r="D149" s="30">
        <f>IF(OR($A149="",$B149=""),"",A149*'MPTO_working_2-way'!$G148)</f>
        <v>2.161111111111111</v>
      </c>
      <c r="E149" s="32">
        <f>IF(OR($A149="",$B149=""),"",B149*'MPTO_working_2-way'!$G148)</f>
        <v>1.8612440191387563</v>
      </c>
      <c r="F149" s="30">
        <f>IF(OR($A149="",$B149=""),"",'MPTO_working_2-way'!D148)</f>
        <v>2.1670506912442398</v>
      </c>
      <c r="G149" s="32">
        <f>IF(OR($A149="",$B149=""),"",'MPTO_working_2-way'!E148)</f>
        <v>1.8568608094768018</v>
      </c>
      <c r="H149" s="30">
        <f>IF(OR($A149="",$B149=""),"",'OddsRatio_working_2-way'!M148)</f>
        <v>2.1672617529928755</v>
      </c>
      <c r="I149" s="30">
        <f>IF(OR($A149="",$B149=""),"",'OddsRatio_working_2-way'!N148)</f>
        <v>1.8567058737562385</v>
      </c>
      <c r="J149" s="30">
        <f>IF('Log_working_2-way'!$D148="","",A149^('Log_working_2-way'!$D148))</f>
        <v>2.1699807722915003</v>
      </c>
      <c r="K149" s="32">
        <f>IF('Log_working_2-way'!$D148="","",B149^('Log_working_2-way'!$D148))</f>
        <v>1.8547149010332622</v>
      </c>
      <c r="L149" s="37">
        <f t="shared" si="27"/>
        <v>0.46272493573264784</v>
      </c>
      <c r="M149" s="37">
        <f t="shared" si="28"/>
        <v>0.53727506426735205</v>
      </c>
      <c r="N149" s="38">
        <v>246</v>
      </c>
      <c r="O149" s="38">
        <f t="shared" si="29"/>
        <v>128.29665071770336</v>
      </c>
      <c r="P149" s="38">
        <f t="shared" si="30"/>
        <v>109.33333333333334</v>
      </c>
      <c r="Q149" s="38">
        <f t="shared" si="31"/>
        <v>136.66666666666669</v>
      </c>
      <c r="R149" s="38">
        <f t="shared" si="32"/>
        <v>117.70334928229667</v>
      </c>
      <c r="S149" s="39">
        <f t="shared" si="33"/>
        <v>-8.3700159489633279</v>
      </c>
      <c r="T149" s="39">
        <f t="shared" si="34"/>
        <v>-8.3700159489633279</v>
      </c>
      <c r="U149" t="s">
        <v>37</v>
      </c>
      <c r="V149" t="s">
        <v>42</v>
      </c>
      <c r="W149" t="s">
        <v>111</v>
      </c>
      <c r="X149" t="s">
        <v>481</v>
      </c>
      <c r="Y149" s="41"/>
    </row>
    <row r="150" spans="1:25" ht="15" x14ac:dyDescent="0.25">
      <c r="A150">
        <v>2.0299999999999998</v>
      </c>
      <c r="B150">
        <v>1.87</v>
      </c>
      <c r="C150" s="29">
        <f t="shared" si="26"/>
        <v>2.737019572719368E-2</v>
      </c>
      <c r="D150" s="30">
        <f>IF(OR($A150="",$B150=""),"",A150*'MPTO_working_2-way'!$G149)</f>
        <v>2.0855614973262031</v>
      </c>
      <c r="E150" s="32">
        <f>IF(OR($A150="",$B150=""),"",B150*'MPTO_working_2-way'!$G149)</f>
        <v>1.9211822660098523</v>
      </c>
      <c r="F150" s="30">
        <f>IF(OR($A150="",$B150=""),"",'MPTO_working_2-way'!D149)</f>
        <v>2.0880063804625832</v>
      </c>
      <c r="G150" s="32">
        <f>IF(OR($A150="",$B150=""),"",'MPTO_working_2-way'!E149)</f>
        <v>1.9191122570208035</v>
      </c>
      <c r="H150" s="30">
        <f>IF(OR($A150="",$B150=""),"",'OddsRatio_working_2-way'!M149)</f>
        <v>2.0880753861644932</v>
      </c>
      <c r="I150" s="30">
        <f>IF(OR($A150="",$B150=""),"",'OddsRatio_working_2-way'!N149)</f>
        <v>1.9190539669544755</v>
      </c>
      <c r="J150" s="30">
        <f>IF('Log_working_2-way'!$D149="","",A150^('Log_working_2-way'!$D149))</f>
        <v>2.0891848566626599</v>
      </c>
      <c r="K150" s="32">
        <f>IF('Log_working_2-way'!$D149="","",B150^('Log_working_2-way'!$D149))</f>
        <v>1.9181177959672178</v>
      </c>
      <c r="L150" s="37">
        <f t="shared" si="27"/>
        <v>0.4794871794871795</v>
      </c>
      <c r="M150" s="37">
        <f t="shared" si="28"/>
        <v>0.52051282051282044</v>
      </c>
      <c r="N150" s="38">
        <v>247</v>
      </c>
      <c r="O150" s="38">
        <f t="shared" si="29"/>
        <v>125.32512315270937</v>
      </c>
      <c r="P150" s="38">
        <f t="shared" si="30"/>
        <v>114.9144385026738</v>
      </c>
      <c r="Q150" s="38">
        <f t="shared" si="31"/>
        <v>132.08556149732618</v>
      </c>
      <c r="R150" s="38">
        <f t="shared" si="32"/>
        <v>121.67487684729066</v>
      </c>
      <c r="S150" s="39">
        <f t="shared" si="33"/>
        <v>-6.7604383446168157</v>
      </c>
      <c r="T150" s="39">
        <f t="shared" si="34"/>
        <v>-6.7604383446168583</v>
      </c>
      <c r="U150" t="s">
        <v>93</v>
      </c>
      <c r="V150" t="s">
        <v>34</v>
      </c>
      <c r="W150" t="s">
        <v>111</v>
      </c>
      <c r="X150" t="s">
        <v>481</v>
      </c>
      <c r="Y150" s="41"/>
    </row>
    <row r="151" spans="1:25" ht="15" x14ac:dyDescent="0.25">
      <c r="A151">
        <v>1.67</v>
      </c>
      <c r="B151">
        <v>2.3199999999999998</v>
      </c>
      <c r="C151" s="29">
        <f t="shared" si="26"/>
        <v>2.9836877968201669E-2</v>
      </c>
      <c r="D151" s="30">
        <f>IF(OR($A151="",$B151=""),"",A151*'MPTO_working_2-way'!$G150)</f>
        <v>1.7198275862068968</v>
      </c>
      <c r="E151" s="32">
        <f>IF(OR($A151="",$B151=""),"",B151*'MPTO_working_2-way'!$G150)</f>
        <v>2.3892215568862278</v>
      </c>
      <c r="F151" s="30">
        <f>IF(OR($A151="",$B151=""),"",'MPTO_working_2-way'!D150)</f>
        <v>1.7126690831933518</v>
      </c>
      <c r="G151" s="32">
        <f>IF(OR($A151="",$B151=""),"",'MPTO_working_2-way'!E150)</f>
        <v>2.4031757846421042</v>
      </c>
      <c r="H151" s="30">
        <f>IF(OR($A151="",$B151=""),"",'OddsRatio_working_2-way'!M150)</f>
        <v>1.7124435118490151</v>
      </c>
      <c r="I151" s="30">
        <f>IF(OR($A151="",$B151=""),"",'OddsRatio_working_2-way'!N150)</f>
        <v>2.4036200531950747</v>
      </c>
      <c r="J151" s="30">
        <f>IF('Log_working_2-way'!$D150="","",A151^('Log_working_2-way'!$D150))</f>
        <v>1.7092004057926933</v>
      </c>
      <c r="K151" s="32">
        <f>IF('Log_working_2-way'!$D150="","",B151^('Log_working_2-way'!$D150))</f>
        <v>2.4100386743042619</v>
      </c>
      <c r="L151" s="37">
        <f t="shared" si="27"/>
        <v>0.581453634085213</v>
      </c>
      <c r="M151" s="37">
        <f t="shared" si="28"/>
        <v>0.41854636591478689</v>
      </c>
      <c r="N151" s="38">
        <v>248</v>
      </c>
      <c r="O151" s="38">
        <f t="shared" si="29"/>
        <v>99.497005988023943</v>
      </c>
      <c r="P151" s="38">
        <f t="shared" si="30"/>
        <v>141.10344827586209</v>
      </c>
      <c r="Q151" s="38">
        <f t="shared" si="31"/>
        <v>106.89655172413794</v>
      </c>
      <c r="R151" s="38">
        <f t="shared" si="32"/>
        <v>148.50299401197606</v>
      </c>
      <c r="S151" s="39">
        <f t="shared" si="33"/>
        <v>-7.3995457361139927</v>
      </c>
      <c r="T151" s="39">
        <f t="shared" si="34"/>
        <v>-7.3995457361139643</v>
      </c>
      <c r="U151" t="s">
        <v>208</v>
      </c>
      <c r="V151" t="s">
        <v>348</v>
      </c>
      <c r="W151" t="s">
        <v>422</v>
      </c>
      <c r="X151" t="s">
        <v>481</v>
      </c>
      <c r="Y151" s="41"/>
    </row>
    <row r="152" spans="1:25" ht="15" x14ac:dyDescent="0.25">
      <c r="A152">
        <v>1.89</v>
      </c>
      <c r="B152">
        <v>2.0099999999999998</v>
      </c>
      <c r="C152" s="29">
        <f t="shared" si="26"/>
        <v>2.6612966911474523E-2</v>
      </c>
      <c r="D152" s="30">
        <f>IF(OR($A152="",$B152=""),"",A152*'MPTO_working_2-way'!$G151)</f>
        <v>1.9402985074626868</v>
      </c>
      <c r="E152" s="32">
        <f>IF(OR($A152="",$B152=""),"",B152*'MPTO_working_2-way'!$G151)</f>
        <v>2.0634920634920637</v>
      </c>
      <c r="F152" s="30">
        <f>IF(OR($A152="",$B152=""),"",'MPTO_working_2-way'!D151)</f>
        <v>1.9387583250401901</v>
      </c>
      <c r="G152" s="32">
        <f>IF(OR($A152="",$B152=""),"",'MPTO_working_2-way'!E151)</f>
        <v>2.065236891462122</v>
      </c>
      <c r="H152" s="30">
        <f>IF(OR($A152="",$B152=""),"",'OddsRatio_working_2-way'!M151)</f>
        <v>1.9387162078135651</v>
      </c>
      <c r="I152" s="30">
        <f>IF(OR($A152="",$B152=""),"",'OddsRatio_working_2-way'!N151)</f>
        <v>2.0652846852715743</v>
      </c>
      <c r="J152" s="30">
        <f>IF('Log_working_2-way'!$D151="","",A152^('Log_working_2-way'!$D151))</f>
        <v>1.9380198887252209</v>
      </c>
      <c r="K152" s="32">
        <f>IF('Log_working_2-way'!$D151="","",B152^('Log_working_2-way'!$D151))</f>
        <v>2.0660754766713998</v>
      </c>
      <c r="L152" s="37">
        <f t="shared" si="27"/>
        <v>0.51538461538461533</v>
      </c>
      <c r="M152" s="37">
        <f t="shared" si="28"/>
        <v>0.48461538461538456</v>
      </c>
      <c r="N152" s="38">
        <v>249</v>
      </c>
      <c r="O152" s="38">
        <f t="shared" si="29"/>
        <v>117.25396825396825</v>
      </c>
      <c r="P152" s="38">
        <f t="shared" si="30"/>
        <v>125.11940298507461</v>
      </c>
      <c r="Q152" s="38">
        <f t="shared" si="31"/>
        <v>123.88059701492539</v>
      </c>
      <c r="R152" s="38">
        <f t="shared" si="32"/>
        <v>131.74603174603178</v>
      </c>
      <c r="S152" s="39">
        <f t="shared" si="33"/>
        <v>-6.6266287609571322</v>
      </c>
      <c r="T152" s="39">
        <f t="shared" si="34"/>
        <v>-6.6266287609571606</v>
      </c>
      <c r="U152" t="s">
        <v>129</v>
      </c>
      <c r="V152" t="s">
        <v>338</v>
      </c>
      <c r="W152" t="s">
        <v>422</v>
      </c>
      <c r="X152" t="s">
        <v>481</v>
      </c>
      <c r="Y152" s="41"/>
    </row>
    <row r="153" spans="1:25" ht="15" x14ac:dyDescent="0.25">
      <c r="A153">
        <v>2.08</v>
      </c>
      <c r="B153">
        <v>1.84</v>
      </c>
      <c r="C153" s="29">
        <f t="shared" si="26"/>
        <v>2.4247491638795804E-2</v>
      </c>
      <c r="D153" s="30">
        <f>IF(OR($A153="",$B153=""),"",A153*'MPTO_working_2-way'!$G152)</f>
        <v>2.1304347826086953</v>
      </c>
      <c r="E153" s="32">
        <f>IF(OR($A153="",$B153=""),"",B153*'MPTO_working_2-way'!$G152)</f>
        <v>1.8846153846153844</v>
      </c>
      <c r="F153" s="30">
        <f>IF(OR($A153="",$B153=""),"",'MPTO_working_2-way'!D152)</f>
        <v>2.1338090990187331</v>
      </c>
      <c r="G153" s="32">
        <f>IF(OR($A153="",$B153=""),"",'MPTO_working_2-way'!E152)</f>
        <v>1.8819826907946497</v>
      </c>
      <c r="H153" s="30">
        <f>IF(OR($A153="",$B153=""),"",'OddsRatio_working_2-way'!M152)</f>
        <v>2.1338934190276815</v>
      </c>
      <c r="I153" s="30">
        <f>IF(OR($A153="",$B153=""),"",'OddsRatio_working_2-way'!N152)</f>
        <v>1.8819171036881968</v>
      </c>
      <c r="J153" s="30">
        <f>IF('Log_working_2-way'!$D152="","",A153^('Log_working_2-way'!$D152))</f>
        <v>2.1354221138982008</v>
      </c>
      <c r="K153" s="32">
        <f>IF('Log_working_2-way'!$D152="","",B153^('Log_working_2-way'!$D152))</f>
        <v>1.8807297195989381</v>
      </c>
      <c r="L153" s="37">
        <f t="shared" si="27"/>
        <v>0.46938775510204089</v>
      </c>
      <c r="M153" s="37">
        <f t="shared" si="28"/>
        <v>0.53061224489795922</v>
      </c>
      <c r="N153" s="38">
        <v>250</v>
      </c>
      <c r="O153" s="38">
        <f t="shared" si="29"/>
        <v>129.80769230769229</v>
      </c>
      <c r="P153" s="38">
        <f t="shared" si="30"/>
        <v>114.13043478260869</v>
      </c>
      <c r="Q153" s="38">
        <f t="shared" si="31"/>
        <v>135.86956521739128</v>
      </c>
      <c r="R153" s="38">
        <f t="shared" si="32"/>
        <v>120.19230769230768</v>
      </c>
      <c r="S153" s="39">
        <f t="shared" si="33"/>
        <v>-6.061872909698991</v>
      </c>
      <c r="T153" s="39">
        <f t="shared" si="34"/>
        <v>-6.061872909698991</v>
      </c>
      <c r="U153" t="s">
        <v>339</v>
      </c>
      <c r="V153" t="s">
        <v>342</v>
      </c>
      <c r="W153" t="s">
        <v>422</v>
      </c>
      <c r="X153" t="s">
        <v>481</v>
      </c>
      <c r="Y153" s="41"/>
    </row>
    <row r="154" spans="1:25" s="35" customFormat="1" ht="15" x14ac:dyDescent="0.25">
      <c r="A154">
        <v>2.33</v>
      </c>
      <c r="B154">
        <v>1.67</v>
      </c>
      <c r="C154" s="29">
        <f t="shared" si="26"/>
        <v>2.7986944565804084E-2</v>
      </c>
      <c r="D154" s="30">
        <f>IF(OR($A154="",$B154=""),"",A154*'MPTO_working_2-way'!$G153)</f>
        <v>2.3952095808383236</v>
      </c>
      <c r="E154" s="32">
        <f>IF(OR($A154="",$B154=""),"",B154*'MPTO_working_2-way'!$G153)</f>
        <v>1.7167381974248928</v>
      </c>
      <c r="F154" s="30">
        <f>IF(OR($A154="",$B154=""),"",'MPTO_working_2-way'!D153)</f>
        <v>2.4085296029216061</v>
      </c>
      <c r="G154" s="32">
        <f>IF(OR($A154="",$B154=""),"",'MPTO_working_2-way'!E153)</f>
        <v>1.7099602293950913</v>
      </c>
      <c r="H154" s="30">
        <f>IF(OR($A154="",$B154=""),"",'OddsRatio_working_2-way'!M153)</f>
        <v>2.408926764195241</v>
      </c>
      <c r="I154" s="30">
        <f>IF(OR($A154="",$B154=""),"",'OddsRatio_working_2-way'!N153)</f>
        <v>1.7097600992562489</v>
      </c>
      <c r="J154" s="30">
        <f>IF('Log_working_2-way'!$D153="","",A154^('Log_working_2-way'!$D153))</f>
        <v>2.4150421151239718</v>
      </c>
      <c r="K154" s="32">
        <f>IF('Log_working_2-way'!$D153="","",B154^('Log_working_2-way'!$D153))</f>
        <v>1.7066927473832643</v>
      </c>
      <c r="L154" s="37">
        <f t="shared" si="27"/>
        <v>0.41749999999999998</v>
      </c>
      <c r="M154" s="37">
        <f t="shared" si="28"/>
        <v>0.58250000000000002</v>
      </c>
      <c r="N154" s="38">
        <v>251</v>
      </c>
      <c r="O154" s="38">
        <f t="shared" si="29"/>
        <v>143.274678111588</v>
      </c>
      <c r="P154" s="38">
        <f t="shared" si="30"/>
        <v>100.70059880239519</v>
      </c>
      <c r="Q154" s="38">
        <f t="shared" si="31"/>
        <v>150.29940119760479</v>
      </c>
      <c r="R154" s="38">
        <f t="shared" si="32"/>
        <v>107.72532188841203</v>
      </c>
      <c r="S154" s="39">
        <f t="shared" si="33"/>
        <v>-7.0247230860167917</v>
      </c>
      <c r="T154" s="39">
        <f t="shared" si="34"/>
        <v>-7.0247230860168344</v>
      </c>
      <c r="U154" t="s">
        <v>130</v>
      </c>
      <c r="V154" t="s">
        <v>344</v>
      </c>
      <c r="W154" t="s">
        <v>422</v>
      </c>
      <c r="X154" t="s">
        <v>481</v>
      </c>
      <c r="Y154" s="41"/>
    </row>
    <row r="155" spans="1:25" ht="15" x14ac:dyDescent="0.25">
      <c r="A155">
        <v>1.96</v>
      </c>
      <c r="B155">
        <v>1.94</v>
      </c>
      <c r="C155" s="29">
        <f t="shared" si="26"/>
        <v>2.5667999158426325E-2</v>
      </c>
      <c r="D155" s="30">
        <f>IF(OR($A155="",$B155=""),"",A155*'MPTO_working_2-way'!$G154)</f>
        <v>2.0103092783505154</v>
      </c>
      <c r="E155" s="32">
        <f>IF(OR($A155="",$B155=""),"",B155*'MPTO_working_2-way'!$G154)</f>
        <v>1.989795918367347</v>
      </c>
      <c r="F155" s="30">
        <f>IF(OR($A155="",$B155=""),"",'MPTO_working_2-way'!D154)</f>
        <v>2.0105752961082914</v>
      </c>
      <c r="G155" s="32">
        <f>IF(OR($A155="",$B155=""),"",'MPTO_working_2-way'!E154)</f>
        <v>1.9895353704478862</v>
      </c>
      <c r="H155" s="30">
        <f>IF(OR($A155="",$B155=""),"",'OddsRatio_working_2-way'!M154)</f>
        <v>2.0105823052798226</v>
      </c>
      <c r="I155" s="30">
        <f>IF(OR($A155="",$B155=""),"",'OddsRatio_working_2-way'!N154)</f>
        <v>1.9895285072531594</v>
      </c>
      <c r="J155" s="30">
        <f>IF('Log_working_2-way'!$D154="","",A155^('Log_working_2-way'!$D154))</f>
        <v>2.0107026250536491</v>
      </c>
      <c r="K155" s="32">
        <f>IF('Log_working_2-way'!$D154="","",B155^('Log_working_2-way'!$D154))</f>
        <v>1.9894107081664238</v>
      </c>
      <c r="L155" s="37">
        <f t="shared" si="27"/>
        <v>0.49743589743589745</v>
      </c>
      <c r="M155" s="37">
        <f t="shared" si="28"/>
        <v>0.50256410256410255</v>
      </c>
      <c r="N155" s="38">
        <v>252</v>
      </c>
      <c r="O155" s="38">
        <f t="shared" si="29"/>
        <v>123.42857142857144</v>
      </c>
      <c r="P155" s="38">
        <f t="shared" si="30"/>
        <v>122.10309278350516</v>
      </c>
      <c r="Q155" s="38">
        <f t="shared" si="31"/>
        <v>129.89690721649487</v>
      </c>
      <c r="R155" s="38">
        <f t="shared" si="32"/>
        <v>128.57142857142858</v>
      </c>
      <c r="S155" s="39">
        <f t="shared" si="33"/>
        <v>-6.4683357879234222</v>
      </c>
      <c r="T155" s="39">
        <f t="shared" si="34"/>
        <v>-6.4683357879234222</v>
      </c>
      <c r="U155" t="s">
        <v>335</v>
      </c>
      <c r="V155" t="s">
        <v>207</v>
      </c>
      <c r="W155" t="s">
        <v>422</v>
      </c>
      <c r="X155" t="s">
        <v>481</v>
      </c>
      <c r="Y155" s="41"/>
    </row>
    <row r="156" spans="1:25" ht="15" x14ac:dyDescent="0.25">
      <c r="A156">
        <v>1.65</v>
      </c>
      <c r="B156">
        <v>2.35</v>
      </c>
      <c r="C156" s="29">
        <f t="shared" si="26"/>
        <v>3.1592520954223158E-2</v>
      </c>
      <c r="D156" s="30">
        <f>IF(OR($A156="",$B156=""),"",A156*'MPTO_working_2-way'!$G155)</f>
        <v>1.7021276595744681</v>
      </c>
      <c r="E156" s="32">
        <f>IF(OR($A156="",$B156=""),"",B156*'MPTO_working_2-way'!$G155)</f>
        <v>2.4242424242424243</v>
      </c>
      <c r="F156" s="30">
        <f>IF(OR($A156="",$B156=""),"",'MPTO_working_2-way'!D155)</f>
        <v>1.6941561987984708</v>
      </c>
      <c r="G156" s="32">
        <f>IF(OR($A156="",$B156=""),"",'MPTO_working_2-way'!E155)</f>
        <v>2.4405979543666407</v>
      </c>
      <c r="H156" s="30">
        <f>IF(OR($A156="",$B156=""),"",'OddsRatio_working_2-way'!M155)</f>
        <v>1.6938886664887112</v>
      </c>
      <c r="I156" s="30">
        <f>IF(OR($A156="",$B156=""),"",'OddsRatio_working_2-way'!N155)</f>
        <v>2.4411533842457849</v>
      </c>
      <c r="J156" s="30">
        <f>IF('Log_working_2-way'!$D155="","",A156^('Log_working_2-way'!$D155))</f>
        <v>1.6902722385674813</v>
      </c>
      <c r="K156" s="32">
        <f>IF('Log_working_2-way'!$D155="","",B156^('Log_working_2-way'!$D155))</f>
        <v>2.4487037782009757</v>
      </c>
      <c r="L156" s="37">
        <f t="shared" si="27"/>
        <v>0.58750000000000002</v>
      </c>
      <c r="M156" s="37">
        <f t="shared" si="28"/>
        <v>0.41249999999999998</v>
      </c>
      <c r="N156" s="38">
        <v>253</v>
      </c>
      <c r="O156" s="38">
        <f t="shared" si="29"/>
        <v>99.666666666666657</v>
      </c>
      <c r="P156" s="38">
        <f t="shared" si="30"/>
        <v>145.34042553191492</v>
      </c>
      <c r="Q156" s="38">
        <f t="shared" si="31"/>
        <v>107.65957446808511</v>
      </c>
      <c r="R156" s="38">
        <f t="shared" si="32"/>
        <v>153.33333333333334</v>
      </c>
      <c r="S156" s="39">
        <f t="shared" si="33"/>
        <v>-7.992907801418454</v>
      </c>
      <c r="T156" s="39">
        <f t="shared" si="34"/>
        <v>-7.9929078014184256</v>
      </c>
      <c r="U156" t="s">
        <v>341</v>
      </c>
      <c r="V156" t="s">
        <v>206</v>
      </c>
      <c r="W156" t="s">
        <v>422</v>
      </c>
      <c r="X156" t="s">
        <v>481</v>
      </c>
      <c r="Y156" s="41"/>
    </row>
    <row r="157" spans="1:25" ht="15" x14ac:dyDescent="0.25">
      <c r="A157">
        <v>1.6</v>
      </c>
      <c r="B157">
        <v>2.4900000000000002</v>
      </c>
      <c r="C157" s="29">
        <f t="shared" si="26"/>
        <v>2.6606425702811132E-2</v>
      </c>
      <c r="D157" s="30">
        <f>IF(OR($A157="",$B157=""),"",A157*'MPTO_working_2-way'!$G156)</f>
        <v>1.642570281124498</v>
      </c>
      <c r="E157" s="32">
        <f>IF(OR($A157="",$B157=""),"",B157*'MPTO_working_2-way'!$G156)</f>
        <v>2.5562499999999999</v>
      </c>
      <c r="F157" s="30">
        <f>IF(OR($A157="",$B157=""),"",'MPTO_working_2-way'!D156)</f>
        <v>1.6347968814115716</v>
      </c>
      <c r="G157" s="32">
        <f>IF(OR($A157="",$B157=""),"",'MPTO_working_2-way'!E156)</f>
        <v>2.5753070458952809</v>
      </c>
      <c r="H157" s="30">
        <f>IF(OR($A157="",$B157=""),"",'OddsRatio_working_2-way'!M156)</f>
        <v>1.6345743169703524</v>
      </c>
      <c r="I157" s="30">
        <f>IF(OR($A157="",$B157=""),"",'OddsRatio_working_2-way'!N156)</f>
        <v>2.5758595538097082</v>
      </c>
      <c r="J157" s="30">
        <f>IF('Log_working_2-way'!$D156="","",A157^('Log_working_2-way'!$D156))</f>
        <v>1.6310520901344163</v>
      </c>
      <c r="K157" s="32">
        <f>IF('Log_working_2-way'!$D156="","",B157^('Log_working_2-way'!$D156))</f>
        <v>2.5846552378694785</v>
      </c>
      <c r="L157" s="37">
        <f t="shared" si="27"/>
        <v>0.60880195599022002</v>
      </c>
      <c r="M157" s="37">
        <f t="shared" si="28"/>
        <v>0.39119804400977998</v>
      </c>
      <c r="N157" s="38">
        <v>254</v>
      </c>
      <c r="O157" s="38">
        <f t="shared" si="29"/>
        <v>95.250000000000028</v>
      </c>
      <c r="P157" s="38">
        <f t="shared" si="30"/>
        <v>151.99196787148594</v>
      </c>
      <c r="Q157" s="38">
        <f t="shared" si="31"/>
        <v>102.00803212851405</v>
      </c>
      <c r="R157" s="38">
        <f t="shared" si="32"/>
        <v>158.75</v>
      </c>
      <c r="S157" s="39">
        <f t="shared" si="33"/>
        <v>-6.7580321285140172</v>
      </c>
      <c r="T157" s="39">
        <f t="shared" si="34"/>
        <v>-6.7580321285140599</v>
      </c>
      <c r="U157" t="s">
        <v>346</v>
      </c>
      <c r="V157" t="s">
        <v>336</v>
      </c>
      <c r="W157" t="s">
        <v>422</v>
      </c>
      <c r="X157" t="s">
        <v>481</v>
      </c>
      <c r="Y157" s="41"/>
    </row>
    <row r="158" spans="1:25" ht="15" x14ac:dyDescent="0.25">
      <c r="A158">
        <v>2.17</v>
      </c>
      <c r="B158">
        <v>1.68</v>
      </c>
      <c r="C158" s="29">
        <f t="shared" si="26"/>
        <v>5.6067588325652729E-2</v>
      </c>
      <c r="D158" s="30">
        <f>IF(OR($A158="",$B158=""),"",A158*'MPTO_working_2-way'!$G157)</f>
        <v>2.2916666666666665</v>
      </c>
      <c r="E158" s="32">
        <f>IF(OR($A158="",$B158=""),"",B158*'MPTO_working_2-way'!$G157)</f>
        <v>1.7741935483870965</v>
      </c>
      <c r="F158" s="30">
        <f>IF(OR($A158="",$B158=""),"",'MPTO_working_2-way'!D157)</f>
        <v>2.3105590062111796</v>
      </c>
      <c r="G158" s="32">
        <f>IF(OR($A158="",$B158=""),"",'MPTO_working_2-way'!E157)</f>
        <v>1.76303317535545</v>
      </c>
      <c r="H158" s="30">
        <f>IF(OR($A158="",$B158=""),"",'OddsRatio_working_2-way'!M157)</f>
        <v>2.311711948292809</v>
      </c>
      <c r="I158" s="30">
        <f>IF(OR($A158="",$B158=""),"",'OddsRatio_working_2-way'!N157)</f>
        <v>1.7623624998624872</v>
      </c>
      <c r="J158" s="30">
        <f>IF('Log_working_2-way'!$D157="","",A158^('Log_working_2-way'!$D157))</f>
        <v>2.3206218174677646</v>
      </c>
      <c r="K158" s="32">
        <f>IF('Log_working_2-way'!$D157="","",B158^('Log_working_2-way'!$D157))</f>
        <v>1.7572190514877359</v>
      </c>
      <c r="L158" s="37">
        <f t="shared" si="27"/>
        <v>0.4363636363636364</v>
      </c>
      <c r="M158" s="37">
        <f t="shared" si="28"/>
        <v>0.56363636363636371</v>
      </c>
      <c r="N158" s="38">
        <v>255</v>
      </c>
      <c r="O158" s="38">
        <f t="shared" si="29"/>
        <v>137.48847926267283</v>
      </c>
      <c r="P158" s="38">
        <f t="shared" si="30"/>
        <v>103.21428571428569</v>
      </c>
      <c r="Q158" s="38">
        <f t="shared" si="31"/>
        <v>151.78571428571428</v>
      </c>
      <c r="R158" s="38">
        <f t="shared" si="32"/>
        <v>117.51152073732719</v>
      </c>
      <c r="S158" s="39">
        <f t="shared" si="33"/>
        <v>-14.297235023041452</v>
      </c>
      <c r="T158" s="39">
        <f t="shared" si="34"/>
        <v>-14.297235023041495</v>
      </c>
      <c r="U158" t="s">
        <v>232</v>
      </c>
      <c r="V158" t="s">
        <v>351</v>
      </c>
      <c r="W158" t="s">
        <v>432</v>
      </c>
      <c r="X158" t="s">
        <v>481</v>
      </c>
      <c r="Y158" s="41"/>
    </row>
    <row r="159" spans="1:25" ht="15" x14ac:dyDescent="0.25">
      <c r="A159">
        <v>1.8</v>
      </c>
      <c r="B159">
        <v>2.02</v>
      </c>
      <c r="C159" s="29">
        <f t="shared" si="26"/>
        <v>5.0605060506050625E-2</v>
      </c>
      <c r="D159" s="30">
        <f>IF(OR($A159="",$B159=""),"",A159*'MPTO_working_2-way'!$G158)</f>
        <v>1.8910891089108912</v>
      </c>
      <c r="E159" s="32">
        <f>IF(OR($A159="",$B159=""),"",B159*'MPTO_working_2-way'!$G158)</f>
        <v>2.1222222222222222</v>
      </c>
      <c r="F159" s="30">
        <f>IF(OR($A159="",$B159=""),"",'MPTO_working_2-way'!D158)</f>
        <v>1.8858921161825728</v>
      </c>
      <c r="G159" s="32">
        <f>IF(OR($A159="",$B159=""),"",'MPTO_working_2-way'!E158)</f>
        <v>2.1288056206088992</v>
      </c>
      <c r="H159" s="30">
        <f>IF(OR($A159="",$B159=""),"",'OddsRatio_working_2-way'!M158)</f>
        <v>1.8856148855400954</v>
      </c>
      <c r="I159" s="30">
        <f>IF(OR($A159="",$B159=""),"",'OddsRatio_working_2-way'!N158)</f>
        <v>2.1291589790636212</v>
      </c>
      <c r="J159" s="30">
        <f>IF('Log_working_2-way'!$D158="","",A159^('Log_working_2-way'!$D158))</f>
        <v>1.8832228856435711</v>
      </c>
      <c r="K159" s="32">
        <f>IF('Log_working_2-way'!$D158="","",B159^('Log_working_2-way'!$D158))</f>
        <v>2.1322170385907109</v>
      </c>
      <c r="L159" s="37">
        <f t="shared" si="27"/>
        <v>0.52879581151832455</v>
      </c>
      <c r="M159" s="37">
        <f t="shared" si="28"/>
        <v>0.47120418848167539</v>
      </c>
      <c r="N159" s="38">
        <v>256</v>
      </c>
      <c r="O159" s="38">
        <f t="shared" si="29"/>
        <v>113.77777777777779</v>
      </c>
      <c r="P159" s="38">
        <f t="shared" si="30"/>
        <v>129.26732673267327</v>
      </c>
      <c r="Q159" s="38">
        <f t="shared" si="31"/>
        <v>126.73267326732673</v>
      </c>
      <c r="R159" s="38">
        <f t="shared" si="32"/>
        <v>142.22222222222223</v>
      </c>
      <c r="S159" s="39">
        <f t="shared" si="33"/>
        <v>-12.954895489548946</v>
      </c>
      <c r="T159" s="39">
        <f t="shared" si="34"/>
        <v>-12.95489548954896</v>
      </c>
      <c r="U159" t="s">
        <v>230</v>
      </c>
      <c r="V159" t="s">
        <v>352</v>
      </c>
      <c r="W159" t="s">
        <v>432</v>
      </c>
      <c r="X159" t="s">
        <v>481</v>
      </c>
      <c r="Y159" s="41"/>
    </row>
    <row r="160" spans="1:25" ht="15" x14ac:dyDescent="0.25">
      <c r="A160">
        <v>2.37</v>
      </c>
      <c r="B160">
        <v>1.57</v>
      </c>
      <c r="C160" s="29">
        <f t="shared" si="26"/>
        <v>5.8883603429277898E-2</v>
      </c>
      <c r="D160" s="30">
        <f>IF(OR($A160="",$B160=""),"",A160*'MPTO_working_2-way'!$G159)</f>
        <v>2.5095541401273889</v>
      </c>
      <c r="E160" s="32">
        <f>IF(OR($A160="",$B160=""),"",B160*'MPTO_working_2-way'!$G159)</f>
        <v>1.6624472573839664</v>
      </c>
      <c r="F160" s="30">
        <f>IF(OR($A160="",$B160=""),"",'MPTO_working_2-way'!D159)</f>
        <v>2.5477763702968264</v>
      </c>
      <c r="G160" s="32">
        <f>IF(OR($A160="",$B160=""),"",'MPTO_working_2-way'!E159)</f>
        <v>1.6460881682850761</v>
      </c>
      <c r="H160" s="30">
        <f>IF(OR($A160="",$B160=""),"",'OddsRatio_working_2-way'!M159)</f>
        <v>2.5503253761484475</v>
      </c>
      <c r="I160" s="30">
        <f>IF(OR($A160="",$B160=""),"",'OddsRatio_working_2-way'!N159)</f>
        <v>1.6450258864267262</v>
      </c>
      <c r="J160" s="30">
        <f>IF('Log_working_2-way'!$D159="","",A160^('Log_working_2-way'!$D159))</f>
        <v>2.5686789280908098</v>
      </c>
      <c r="K160" s="32">
        <f>IF('Log_working_2-way'!$D159="","",B160^('Log_working_2-way'!$D159))</f>
        <v>1.6374790800626331</v>
      </c>
      <c r="L160" s="37">
        <f t="shared" si="27"/>
        <v>0.39847715736040606</v>
      </c>
      <c r="M160" s="37">
        <f t="shared" si="28"/>
        <v>0.60152284263959388</v>
      </c>
      <c r="N160" s="38">
        <v>257</v>
      </c>
      <c r="O160" s="38">
        <f t="shared" si="29"/>
        <v>148.56118143459915</v>
      </c>
      <c r="P160" s="38">
        <f t="shared" si="30"/>
        <v>93.30573248407643</v>
      </c>
      <c r="Q160" s="38">
        <f t="shared" si="31"/>
        <v>163.69426751592357</v>
      </c>
      <c r="R160" s="38">
        <f t="shared" si="32"/>
        <v>108.43881856540084</v>
      </c>
      <c r="S160" s="39">
        <f t="shared" si="33"/>
        <v>-15.133086081324421</v>
      </c>
      <c r="T160" s="39">
        <f t="shared" si="34"/>
        <v>-15.133086081324407</v>
      </c>
      <c r="U160" t="s">
        <v>353</v>
      </c>
      <c r="V160" t="s">
        <v>356</v>
      </c>
      <c r="W160" t="s">
        <v>432</v>
      </c>
      <c r="X160" t="s">
        <v>481</v>
      </c>
      <c r="Y160" s="41"/>
    </row>
    <row r="161" spans="1:25" ht="15" x14ac:dyDescent="0.25">
      <c r="A161">
        <v>1.87</v>
      </c>
      <c r="B161">
        <v>1.93</v>
      </c>
      <c r="C161" s="29">
        <f t="shared" si="26"/>
        <v>5.2894073314676771E-2</v>
      </c>
      <c r="D161" s="30">
        <f>IF(OR($A161="",$B161=""),"",A161*'MPTO_working_2-way'!$G160)</f>
        <v>1.9689119170984457</v>
      </c>
      <c r="E161" s="32">
        <f>IF(OR($A161="",$B161=""),"",B161*'MPTO_working_2-way'!$G160)</f>
        <v>2.0320855614973259</v>
      </c>
      <c r="F161" s="30">
        <f>IF(OR($A161="",$B161=""),"",'MPTO_working_2-way'!D160)</f>
        <v>1.9672944318770271</v>
      </c>
      <c r="G161" s="32">
        <f>IF(OR($A161="",$B161=""),"",'MPTO_working_2-way'!E160)</f>
        <v>2.0338113888027949</v>
      </c>
      <c r="H161" s="30">
        <f>IF(OR($A161="",$B161=""),"",'OddsRatio_working_2-way'!M160)</f>
        <v>1.9672041516493519</v>
      </c>
      <c r="I161" s="30">
        <f>IF(OR($A161="",$B161=""),"",'OddsRatio_working_2-way'!N160)</f>
        <v>2.0339078862458586</v>
      </c>
      <c r="J161" s="30">
        <f>IF('Log_working_2-way'!$D160="","",A161^('Log_working_2-way'!$D160))</f>
        <v>1.9664563180322503</v>
      </c>
      <c r="K161" s="32">
        <f>IF('Log_working_2-way'!$D160="","",B161^('Log_working_2-way'!$D160))</f>
        <v>2.0347079131673405</v>
      </c>
      <c r="L161" s="37">
        <f t="shared" si="27"/>
        <v>0.50789473684210529</v>
      </c>
      <c r="M161" s="37">
        <f t="shared" si="28"/>
        <v>0.49210526315789482</v>
      </c>
      <c r="N161" s="38">
        <v>258</v>
      </c>
      <c r="O161" s="38">
        <f t="shared" si="29"/>
        <v>120.03208556149733</v>
      </c>
      <c r="P161" s="38">
        <f t="shared" si="30"/>
        <v>124.32124352331607</v>
      </c>
      <c r="Q161" s="38">
        <f t="shared" si="31"/>
        <v>133.67875647668396</v>
      </c>
      <c r="R161" s="38">
        <f t="shared" si="32"/>
        <v>137.96791443850265</v>
      </c>
      <c r="S161" s="39">
        <f t="shared" si="33"/>
        <v>-13.646670915186633</v>
      </c>
      <c r="T161" s="39">
        <f t="shared" si="34"/>
        <v>-13.646670915186576</v>
      </c>
      <c r="U161" t="s">
        <v>357</v>
      </c>
      <c r="V161" t="s">
        <v>354</v>
      </c>
      <c r="W161" t="s">
        <v>432</v>
      </c>
      <c r="X161" t="s">
        <v>481</v>
      </c>
      <c r="Y161" s="41"/>
    </row>
    <row r="162" spans="1:25" ht="15" x14ac:dyDescent="0.25">
      <c r="A162">
        <v>1.54</v>
      </c>
      <c r="B162">
        <v>2.63</v>
      </c>
      <c r="C162" s="29">
        <f t="shared" si="26"/>
        <v>2.9578786232778764E-2</v>
      </c>
      <c r="D162" s="30">
        <f>IF(OR($A162="",$B162=""),"",A162*'MPTO_working_2-way'!$G161)</f>
        <v>1.5855513307984794</v>
      </c>
      <c r="E162" s="32">
        <f>IF(OR($A162="",$B162=""),"",B162*'MPTO_working_2-way'!$G161)</f>
        <v>2.7077922077922079</v>
      </c>
      <c r="F162" s="30">
        <f>IF(OR($A162="",$B162=""),"",'MPTO_working_2-way'!D161)</f>
        <v>1.5758919886385747</v>
      </c>
      <c r="G162" s="32">
        <f>IF(OR($A162="",$B162=""),"",'MPTO_working_2-way'!E161)</f>
        <v>2.7364367272481593</v>
      </c>
      <c r="H162" s="30">
        <f>IF(OR($A162="",$B162=""),"",'OddsRatio_working_2-way'!M161)</f>
        <v>1.5755765314519714</v>
      </c>
      <c r="I162" s="30">
        <f>IF(OR($A162="",$B162=""),"",'OddsRatio_working_2-way'!N161)</f>
        <v>2.7373884190124329</v>
      </c>
      <c r="J162" s="30">
        <f>IF('Log_working_2-way'!$D161="","",A162^('Log_working_2-way'!$D161))</f>
        <v>1.5711815546212307</v>
      </c>
      <c r="K162" s="32">
        <f>IF('Log_working_2-way'!$D161="","",B162^('Log_working_2-way'!$D161))</f>
        <v>2.7507568161284262</v>
      </c>
      <c r="L162" s="37">
        <f t="shared" si="27"/>
        <v>0.63069544364508379</v>
      </c>
      <c r="M162" s="37">
        <f t="shared" si="28"/>
        <v>0.36930455635491605</v>
      </c>
      <c r="N162" s="38">
        <v>259</v>
      </c>
      <c r="O162" s="38">
        <f t="shared" si="29"/>
        <v>90.818181818181827</v>
      </c>
      <c r="P162" s="38">
        <f t="shared" si="30"/>
        <v>160.52091254752852</v>
      </c>
      <c r="Q162" s="38">
        <f t="shared" si="31"/>
        <v>98.479087452471489</v>
      </c>
      <c r="R162" s="38">
        <f t="shared" si="32"/>
        <v>168.18181818181819</v>
      </c>
      <c r="S162" s="39">
        <f t="shared" si="33"/>
        <v>-7.6609056342896622</v>
      </c>
      <c r="T162" s="39">
        <f t="shared" si="34"/>
        <v>-7.6609056342896622</v>
      </c>
      <c r="U162" t="s">
        <v>369</v>
      </c>
      <c r="V162" t="s">
        <v>362</v>
      </c>
      <c r="W162" t="s">
        <v>423</v>
      </c>
      <c r="X162" t="s">
        <v>481</v>
      </c>
      <c r="Y162" s="41"/>
    </row>
    <row r="163" spans="1:25" ht="15" x14ac:dyDescent="0.25">
      <c r="A163">
        <v>1.77</v>
      </c>
      <c r="B163">
        <v>2.15</v>
      </c>
      <c r="C163" s="29">
        <f t="shared" si="26"/>
        <v>3.0088030482196881E-2</v>
      </c>
      <c r="D163" s="30">
        <f>IF(OR($A163="",$B163=""),"",A163*'MPTO_working_2-way'!$G162)</f>
        <v>1.8232558139534885</v>
      </c>
      <c r="E163" s="32">
        <f>IF(OR($A163="",$B163=""),"",B163*'MPTO_working_2-way'!$G162)</f>
        <v>2.2146892655367232</v>
      </c>
      <c r="F163" s="30">
        <f>IF(OR($A163="",$B163=""),"",'MPTO_working_2-way'!D162)</f>
        <v>1.8184207382630511</v>
      </c>
      <c r="G163" s="32">
        <f>IF(OR($A163="",$B163=""),"",'MPTO_working_2-way'!E162)</f>
        <v>2.2218654211064077</v>
      </c>
      <c r="H163" s="30">
        <f>IF(OR($A163="",$B163=""),"",'OddsRatio_working_2-way'!M162)</f>
        <v>1.8182696483380676</v>
      </c>
      <c r="I163" s="30">
        <f>IF(OR($A163="",$B163=""),"",'OddsRatio_working_2-way'!N162)</f>
        <v>2.2220910332321786</v>
      </c>
      <c r="J163" s="30">
        <f>IF('Log_working_2-way'!$D162="","",A163^('Log_working_2-way'!$D162))</f>
        <v>1.8160802382138392</v>
      </c>
      <c r="K163" s="32">
        <f>IF('Log_working_2-way'!$D162="","",B163^('Log_working_2-way'!$D162))</f>
        <v>2.2253697040730782</v>
      </c>
      <c r="L163" s="37">
        <f t="shared" si="27"/>
        <v>0.54846938775510201</v>
      </c>
      <c r="M163" s="37">
        <f t="shared" si="28"/>
        <v>0.45153061224489793</v>
      </c>
      <c r="N163" s="38">
        <v>260</v>
      </c>
      <c r="O163" s="38">
        <f t="shared" si="29"/>
        <v>113.10734463276836</v>
      </c>
      <c r="P163" s="38">
        <f t="shared" si="30"/>
        <v>139.06976744186045</v>
      </c>
      <c r="Q163" s="38">
        <f t="shared" si="31"/>
        <v>120.93023255813954</v>
      </c>
      <c r="R163" s="38">
        <f t="shared" si="32"/>
        <v>146.89265536723164</v>
      </c>
      <c r="S163" s="39">
        <f t="shared" si="33"/>
        <v>-7.8228879253711767</v>
      </c>
      <c r="T163" s="39">
        <f t="shared" si="34"/>
        <v>-7.8228879253711909</v>
      </c>
      <c r="U163" t="s">
        <v>365</v>
      </c>
      <c r="V163" t="s">
        <v>131</v>
      </c>
      <c r="W163" t="s">
        <v>423</v>
      </c>
      <c r="X163" t="s">
        <v>481</v>
      </c>
      <c r="Y163" s="41"/>
    </row>
    <row r="164" spans="1:25" ht="15" x14ac:dyDescent="0.25">
      <c r="A164">
        <v>1.71</v>
      </c>
      <c r="B164">
        <v>2.2400000000000002</v>
      </c>
      <c r="C164" s="29">
        <f t="shared" si="26"/>
        <v>3.1223893065998265E-2</v>
      </c>
      <c r="D164" s="30">
        <f>IF(OR($A164="",$B164=""),"",A164*'MPTO_working_2-way'!$G163)</f>
        <v>1.763392857142857</v>
      </c>
      <c r="E164" s="32">
        <f>IF(OR($A164="",$B164=""),"",B164*'MPTO_working_2-way'!$G163)</f>
        <v>2.3099415204678362</v>
      </c>
      <c r="F164" s="30">
        <f>IF(OR($A164="",$B164=""),"",'MPTO_working_2-way'!D163)</f>
        <v>1.7569030364186771</v>
      </c>
      <c r="G164" s="32">
        <f>IF(OR($A164="",$B164=""),"",'MPTO_working_2-way'!E163)</f>
        <v>2.3211731911283482</v>
      </c>
      <c r="H164" s="30">
        <f>IF(OR($A164="",$B164=""),"",'OddsRatio_working_2-way'!M163)</f>
        <v>1.7566905874670904</v>
      </c>
      <c r="I164" s="30">
        <f>IF(OR($A164="",$B164=""),"",'OddsRatio_working_2-way'!N163)</f>
        <v>2.3215441245904116</v>
      </c>
      <c r="J164" s="30">
        <f>IF('Log_working_2-way'!$D163="","",A164^('Log_working_2-way'!$D163))</f>
        <v>1.7537492606317167</v>
      </c>
      <c r="K164" s="32">
        <f>IF('Log_working_2-way'!$D163="","",B164^('Log_working_2-way'!$D163))</f>
        <v>2.3267011355498624</v>
      </c>
      <c r="L164" s="37">
        <f t="shared" si="27"/>
        <v>0.56708860759493673</v>
      </c>
      <c r="M164" s="37">
        <f t="shared" si="28"/>
        <v>0.43291139240506332</v>
      </c>
      <c r="N164" s="38">
        <v>261</v>
      </c>
      <c r="O164" s="38">
        <f t="shared" si="29"/>
        <v>108.36842105263158</v>
      </c>
      <c r="P164" s="38">
        <f t="shared" si="30"/>
        <v>144.48214285714289</v>
      </c>
      <c r="Q164" s="38">
        <f t="shared" si="31"/>
        <v>116.51785714285714</v>
      </c>
      <c r="R164" s="38">
        <f t="shared" si="32"/>
        <v>152.63157894736841</v>
      </c>
      <c r="S164" s="39">
        <f t="shared" si="33"/>
        <v>-8.1494360902255636</v>
      </c>
      <c r="T164" s="39">
        <f t="shared" si="34"/>
        <v>-8.149436090225521</v>
      </c>
      <c r="U164" t="s">
        <v>363</v>
      </c>
      <c r="V164" t="s">
        <v>360</v>
      </c>
      <c r="W164" t="s">
        <v>423</v>
      </c>
      <c r="X164" t="s">
        <v>481</v>
      </c>
      <c r="Y164" s="41"/>
    </row>
    <row r="165" spans="1:25" ht="15" x14ac:dyDescent="0.25">
      <c r="A165">
        <v>1.69</v>
      </c>
      <c r="B165">
        <v>2.2799999999999998</v>
      </c>
      <c r="C165" s="29">
        <f t="shared" si="26"/>
        <v>3.0312467559431067E-2</v>
      </c>
      <c r="D165" s="30">
        <f>IF(OR($A165="",$B165=""),"",A165*'MPTO_working_2-way'!$G164)</f>
        <v>1.7412280701754383</v>
      </c>
      <c r="E165" s="32">
        <f>IF(OR($A165="",$B165=""),"",B165*'MPTO_working_2-way'!$G164)</f>
        <v>2.3491124260355027</v>
      </c>
      <c r="F165" s="30">
        <f>IF(OR($A165="",$B165=""),"",'MPTO_working_2-way'!D164)</f>
        <v>1.7344256391789699</v>
      </c>
      <c r="G165" s="32">
        <f>IF(OR($A165="",$B165=""),"",'MPTO_working_2-way'!E164)</f>
        <v>2.3616082373130669</v>
      </c>
      <c r="H165" s="30">
        <f>IF(OR($A165="",$B165=""),"",'OddsRatio_working_2-way'!M164)</f>
        <v>1.7342087577794201</v>
      </c>
      <c r="I165" s="30">
        <f>IF(OR($A165="",$B165=""),"",'OddsRatio_working_2-way'!N164)</f>
        <v>2.3620104492139973</v>
      </c>
      <c r="J165" s="30">
        <f>IF('Log_working_2-way'!$D164="","",A165^('Log_working_2-way'!$D164))</f>
        <v>1.7311269576388733</v>
      </c>
      <c r="K165" s="32">
        <f>IF('Log_working_2-way'!$D164="","",B165^('Log_working_2-way'!$D164))</f>
        <v>2.3677515095728476</v>
      </c>
      <c r="L165" s="37">
        <f t="shared" si="27"/>
        <v>0.57430730478589431</v>
      </c>
      <c r="M165" s="37">
        <f t="shared" si="28"/>
        <v>0.42569269521410585</v>
      </c>
      <c r="N165" s="38">
        <v>262</v>
      </c>
      <c r="O165" s="38">
        <f t="shared" si="29"/>
        <v>106.97041420118342</v>
      </c>
      <c r="P165" s="38">
        <f t="shared" si="30"/>
        <v>147.08771929824559</v>
      </c>
      <c r="Q165" s="38">
        <f t="shared" si="31"/>
        <v>114.9122807017544</v>
      </c>
      <c r="R165" s="38">
        <f t="shared" si="32"/>
        <v>155.02958579881658</v>
      </c>
      <c r="S165" s="39">
        <f t="shared" si="33"/>
        <v>-7.9418665005709812</v>
      </c>
      <c r="T165" s="39">
        <f t="shared" si="34"/>
        <v>-7.9418665005709954</v>
      </c>
      <c r="U165" t="s">
        <v>367</v>
      </c>
      <c r="V165" t="s">
        <v>366</v>
      </c>
      <c r="W165" t="s">
        <v>423</v>
      </c>
      <c r="X165" t="s">
        <v>481</v>
      </c>
      <c r="Y165" s="41"/>
    </row>
    <row r="166" spans="1:25" ht="15" x14ac:dyDescent="0.25">
      <c r="A166">
        <v>1.79</v>
      </c>
      <c r="B166">
        <v>2.12</v>
      </c>
      <c r="C166" s="29">
        <f t="shared" si="26"/>
        <v>3.0357331084642114E-2</v>
      </c>
      <c r="D166" s="30">
        <f>IF(OR($A166="",$B166=""),"",A166*'MPTO_working_2-way'!$G165)</f>
        <v>1.8443396226415094</v>
      </c>
      <c r="E166" s="32">
        <f>IF(OR($A166="",$B166=""),"",B166*'MPTO_working_2-way'!$G165)</f>
        <v>2.1843575418994412</v>
      </c>
      <c r="F166" s="30">
        <f>IF(OR($A166="",$B166=""),"",'MPTO_working_2-way'!D165)</f>
        <v>1.8399922420480992</v>
      </c>
      <c r="G166" s="32">
        <f>IF(OR($A166="",$B166=""),"",'MPTO_working_2-way'!E165)</f>
        <v>2.1904871854075272</v>
      </c>
      <c r="H166" s="30">
        <f>IF(OR($A166="",$B166=""),"",'OddsRatio_working_2-way'!M165)</f>
        <v>1.8398554297360612</v>
      </c>
      <c r="I166" s="30">
        <f>IF(OR($A166="",$B166=""),"",'OddsRatio_working_2-way'!N165)</f>
        <v>2.1906811155751749</v>
      </c>
      <c r="J166" s="30">
        <f>IF('Log_working_2-way'!$D165="","",A166^('Log_working_2-way'!$D165))</f>
        <v>1.8378863083703576</v>
      </c>
      <c r="K166" s="32">
        <f>IF('Log_working_2-way'!$D165="","",B166^('Log_working_2-way'!$D165))</f>
        <v>2.1934793420182777</v>
      </c>
      <c r="L166" s="37">
        <f t="shared" si="27"/>
        <v>0.5421994884910486</v>
      </c>
      <c r="M166" s="37">
        <f t="shared" si="28"/>
        <v>0.45780051150895146</v>
      </c>
      <c r="N166" s="38">
        <v>263</v>
      </c>
      <c r="O166" s="38">
        <f t="shared" si="29"/>
        <v>116.072625698324</v>
      </c>
      <c r="P166" s="38">
        <f t="shared" si="30"/>
        <v>138.9433962264151</v>
      </c>
      <c r="Q166" s="38">
        <f t="shared" si="31"/>
        <v>124.0566037735849</v>
      </c>
      <c r="R166" s="38">
        <f t="shared" si="32"/>
        <v>146.92737430167597</v>
      </c>
      <c r="S166" s="39">
        <f t="shared" si="33"/>
        <v>-7.9839780752608931</v>
      </c>
      <c r="T166" s="39">
        <f t="shared" si="34"/>
        <v>-7.9839780752608647</v>
      </c>
      <c r="U166" t="s">
        <v>239</v>
      </c>
      <c r="V166" t="s">
        <v>237</v>
      </c>
      <c r="W166" t="s">
        <v>423</v>
      </c>
      <c r="X166" t="s">
        <v>481</v>
      </c>
      <c r="Y166" s="41"/>
    </row>
    <row r="167" spans="1:25" s="35" customFormat="1" ht="15" x14ac:dyDescent="0.25">
      <c r="A167">
        <v>2.0499999999999998</v>
      </c>
      <c r="B167">
        <v>1.85</v>
      </c>
      <c r="C167" s="29">
        <f t="shared" si="26"/>
        <v>2.8345418589321048E-2</v>
      </c>
      <c r="D167" s="30">
        <f>IF(OR($A167="",$B167=""),"",A167*'MPTO_working_2-way'!$G166)</f>
        <v>2.1081081081081079</v>
      </c>
      <c r="E167" s="32">
        <f>IF(OR($A167="",$B167=""),"",B167*'MPTO_working_2-way'!$G166)</f>
        <v>1.902439024390244</v>
      </c>
      <c r="F167" s="30">
        <f>IF(OR($A167="",$B167=""),"",'MPTO_working_2-way'!D166)</f>
        <v>2.1113430758524703</v>
      </c>
      <c r="G167" s="32">
        <f>IF(OR($A167="",$B167=""),"",'MPTO_working_2-way'!E166)</f>
        <v>1.8998121477770822</v>
      </c>
      <c r="H167" s="30">
        <f>IF(OR($A167="",$B167=""),"",'OddsRatio_working_2-way'!M166)</f>
        <v>2.1114378604524222</v>
      </c>
      <c r="I167" s="30">
        <f>IF(OR($A167="",$B167=""),"",'OddsRatio_working_2-way'!N166)</f>
        <v>1.8997354108424378</v>
      </c>
      <c r="J167" s="30">
        <f>IF('Log_working_2-way'!$D166="","",A167^('Log_working_2-way'!$D166))</f>
        <v>2.1129081281913611</v>
      </c>
      <c r="K167" s="32">
        <f>IF('Log_working_2-way'!$D166="","",B167^('Log_working_2-way'!$D166))</f>
        <v>1.8985467665018629</v>
      </c>
      <c r="L167" s="37">
        <f t="shared" si="27"/>
        <v>0.47435897435897439</v>
      </c>
      <c r="M167" s="37">
        <f t="shared" si="28"/>
        <v>0.52564102564102555</v>
      </c>
      <c r="N167" s="38">
        <v>264</v>
      </c>
      <c r="O167" s="38">
        <f t="shared" si="29"/>
        <v>135.21951219512192</v>
      </c>
      <c r="P167" s="38">
        <f t="shared" si="30"/>
        <v>121.29729729729729</v>
      </c>
      <c r="Q167" s="38">
        <f t="shared" si="31"/>
        <v>142.70270270270268</v>
      </c>
      <c r="R167" s="38">
        <f t="shared" si="32"/>
        <v>128.78048780487805</v>
      </c>
      <c r="S167" s="39">
        <f t="shared" si="33"/>
        <v>-7.4831905075807583</v>
      </c>
      <c r="T167" s="39">
        <f t="shared" si="34"/>
        <v>-7.4831905075807583</v>
      </c>
      <c r="U167" t="s">
        <v>248</v>
      </c>
      <c r="V167" t="s">
        <v>373</v>
      </c>
      <c r="W167" t="s">
        <v>424</v>
      </c>
      <c r="X167" t="s">
        <v>481</v>
      </c>
      <c r="Y167" s="41"/>
    </row>
    <row r="168" spans="1:25" ht="15" x14ac:dyDescent="0.25">
      <c r="A168">
        <v>2.17</v>
      </c>
      <c r="B168">
        <v>1.75</v>
      </c>
      <c r="C168" s="29">
        <f t="shared" si="26"/>
        <v>3.2258064516129004E-2</v>
      </c>
      <c r="D168" s="30">
        <f>IF(OR($A168="",$B168=""),"",A168*'MPTO_working_2-way'!$G167)</f>
        <v>2.2399999999999998</v>
      </c>
      <c r="E168" s="32">
        <f>IF(OR($A168="",$B168=""),"",B168*'MPTO_working_2-way'!$G167)</f>
        <v>1.8064516129032258</v>
      </c>
      <c r="F168" s="30">
        <f>IF(OR($A168="",$B168=""),"",'MPTO_working_2-way'!D167)</f>
        <v>2.2487046632124348</v>
      </c>
      <c r="G168" s="32">
        <f>IF(OR($A168="",$B168=""),"",'MPTO_working_2-way'!E167)</f>
        <v>1.8008298755186722</v>
      </c>
      <c r="H168" s="30">
        <f>IF(OR($A168="",$B168=""),"",'OddsRatio_working_2-way'!M167)</f>
        <v>2.2489995996796797</v>
      </c>
      <c r="I168" s="30">
        <f>IF(OR($A168="",$B168=""),"",'OddsRatio_working_2-way'!N167)</f>
        <v>1.8006407690254356</v>
      </c>
      <c r="J168" s="30">
        <f>IF('Log_working_2-way'!$D167="","",A168^('Log_working_2-way'!$D167))</f>
        <v>2.2529893897006406</v>
      </c>
      <c r="K168" s="32">
        <f>IF('Log_working_2-way'!$D167="","",B168^('Log_working_2-way'!$D167))</f>
        <v>1.798091355138193</v>
      </c>
      <c r="L168" s="37">
        <f t="shared" si="27"/>
        <v>0.44642857142857145</v>
      </c>
      <c r="M168" s="37">
        <f t="shared" si="28"/>
        <v>0.5535714285714286</v>
      </c>
      <c r="N168" s="38">
        <v>265</v>
      </c>
      <c r="O168" s="38">
        <f t="shared" si="29"/>
        <v>142.88018433179721</v>
      </c>
      <c r="P168" s="38">
        <f t="shared" si="30"/>
        <v>113.57142857142857</v>
      </c>
      <c r="Q168" s="38">
        <f t="shared" si="31"/>
        <v>151.42857142857142</v>
      </c>
      <c r="R168" s="38">
        <f t="shared" si="32"/>
        <v>122.11981566820276</v>
      </c>
      <c r="S168" s="39">
        <f t="shared" si="33"/>
        <v>-8.5483870967742064</v>
      </c>
      <c r="T168" s="39">
        <f t="shared" si="34"/>
        <v>-8.5483870967741922</v>
      </c>
      <c r="U168" t="s">
        <v>249</v>
      </c>
      <c r="V168" t="s">
        <v>251</v>
      </c>
      <c r="W168" t="s">
        <v>424</v>
      </c>
      <c r="X168" t="s">
        <v>481</v>
      </c>
      <c r="Y168" s="41"/>
    </row>
    <row r="169" spans="1:25" ht="15" x14ac:dyDescent="0.25">
      <c r="A169">
        <v>2.12</v>
      </c>
      <c r="B169">
        <v>1.78</v>
      </c>
      <c r="C169" s="29">
        <f t="shared" si="26"/>
        <v>3.3495866016535869E-2</v>
      </c>
      <c r="D169" s="30">
        <f>IF(OR($A169="",$B169=""),"",A169*'MPTO_working_2-way'!$G168)</f>
        <v>2.191011235955056</v>
      </c>
      <c r="E169" s="32">
        <f>IF(OR($A169="",$B169=""),"",B169*'MPTO_working_2-way'!$G168)</f>
        <v>1.8396226415094339</v>
      </c>
      <c r="F169" s="30">
        <f>IF(OR($A169="",$B169=""),"",'MPTO_working_2-way'!D168)</f>
        <v>2.1980428704566637</v>
      </c>
      <c r="G169" s="32">
        <f>IF(OR($A169="",$B169=""),"",'MPTO_working_2-way'!E168)</f>
        <v>1.8346946713341112</v>
      </c>
      <c r="H169" s="30">
        <f>IF(OR($A169="",$B169=""),"",'OddsRatio_working_2-way'!M168)</f>
        <v>2.1982893790305562</v>
      </c>
      <c r="I169" s="30">
        <f>IF(OR($A169="",$B169=""),"",'OddsRatio_working_2-way'!N168)</f>
        <v>1.83452296039628</v>
      </c>
      <c r="J169" s="30">
        <f>IF('Log_working_2-way'!$D168="","",A169^('Log_working_2-way'!$D168))</f>
        <v>2.2015102621380289</v>
      </c>
      <c r="K169" s="32">
        <f>IF('Log_working_2-way'!$D168="","",B169^('Log_working_2-way'!$D168))</f>
        <v>1.8322858584832242</v>
      </c>
      <c r="L169" s="37">
        <f t="shared" si="27"/>
        <v>0.45641025641025645</v>
      </c>
      <c r="M169" s="37">
        <f t="shared" si="28"/>
        <v>0.54358974358974366</v>
      </c>
      <c r="N169" s="38">
        <v>266</v>
      </c>
      <c r="O169" s="38">
        <f t="shared" si="29"/>
        <v>140.52830188679246</v>
      </c>
      <c r="P169" s="38">
        <f t="shared" si="30"/>
        <v>116.56179775280901</v>
      </c>
      <c r="Q169" s="38">
        <f t="shared" si="31"/>
        <v>149.43820224719101</v>
      </c>
      <c r="R169" s="38">
        <f t="shared" si="32"/>
        <v>125.47169811320754</v>
      </c>
      <c r="S169" s="39">
        <f t="shared" si="33"/>
        <v>-8.9099003603985523</v>
      </c>
      <c r="T169" s="39">
        <f t="shared" si="34"/>
        <v>-8.9099003603985238</v>
      </c>
      <c r="U169" t="s">
        <v>250</v>
      </c>
      <c r="V169" t="s">
        <v>372</v>
      </c>
      <c r="W169" t="s">
        <v>424</v>
      </c>
      <c r="X169" t="s">
        <v>481</v>
      </c>
      <c r="Y169" s="41"/>
    </row>
    <row r="170" spans="1:25" ht="15" x14ac:dyDescent="0.25">
      <c r="A170">
        <v>1.77</v>
      </c>
      <c r="B170">
        <v>2.14</v>
      </c>
      <c r="C170" s="29">
        <f t="shared" si="26"/>
        <v>3.2261471038597556E-2</v>
      </c>
      <c r="D170" s="30">
        <f>IF(OR($A170="",$B170=""),"",A170*'MPTO_working_2-way'!$G169)</f>
        <v>1.8271028037383177</v>
      </c>
      <c r="E170" s="32">
        <f>IF(OR($A170="",$B170=""),"",B170*'MPTO_working_2-way'!$G169)</f>
        <v>2.2090395480225991</v>
      </c>
      <c r="F170" s="30">
        <f>IF(OR($A170="",$B170=""),"",'MPTO_working_2-way'!D169)</f>
        <v>1.822021261243927</v>
      </c>
      <c r="G170" s="32">
        <f>IF(OR($A170="",$B170=""),"",'MPTO_working_2-way'!E169)</f>
        <v>2.216513546725964</v>
      </c>
      <c r="H170" s="30">
        <f>IF(OR($A170="",$B170=""),"",'OddsRatio_working_2-way'!M169)</f>
        <v>1.8218507142366114</v>
      </c>
      <c r="I170" s="30">
        <f>IF(OR($A170="",$B170=""),"",'OddsRatio_working_2-way'!N169)</f>
        <v>2.2167659925061516</v>
      </c>
      <c r="J170" s="30">
        <f>IF('Log_working_2-way'!$D169="","",A170^('Log_working_2-way'!$D169))</f>
        <v>1.8195461168991689</v>
      </c>
      <c r="K170" s="32">
        <f>IF('Log_working_2-way'!$D169="","",B170^('Log_working_2-way'!$D169))</f>
        <v>2.2201875884465903</v>
      </c>
      <c r="L170" s="37">
        <f t="shared" si="27"/>
        <v>0.54731457800511507</v>
      </c>
      <c r="M170" s="37">
        <f t="shared" si="28"/>
        <v>0.45268542199488487</v>
      </c>
      <c r="N170" s="38">
        <v>267</v>
      </c>
      <c r="O170" s="38">
        <f t="shared" si="29"/>
        <v>116.15254237288137</v>
      </c>
      <c r="P170" s="38">
        <f t="shared" si="30"/>
        <v>142.23364485981307</v>
      </c>
      <c r="Q170" s="38">
        <f t="shared" si="31"/>
        <v>124.76635514018692</v>
      </c>
      <c r="R170" s="38">
        <f t="shared" si="32"/>
        <v>150.84745762711864</v>
      </c>
      <c r="S170" s="39">
        <f t="shared" si="33"/>
        <v>-8.6138127673055465</v>
      </c>
      <c r="T170" s="39">
        <f t="shared" si="34"/>
        <v>-8.6138127673055749</v>
      </c>
      <c r="U170" t="s">
        <v>136</v>
      </c>
      <c r="V170" t="s">
        <v>259</v>
      </c>
      <c r="W170" t="s">
        <v>425</v>
      </c>
      <c r="X170" t="s">
        <v>481</v>
      </c>
      <c r="Y170" s="41"/>
    </row>
    <row r="171" spans="1:25" ht="15" x14ac:dyDescent="0.25">
      <c r="A171">
        <v>1.45</v>
      </c>
      <c r="B171">
        <v>2.87</v>
      </c>
      <c r="C171" s="29">
        <f t="shared" si="26"/>
        <v>3.8087228162922093E-2</v>
      </c>
      <c r="D171" s="30">
        <f>IF(OR($A171="",$B171=""),"",A171*'MPTO_working_2-way'!$G170)</f>
        <v>1.505226480836237</v>
      </c>
      <c r="E171" s="32">
        <f>IF(OR($A171="",$B171=""),"",B171*'MPTO_working_2-way'!$G170)</f>
        <v>2.9793103448275864</v>
      </c>
      <c r="F171" s="30">
        <f>IF(OR($A171="",$B171=""),"",'MPTO_working_2-way'!D170)</f>
        <v>1.4911762071127834</v>
      </c>
      <c r="G171" s="32">
        <f>IF(OR($A171="",$B171=""),"",'MPTO_working_2-way'!E170)</f>
        <v>3.0359292358198071</v>
      </c>
      <c r="H171" s="30">
        <f>IF(OR($A171="",$B171=""),"",'OddsRatio_working_2-way'!M170)</f>
        <v>1.4905524551257965</v>
      </c>
      <c r="I171" s="30">
        <f>IF(OR($A171="",$B171=""),"",'OddsRatio_working_2-way'!N170)</f>
        <v>3.0385179801894218</v>
      </c>
      <c r="J171" s="30">
        <f>IF('Log_working_2-way'!$D170="","",A171^('Log_working_2-way'!$D170))</f>
        <v>1.4841008009425416</v>
      </c>
      <c r="K171" s="32">
        <f>IF('Log_working_2-way'!$D170="","",B171^('Log_working_2-way'!$D170))</f>
        <v>3.0656854895762686</v>
      </c>
      <c r="L171" s="37">
        <f t="shared" si="27"/>
        <v>0.66435185185185186</v>
      </c>
      <c r="M171" s="37">
        <f t="shared" si="28"/>
        <v>0.33564814814814814</v>
      </c>
      <c r="N171" s="38">
        <v>268</v>
      </c>
      <c r="O171" s="38">
        <f t="shared" si="29"/>
        <v>83.172413793103431</v>
      </c>
      <c r="P171" s="38">
        <f t="shared" si="30"/>
        <v>174.62020905923347</v>
      </c>
      <c r="Q171" s="38">
        <f t="shared" si="31"/>
        <v>93.37979094076654</v>
      </c>
      <c r="R171" s="38">
        <f t="shared" si="32"/>
        <v>184.82758620689657</v>
      </c>
      <c r="S171" s="39">
        <f t="shared" si="33"/>
        <v>-10.207377147663109</v>
      </c>
      <c r="T171" s="39">
        <f t="shared" si="34"/>
        <v>-10.207377147663095</v>
      </c>
      <c r="U171" t="s">
        <v>379</v>
      </c>
      <c r="V171" t="s">
        <v>382</v>
      </c>
      <c r="W171" t="s">
        <v>425</v>
      </c>
      <c r="X171" t="s">
        <v>481</v>
      </c>
      <c r="Y171" s="41"/>
    </row>
    <row r="172" spans="1:25" ht="15" x14ac:dyDescent="0.25">
      <c r="A172">
        <v>1.66</v>
      </c>
      <c r="B172">
        <v>2.33</v>
      </c>
      <c r="C172" s="29">
        <f t="shared" si="26"/>
        <v>3.1594187910440219E-2</v>
      </c>
      <c r="D172" s="30">
        <f>IF(OR($A172="",$B172=""),"",A172*'MPTO_working_2-way'!$G171)</f>
        <v>1.7124463519313307</v>
      </c>
      <c r="E172" s="32">
        <f>IF(OR($A172="",$B172=""),"",B172*'MPTO_working_2-way'!$G171)</f>
        <v>2.4036144578313259</v>
      </c>
      <c r="F172" s="30">
        <f>IF(OR($A172="",$B172=""),"",'MPTO_working_2-way'!D171)</f>
        <v>1.7047027193794351</v>
      </c>
      <c r="G172" s="32">
        <f>IF(OR($A172="",$B172=""),"",'MPTO_working_2-way'!E171)</f>
        <v>2.4190380886859724</v>
      </c>
      <c r="H172" s="30">
        <f>IF(OR($A172="",$B172=""),"",'OddsRatio_working_2-way'!M171)</f>
        <v>1.7044434693456672</v>
      </c>
      <c r="I172" s="30">
        <f>IF(OR($A172="",$B172=""),"",'OddsRatio_working_2-way'!N171)</f>
        <v>2.4195603245905111</v>
      </c>
      <c r="J172" s="30">
        <f>IF('Log_working_2-way'!$D171="","",A172^('Log_working_2-way'!$D171))</f>
        <v>1.7009310320714472</v>
      </c>
      <c r="K172" s="32">
        <f>IF('Log_working_2-way'!$D171="","",B172^('Log_working_2-way'!$D171))</f>
        <v>2.4266738869367481</v>
      </c>
      <c r="L172" s="37">
        <f t="shared" si="27"/>
        <v>0.58395989974937335</v>
      </c>
      <c r="M172" s="37">
        <f t="shared" si="28"/>
        <v>0.41604010025062649</v>
      </c>
      <c r="N172" s="38">
        <v>269</v>
      </c>
      <c r="O172" s="38">
        <f t="shared" si="29"/>
        <v>106.95180722891565</v>
      </c>
      <c r="P172" s="38">
        <f t="shared" si="30"/>
        <v>153.54935622317595</v>
      </c>
      <c r="Q172" s="38">
        <f t="shared" si="31"/>
        <v>115.45064377682404</v>
      </c>
      <c r="R172" s="38">
        <f t="shared" si="32"/>
        <v>162.04819277108436</v>
      </c>
      <c r="S172" s="39">
        <f t="shared" si="33"/>
        <v>-8.4988365479083825</v>
      </c>
      <c r="T172" s="39">
        <f t="shared" si="34"/>
        <v>-8.4988365479084109</v>
      </c>
      <c r="U172" t="s">
        <v>381</v>
      </c>
      <c r="V172" t="s">
        <v>253</v>
      </c>
      <c r="W172" t="s">
        <v>425</v>
      </c>
      <c r="X172" t="s">
        <v>481</v>
      </c>
      <c r="Y172" s="41"/>
    </row>
    <row r="173" spans="1:25" ht="15" x14ac:dyDescent="0.25">
      <c r="A173">
        <v>1.44</v>
      </c>
      <c r="B173">
        <v>2.91</v>
      </c>
      <c r="C173" s="29">
        <f t="shared" si="26"/>
        <v>3.8087056128293106E-2</v>
      </c>
      <c r="D173" s="30">
        <f>IF(OR($A173="",$B173=""),"",A173*'MPTO_working_2-way'!$G172)</f>
        <v>1.4948453608247421</v>
      </c>
      <c r="E173" s="32">
        <f>IF(OR($A173="",$B173=""),"",B173*'MPTO_working_2-way'!$G172)</f>
        <v>3.020833333333333</v>
      </c>
      <c r="F173" s="30">
        <f>IF(OR($A173="",$B173=""),"",'MPTO_working_2-way'!D172)</f>
        <v>1.4806020775916895</v>
      </c>
      <c r="G173" s="32">
        <f>IF(OR($A173="",$B173=""),"",'MPTO_working_2-way'!E172)</f>
        <v>3.0807234230260252</v>
      </c>
      <c r="H173" s="30">
        <f>IF(OR($A173="",$B173=""),"",'OddsRatio_working_2-way'!M172)</f>
        <v>1.4799650947168939</v>
      </c>
      <c r="I173" s="30">
        <f>IF(OR($A173="",$B173=""),"",'OddsRatio_working_2-way'!N172)</f>
        <v>3.083484842975607</v>
      </c>
      <c r="J173" s="30">
        <f>IF('Log_working_2-way'!$D172="","",A173^('Log_working_2-way'!$D172))</f>
        <v>1.4734194045130402</v>
      </c>
      <c r="K173" s="32">
        <f>IF('Log_working_2-way'!$D172="","",B173^('Log_working_2-way'!$D172))</f>
        <v>3.1122919560675268</v>
      </c>
      <c r="L173" s="37">
        <f t="shared" si="27"/>
        <v>0.66896551724137943</v>
      </c>
      <c r="M173" s="37">
        <f t="shared" si="28"/>
        <v>0.33103448275862074</v>
      </c>
      <c r="N173" s="38">
        <v>270</v>
      </c>
      <c r="O173" s="38">
        <f t="shared" si="29"/>
        <v>82.5</v>
      </c>
      <c r="P173" s="38">
        <f t="shared" si="30"/>
        <v>177.21649484536084</v>
      </c>
      <c r="Q173" s="38">
        <f t="shared" si="31"/>
        <v>92.783505154639172</v>
      </c>
      <c r="R173" s="38">
        <f t="shared" si="32"/>
        <v>187.5</v>
      </c>
      <c r="S173" s="39">
        <f t="shared" si="33"/>
        <v>-10.283505154639172</v>
      </c>
      <c r="T173" s="39">
        <f t="shared" si="34"/>
        <v>-10.283505154639158</v>
      </c>
      <c r="U173" t="s">
        <v>377</v>
      </c>
      <c r="V173" t="s">
        <v>383</v>
      </c>
      <c r="W173" t="s">
        <v>425</v>
      </c>
      <c r="X173" t="s">
        <v>481</v>
      </c>
      <c r="Y173" s="41"/>
    </row>
    <row r="174" spans="1:25" ht="15" x14ac:dyDescent="0.25">
      <c r="A174">
        <v>1.81</v>
      </c>
      <c r="B174">
        <v>2.0699999999999998</v>
      </c>
      <c r="C174" s="29">
        <f t="shared" si="26"/>
        <v>3.5577975284917462E-2</v>
      </c>
      <c r="D174" s="30">
        <f>IF(OR($A174="",$B174=""),"",A174*'MPTO_working_2-way'!$G173)</f>
        <v>1.8743961352657006</v>
      </c>
      <c r="E174" s="32">
        <f>IF(OR($A174="",$B174=""),"",B174*'MPTO_working_2-way'!$G173)</f>
        <v>2.1436464088397789</v>
      </c>
      <c r="F174" s="30">
        <f>IF(OR($A174="",$B174=""),"",'MPTO_working_2-way'!D173)</f>
        <v>1.8702173858786533</v>
      </c>
      <c r="G174" s="32">
        <f>IF(OR($A174="",$B174=""),"",'MPTO_working_2-way'!E173)</f>
        <v>2.1491381535549374</v>
      </c>
      <c r="H174" s="30">
        <f>IF(OR($A174="",$B174=""),"",'OddsRatio_working_2-way'!M173)</f>
        <v>1.8700628401410975</v>
      </c>
      <c r="I174" s="30">
        <f>IF(OR($A174="",$B174=""),"",'OddsRatio_working_2-way'!N173)</f>
        <v>2.1493422703098441</v>
      </c>
      <c r="J174" s="30">
        <f>IF('Log_working_2-way'!$D173="","",A174^('Log_working_2-way'!$D173))</f>
        <v>1.8681622223592078</v>
      </c>
      <c r="K174" s="32">
        <f>IF('Log_working_2-way'!$D173="","",B174^('Log_working_2-way'!$D173))</f>
        <v>2.1518584594506485</v>
      </c>
      <c r="L174" s="37">
        <f t="shared" si="27"/>
        <v>0.53350515463917525</v>
      </c>
      <c r="M174" s="37">
        <f t="shared" si="28"/>
        <v>0.46649484536082475</v>
      </c>
      <c r="N174" s="38">
        <v>271</v>
      </c>
      <c r="O174" s="38">
        <f t="shared" si="29"/>
        <v>121.27624309392266</v>
      </c>
      <c r="P174" s="38">
        <f t="shared" si="30"/>
        <v>140.08212560386471</v>
      </c>
      <c r="Q174" s="38">
        <f t="shared" si="31"/>
        <v>130.91787439613529</v>
      </c>
      <c r="R174" s="38">
        <f t="shared" si="32"/>
        <v>149.72375690607737</v>
      </c>
      <c r="S174" s="39">
        <f t="shared" si="33"/>
        <v>-9.6416313022126303</v>
      </c>
      <c r="T174" s="39">
        <f t="shared" si="34"/>
        <v>-9.6416313022126587</v>
      </c>
      <c r="U174" t="s">
        <v>135</v>
      </c>
      <c r="V174" t="s">
        <v>380</v>
      </c>
      <c r="W174" t="s">
        <v>425</v>
      </c>
      <c r="X174" t="s">
        <v>481</v>
      </c>
      <c r="Y174" s="41"/>
    </row>
    <row r="175" spans="1:25" ht="15" x14ac:dyDescent="0.25">
      <c r="A175">
        <v>2.1</v>
      </c>
      <c r="B175">
        <v>1.79</v>
      </c>
      <c r="C175" s="29">
        <f t="shared" si="26"/>
        <v>3.4849694067571102E-2</v>
      </c>
      <c r="D175" s="30">
        <f>IF(OR($A175="",$B175=""),"",A175*'MPTO_working_2-way'!$G174)</f>
        <v>2.1731843575418992</v>
      </c>
      <c r="E175" s="32">
        <f>IF(OR($A175="",$B175=""),"",B175*'MPTO_working_2-way'!$G174)</f>
        <v>1.8523809523809522</v>
      </c>
      <c r="F175" s="30">
        <f>IF(OR($A175="",$B175=""),"",'MPTO_working_2-way'!D174)</f>
        <v>2.1797622499275153</v>
      </c>
      <c r="G175" s="32">
        <f>IF(OR($A175="",$B175=""),"",'MPTO_working_2-way'!E174)</f>
        <v>1.8476284099287292</v>
      </c>
      <c r="H175" s="30">
        <f>IF(OR($A175="",$B175=""),"",'OddsRatio_working_2-way'!M174)</f>
        <v>2.1800021454603971</v>
      </c>
      <c r="I175" s="30">
        <f>IF(OR($A175="",$B175=""),"",'OddsRatio_working_2-way'!N174)</f>
        <v>1.8474560862851939</v>
      </c>
      <c r="J175" s="30">
        <f>IF('Log_working_2-way'!$D174="","",A175^('Log_working_2-way'!$D174))</f>
        <v>2.1830172065936067</v>
      </c>
      <c r="K175" s="32">
        <f>IF('Log_working_2-way'!$D174="","",B175^('Log_working_2-way'!$D174))</f>
        <v>1.8452962428833544</v>
      </c>
      <c r="L175" s="37">
        <f t="shared" si="27"/>
        <v>0.46015424164524427</v>
      </c>
      <c r="M175" s="37">
        <f t="shared" si="28"/>
        <v>0.53984575835475579</v>
      </c>
      <c r="N175" s="38">
        <v>272</v>
      </c>
      <c r="O175" s="38">
        <f t="shared" si="29"/>
        <v>142.47619047619048</v>
      </c>
      <c r="P175" s="38">
        <f t="shared" si="30"/>
        <v>120.04469273743015</v>
      </c>
      <c r="Q175" s="38">
        <f t="shared" si="31"/>
        <v>151.95530726256982</v>
      </c>
      <c r="R175" s="38">
        <f t="shared" si="32"/>
        <v>129.52380952380952</v>
      </c>
      <c r="S175" s="39">
        <f t="shared" si="33"/>
        <v>-9.4791167863793362</v>
      </c>
      <c r="T175" s="39">
        <f t="shared" si="34"/>
        <v>-9.4791167863793646</v>
      </c>
      <c r="U175" t="s">
        <v>467</v>
      </c>
      <c r="V175" t="s">
        <v>468</v>
      </c>
      <c r="W175" t="s">
        <v>483</v>
      </c>
      <c r="X175" t="s">
        <v>481</v>
      </c>
      <c r="Y175" s="41"/>
    </row>
    <row r="176" spans="1:25" ht="15" x14ac:dyDescent="0.25">
      <c r="A176">
        <v>1.69</v>
      </c>
      <c r="B176">
        <v>2.25</v>
      </c>
      <c r="C176" s="29">
        <f t="shared" si="26"/>
        <v>3.6160420775805502E-2</v>
      </c>
      <c r="D176" s="30">
        <f>IF(OR($A176="",$B176=""),"",A176*'MPTO_working_2-way'!$G175)</f>
        <v>1.7511111111111113</v>
      </c>
      <c r="E176" s="32">
        <f>IF(OR($A176="",$B176=""),"",B176*'MPTO_working_2-way'!$G175)</f>
        <v>2.3313609467455625</v>
      </c>
      <c r="F176" s="30">
        <f>IF(OR($A176="",$B176=""),"",'MPTO_working_2-way'!D175)</f>
        <v>1.7432664756446994</v>
      </c>
      <c r="G176" s="32">
        <f>IF(OR($A176="",$B176=""),"",'MPTO_working_2-way'!E175)</f>
        <v>2.3454124903623752</v>
      </c>
      <c r="H176" s="30">
        <f>IF(OR($A176="",$B176=""),"",'OddsRatio_working_2-way'!M175)</f>
        <v>1.7429670248402687</v>
      </c>
      <c r="I176" s="30">
        <f>IF(OR($A176="",$B176=""),"",'OddsRatio_working_2-way'!N175)</f>
        <v>2.3459547551454145</v>
      </c>
      <c r="J176" s="30">
        <f>IF('Log_working_2-way'!$D175="","",A176^('Log_working_2-way'!$D175))</f>
        <v>1.7393999014212567</v>
      </c>
      <c r="K176" s="32">
        <f>IF('Log_working_2-way'!$D175="","",B176^('Log_working_2-way'!$D175))</f>
        <v>2.3524481110664444</v>
      </c>
      <c r="L176" s="37">
        <f t="shared" si="27"/>
        <v>0.57106598984771573</v>
      </c>
      <c r="M176" s="37">
        <f t="shared" si="28"/>
        <v>0.42893401015228422</v>
      </c>
      <c r="N176" s="38">
        <v>273</v>
      </c>
      <c r="O176" s="38">
        <f t="shared" si="29"/>
        <v>111.46153846153847</v>
      </c>
      <c r="P176" s="38">
        <f t="shared" si="30"/>
        <v>151.66666666666666</v>
      </c>
      <c r="Q176" s="38">
        <f t="shared" si="31"/>
        <v>121.33333333333333</v>
      </c>
      <c r="R176" s="38">
        <f t="shared" si="32"/>
        <v>161.53846153846155</v>
      </c>
      <c r="S176" s="39">
        <f t="shared" si="33"/>
        <v>-9.8717948717948616</v>
      </c>
      <c r="T176" s="39">
        <f t="shared" si="34"/>
        <v>-9.87179487179489</v>
      </c>
      <c r="U176" t="s">
        <v>469</v>
      </c>
      <c r="V176" t="s">
        <v>470</v>
      </c>
      <c r="W176" t="s">
        <v>483</v>
      </c>
      <c r="X176" t="s">
        <v>481</v>
      </c>
      <c r="Y176" s="41"/>
    </row>
    <row r="177" spans="1:25" ht="15" x14ac:dyDescent="0.25">
      <c r="A177">
        <v>2.63</v>
      </c>
      <c r="B177">
        <v>1.53</v>
      </c>
      <c r="C177" s="29">
        <f t="shared" si="26"/>
        <v>3.3822908123959383E-2</v>
      </c>
      <c r="D177" s="30">
        <f>IF(OR($A177="",$B177=""),"",A177*'MPTO_working_2-way'!$G176)</f>
        <v>2.7189542483660132</v>
      </c>
      <c r="E177" s="32">
        <f>IF(OR($A177="",$B177=""),"",B177*'MPTO_working_2-way'!$G176)</f>
        <v>1.581749049429658</v>
      </c>
      <c r="F177" s="30">
        <f>IF(OR($A177="",$B177=""),"",'MPTO_working_2-way'!D176)</f>
        <v>2.7524197133964914</v>
      </c>
      <c r="G177" s="32">
        <f>IF(OR($A177="",$B177=""),"",'MPTO_working_2-way'!E176)</f>
        <v>1.5706395519038232</v>
      </c>
      <c r="H177" s="30">
        <f>IF(OR($A177="",$B177=""),"",'OddsRatio_working_2-way'!M176)</f>
        <v>2.753702283203511</v>
      </c>
      <c r="I177" s="30">
        <f>IF(OR($A177="",$B177=""),"",'OddsRatio_working_2-way'!N176)</f>
        <v>1.5702222147839637</v>
      </c>
      <c r="J177" s="30">
        <f>IF('Log_working_2-way'!$D176="","",A177^('Log_working_2-way'!$D176))</f>
        <v>2.7694242367043183</v>
      </c>
      <c r="K177" s="32">
        <f>IF('Log_working_2-way'!$D176="","",B177^('Log_working_2-way'!$D176))</f>
        <v>1.5651555908731223</v>
      </c>
      <c r="L177" s="37">
        <f t="shared" si="27"/>
        <v>0.36778846153846151</v>
      </c>
      <c r="M177" s="37">
        <f t="shared" si="28"/>
        <v>0.63221153846153844</v>
      </c>
      <c r="N177" s="38">
        <v>274</v>
      </c>
      <c r="O177" s="38">
        <f t="shared" si="29"/>
        <v>169.81749049429661</v>
      </c>
      <c r="P177" s="38">
        <f t="shared" si="30"/>
        <v>94.915032679738587</v>
      </c>
      <c r="Q177" s="38">
        <f t="shared" si="31"/>
        <v>179.08496732026143</v>
      </c>
      <c r="R177" s="38">
        <f t="shared" si="32"/>
        <v>104.18250950570344</v>
      </c>
      <c r="S177" s="39">
        <f t="shared" si="33"/>
        <v>-9.2674768259648204</v>
      </c>
      <c r="T177" s="39">
        <f t="shared" si="34"/>
        <v>-9.2674768259648488</v>
      </c>
      <c r="U177" t="s">
        <v>471</v>
      </c>
      <c r="V177" t="s">
        <v>472</v>
      </c>
      <c r="W177" t="s">
        <v>483</v>
      </c>
      <c r="X177" t="s">
        <v>481</v>
      </c>
      <c r="Y177" s="41"/>
    </row>
    <row r="178" spans="1:25" ht="15" x14ac:dyDescent="0.25">
      <c r="A178">
        <v>1.93</v>
      </c>
      <c r="B178">
        <v>1.96</v>
      </c>
      <c r="C178" s="29">
        <f t="shared" si="26"/>
        <v>2.8338796658559762E-2</v>
      </c>
      <c r="D178" s="30">
        <f>IF(OR($A178="",$B178=""),"",A178*'MPTO_working_2-way'!$G177)</f>
        <v>1.9846938775510203</v>
      </c>
      <c r="E178" s="32">
        <f>IF(OR($A178="",$B178=""),"",B178*'MPTO_working_2-way'!$G177)</f>
        <v>2.0155440414507773</v>
      </c>
      <c r="F178" s="30">
        <f>IF(OR($A178="",$B178=""),"",'MPTO_working_2-way'!D177)</f>
        <v>1.9842635333613092</v>
      </c>
      <c r="G178" s="32">
        <f>IF(OR($A178="",$B178=""),"",'MPTO_working_2-way'!E177)</f>
        <v>2.0159880622468553</v>
      </c>
      <c r="H178" s="30">
        <f>IF(OR($A178="",$B178=""),"",'OddsRatio_working_2-way'!M177)</f>
        <v>1.9842509842514759</v>
      </c>
      <c r="I178" s="30">
        <f>IF(OR($A178="",$B178=""),"",'OddsRatio_working_2-way'!N177)</f>
        <v>2.0160010160015238</v>
      </c>
      <c r="J178" s="30">
        <f>IF('Log_working_2-way'!$D177="","",A178^('Log_working_2-way'!$D177))</f>
        <v>1.9840560014719333</v>
      </c>
      <c r="K178" s="32">
        <f>IF('Log_working_2-way'!$D177="","",B178^('Log_working_2-way'!$D177))</f>
        <v>2.0162023284286739</v>
      </c>
      <c r="L178" s="37">
        <f t="shared" si="27"/>
        <v>0.50385604113110538</v>
      </c>
      <c r="M178" s="37">
        <f t="shared" si="28"/>
        <v>0.49614395886889456</v>
      </c>
      <c r="N178" s="38">
        <v>275</v>
      </c>
      <c r="O178" s="38">
        <f t="shared" si="29"/>
        <v>132.51295336787567</v>
      </c>
      <c r="P178" s="38">
        <f t="shared" si="30"/>
        <v>134.69387755102042</v>
      </c>
      <c r="Q178" s="38">
        <f t="shared" si="31"/>
        <v>140.30612244897961</v>
      </c>
      <c r="R178" s="38">
        <f t="shared" si="32"/>
        <v>142.48704663212436</v>
      </c>
      <c r="S178" s="39">
        <f t="shared" si="33"/>
        <v>-7.7931690811039402</v>
      </c>
      <c r="T178" s="39">
        <f t="shared" si="34"/>
        <v>-7.7931690811039402</v>
      </c>
      <c r="U178" t="s">
        <v>265</v>
      </c>
      <c r="V178" t="s">
        <v>387</v>
      </c>
      <c r="W178" t="s">
        <v>433</v>
      </c>
      <c r="X178" t="s">
        <v>481</v>
      </c>
      <c r="Y178" s="41"/>
    </row>
    <row r="179" spans="1:25" ht="15" x14ac:dyDescent="0.25">
      <c r="A179">
        <v>1.83</v>
      </c>
      <c r="B179">
        <v>1.95</v>
      </c>
      <c r="C179" s="29">
        <f t="shared" si="26"/>
        <v>5.9268600252206927E-2</v>
      </c>
      <c r="D179" s="30">
        <f>IF(OR($A179="",$B179=""),"",A179*'MPTO_working_2-way'!$G178)</f>
        <v>1.9384615384615387</v>
      </c>
      <c r="E179" s="32">
        <f>IF(OR($A179="",$B179=""),"",B179*'MPTO_working_2-way'!$G178)</f>
        <v>2.0655737704918034</v>
      </c>
      <c r="F179" s="30">
        <f>IF(OR($A179="",$B179=""),"",'MPTO_working_2-way'!D178)</f>
        <v>1.934932899552664</v>
      </c>
      <c r="G179" s="32">
        <f>IF(OR($A179="",$B179=""),"",'MPTO_working_2-way'!E178)</f>
        <v>2.0695954762940412</v>
      </c>
      <c r="H179" s="30">
        <f>IF(OR($A179="",$B179=""),"",'OddsRatio_working_2-way'!M178)</f>
        <v>1.9347107630311731</v>
      </c>
      <c r="I179" s="30">
        <f>IF(OR($A179="",$B179=""),"",'OddsRatio_working_2-way'!N178)</f>
        <v>2.0698496685296544</v>
      </c>
      <c r="J179" s="30">
        <f>IF('Log_working_2-way'!$D178="","",A179^('Log_working_2-way'!$D178))</f>
        <v>1.9330725536137014</v>
      </c>
      <c r="K179" s="32">
        <f>IF('Log_working_2-way'!$D178="","",B179^('Log_working_2-way'!$D178))</f>
        <v>2.0717280195666854</v>
      </c>
      <c r="L179" s="37">
        <f t="shared" si="27"/>
        <v>0.51587301587301582</v>
      </c>
      <c r="M179" s="37">
        <f t="shared" si="28"/>
        <v>0.48412698412698413</v>
      </c>
      <c r="N179" s="38">
        <v>276</v>
      </c>
      <c r="O179" s="38">
        <f t="shared" si="29"/>
        <v>125.18032786885247</v>
      </c>
      <c r="P179" s="38">
        <f t="shared" si="30"/>
        <v>134.46153846153845</v>
      </c>
      <c r="Q179" s="38">
        <f t="shared" si="31"/>
        <v>141.53846153846155</v>
      </c>
      <c r="R179" s="38">
        <f t="shared" si="32"/>
        <v>150.81967213114751</v>
      </c>
      <c r="S179" s="39">
        <f t="shared" si="33"/>
        <v>-16.358133669609074</v>
      </c>
      <c r="T179" s="39">
        <f t="shared" si="34"/>
        <v>-16.35813366960906</v>
      </c>
      <c r="U179" t="s">
        <v>389</v>
      </c>
      <c r="V179" t="s">
        <v>278</v>
      </c>
      <c r="W179" t="s">
        <v>434</v>
      </c>
      <c r="X179" t="s">
        <v>481</v>
      </c>
      <c r="Y179" s="41"/>
    </row>
    <row r="180" spans="1:25" ht="15" x14ac:dyDescent="0.25">
      <c r="A180">
        <v>2.0099999999999998</v>
      </c>
      <c r="B180">
        <v>1.9</v>
      </c>
      <c r="C180" s="29">
        <f t="shared" si="26"/>
        <v>2.3828227284629522E-2</v>
      </c>
      <c r="D180" s="30">
        <f>IF(OR($A180="",$B180=""),"",A180*'MPTO_working_2-way'!$G179)</f>
        <v>2.0578947368421052</v>
      </c>
      <c r="E180" s="32">
        <f>IF(OR($A180="",$B180=""),"",B180*'MPTO_working_2-way'!$G179)</f>
        <v>1.9452736318407959</v>
      </c>
      <c r="F180" s="30">
        <f>IF(OR($A180="",$B180=""),"",'MPTO_working_2-way'!D179)</f>
        <v>2.05931517929361</v>
      </c>
      <c r="G180" s="32">
        <f>IF(OR($A180="",$B180=""),"",'MPTO_working_2-way'!E179)</f>
        <v>1.9440061084245355</v>
      </c>
      <c r="H180" s="30">
        <f>IF(OR($A180="",$B180=""),"",'OddsRatio_working_2-way'!M179)</f>
        <v>2.0593499054713802</v>
      </c>
      <c r="I180" s="30">
        <f>IF(OR($A180="",$B180=""),"",'OddsRatio_working_2-way'!N179)</f>
        <v>1.9439751632913294</v>
      </c>
      <c r="J180" s="30">
        <f>IF('Log_working_2-way'!$D179="","",A180^('Log_working_2-way'!$D179))</f>
        <v>2.0599919987911819</v>
      </c>
      <c r="K180" s="32">
        <f>IF('Log_working_2-way'!$D179="","",B180^('Log_working_2-way'!$D179))</f>
        <v>1.9434033475162076</v>
      </c>
      <c r="L180" s="37">
        <f t="shared" si="27"/>
        <v>0.48593350383631717</v>
      </c>
      <c r="M180" s="37">
        <f t="shared" si="28"/>
        <v>0.51406649616368294</v>
      </c>
      <c r="N180" s="38">
        <v>277</v>
      </c>
      <c r="O180" s="38">
        <f t="shared" si="29"/>
        <v>139.18905472636817</v>
      </c>
      <c r="P180" s="38">
        <f t="shared" si="30"/>
        <v>131.21052631578945</v>
      </c>
      <c r="Q180" s="38">
        <f t="shared" si="31"/>
        <v>145.78947368421052</v>
      </c>
      <c r="R180" s="38">
        <f t="shared" si="32"/>
        <v>137.81094527363186</v>
      </c>
      <c r="S180" s="39">
        <f t="shared" si="33"/>
        <v>-6.6004189578423507</v>
      </c>
      <c r="T180" s="39">
        <f t="shared" si="34"/>
        <v>-6.6004189578424075</v>
      </c>
      <c r="U180" t="s">
        <v>398</v>
      </c>
      <c r="V180" t="s">
        <v>287</v>
      </c>
      <c r="W180" t="s">
        <v>426</v>
      </c>
      <c r="X180" t="s">
        <v>481</v>
      </c>
      <c r="Y180" s="41"/>
    </row>
    <row r="181" spans="1:25" s="50" customFormat="1" ht="15" x14ac:dyDescent="0.25">
      <c r="A181">
        <v>1.64</v>
      </c>
      <c r="B181">
        <v>2.38</v>
      </c>
      <c r="C181" s="29">
        <f t="shared" si="26"/>
        <v>2.9924164787866303E-2</v>
      </c>
      <c r="D181" s="30">
        <f>IF(OR($A181="",$B181=""),"",A181*'MPTO_working_2-way'!$G180)</f>
        <v>1.6890756302521006</v>
      </c>
      <c r="E181" s="32">
        <f>IF(OR($A181="",$B181=""),"",B181*'MPTO_working_2-way'!$G180)</f>
        <v>2.4512195121951219</v>
      </c>
      <c r="F181" s="30">
        <f>IF(OR($A181="",$B181=""),"",'MPTO_working_2-way'!D180)</f>
        <v>1.6812543073742245</v>
      </c>
      <c r="G181" s="32">
        <f>IF(OR($A181="",$B181=""),"",'MPTO_working_2-way'!E180)</f>
        <v>2.4678806272129488</v>
      </c>
      <c r="H181" s="30">
        <f>IF(OR($A181="",$B181=""),"",'OddsRatio_working_2-way'!M180)</f>
        <v>1.6810052246069986</v>
      </c>
      <c r="I181" s="30">
        <f>IF(OR($A181="",$B181=""),"",'OddsRatio_working_2-way'!N180)</f>
        <v>2.468417515558841</v>
      </c>
      <c r="J181" s="30">
        <f>IF('Log_working_2-way'!$D180="","",A181^('Log_working_2-way'!$D180))</f>
        <v>1.6774595064065265</v>
      </c>
      <c r="K181" s="32">
        <f>IF('Log_working_2-way'!$D180="","",B181^('Log_working_2-way'!$D180))</f>
        <v>2.4761029855560022</v>
      </c>
      <c r="L181" s="37">
        <f t="shared" si="27"/>
        <v>0.59203980099502496</v>
      </c>
      <c r="M181" s="37">
        <f t="shared" si="28"/>
        <v>0.40796019900497515</v>
      </c>
      <c r="N181" s="38">
        <v>278</v>
      </c>
      <c r="O181" s="38">
        <f t="shared" si="29"/>
        <v>108.48780487804875</v>
      </c>
      <c r="P181" s="38">
        <f t="shared" si="30"/>
        <v>161.19327731092437</v>
      </c>
      <c r="Q181" s="38">
        <f t="shared" si="31"/>
        <v>116.80672268907563</v>
      </c>
      <c r="R181" s="38">
        <f t="shared" si="32"/>
        <v>169.51219512195121</v>
      </c>
      <c r="S181" s="39">
        <f t="shared" si="33"/>
        <v>-8.3189178110268784</v>
      </c>
      <c r="T181" s="39">
        <f t="shared" si="34"/>
        <v>-8.3189178110268358</v>
      </c>
      <c r="U181" t="s">
        <v>290</v>
      </c>
      <c r="V181" t="s">
        <v>473</v>
      </c>
      <c r="W181" t="s">
        <v>426</v>
      </c>
      <c r="X181" t="s">
        <v>481</v>
      </c>
      <c r="Y181" s="51"/>
    </row>
    <row r="182" spans="1:25" ht="15" x14ac:dyDescent="0.25">
      <c r="A182">
        <v>1.87</v>
      </c>
      <c r="B182">
        <v>2.04</v>
      </c>
      <c r="C182" s="29">
        <f t="shared" si="26"/>
        <v>2.4955436720142554E-2</v>
      </c>
      <c r="D182" s="30">
        <f>IF(OR($A182="",$B182=""),"",A182*'MPTO_working_2-way'!$G181)</f>
        <v>1.9166666666666667</v>
      </c>
      <c r="E182" s="32">
        <f>IF(OR($A182="",$B182=""),"",B182*'MPTO_working_2-way'!$G181)</f>
        <v>2.0909090909090908</v>
      </c>
      <c r="F182" s="30">
        <f>IF(OR($A182="",$B182=""),"",'MPTO_working_2-way'!D181)</f>
        <v>1.9146757679180888</v>
      </c>
      <c r="G182" s="32">
        <f>IF(OR($A182="",$B182=""),"",'MPTO_working_2-way'!E181)</f>
        <v>2.0932835820895521</v>
      </c>
      <c r="H182" s="30">
        <f>IF(OR($A182="",$B182=""),"",'OddsRatio_working_2-way'!M181)</f>
        <v>1.9146247654303168</v>
      </c>
      <c r="I182" s="30">
        <f>IF(OR($A182="",$B182=""),"",'OddsRatio_working_2-way'!N181)</f>
        <v>2.0933445471810685</v>
      </c>
      <c r="J182" s="30">
        <f>IF('Log_working_2-way'!$D181="","",A182^('Log_working_2-way'!$D181))</f>
        <v>1.9137261145840778</v>
      </c>
      <c r="K182" s="32">
        <f>IF('Log_working_2-way'!$D181="","",B182^('Log_working_2-way'!$D181))</f>
        <v>2.0944198529941209</v>
      </c>
      <c r="L182" s="37">
        <f t="shared" si="27"/>
        <v>0.52173913043478259</v>
      </c>
      <c r="M182" s="37">
        <f t="shared" si="28"/>
        <v>0.47826086956521741</v>
      </c>
      <c r="N182" s="38">
        <v>279</v>
      </c>
      <c r="O182" s="38">
        <f t="shared" si="29"/>
        <v>129.80213903743314</v>
      </c>
      <c r="P182" s="38">
        <f t="shared" si="30"/>
        <v>142.23529411764704</v>
      </c>
      <c r="Q182" s="38">
        <f t="shared" si="31"/>
        <v>136.76470588235293</v>
      </c>
      <c r="R182" s="38">
        <f t="shared" si="32"/>
        <v>149.19786096256684</v>
      </c>
      <c r="S182" s="39">
        <f t="shared" si="33"/>
        <v>-6.9625668449197917</v>
      </c>
      <c r="T182" s="39">
        <f t="shared" si="34"/>
        <v>-6.9625668449197917</v>
      </c>
      <c r="U182" t="s">
        <v>397</v>
      </c>
      <c r="V182" t="s">
        <v>285</v>
      </c>
      <c r="W182" t="s">
        <v>426</v>
      </c>
      <c r="X182" t="s">
        <v>481</v>
      </c>
      <c r="Y182" s="41"/>
    </row>
    <row r="183" spans="1:25" ht="15" x14ac:dyDescent="0.25">
      <c r="A183">
        <v>2.25</v>
      </c>
      <c r="B183">
        <v>1.71</v>
      </c>
      <c r="C183" s="29">
        <f t="shared" si="26"/>
        <v>2.9239766081871288E-2</v>
      </c>
      <c r="D183" s="30">
        <f>IF(OR($A183="",$B183=""),"",A183*'MPTO_working_2-way'!$G182)</f>
        <v>2.3157894736842106</v>
      </c>
      <c r="E183" s="32">
        <f>IF(OR($A183="",$B183=""),"",B183*'MPTO_working_2-way'!$G182)</f>
        <v>1.7599999999999998</v>
      </c>
      <c r="F183" s="30">
        <f>IF(OR($A183="",$B183=""),"",'MPTO_working_2-way'!D182)</f>
        <v>2.3265306122448979</v>
      </c>
      <c r="G183" s="32">
        <f>IF(OR($A183="",$B183=""),"",'MPTO_working_2-way'!E182)</f>
        <v>1.7538461538461536</v>
      </c>
      <c r="H183" s="30">
        <f>IF(OR($A183="",$B183=""),"",'OddsRatio_working_2-way'!M182)</f>
        <v>2.3268622310856886</v>
      </c>
      <c r="I183" s="30">
        <f>IF(OR($A183="",$B183=""),"",'OddsRatio_working_2-way'!N182)</f>
        <v>1.753657747256671</v>
      </c>
      <c r="J183" s="30">
        <f>IF('Log_working_2-way'!$D182="","",A183^('Log_working_2-way'!$D182))</f>
        <v>2.331784466562643</v>
      </c>
      <c r="K183" s="32">
        <f>IF('Log_working_2-way'!$D182="","",B183^('Log_working_2-way'!$D182))</f>
        <v>1.7508722508087184</v>
      </c>
      <c r="L183" s="37">
        <f t="shared" si="27"/>
        <v>0.43181818181818182</v>
      </c>
      <c r="M183" s="37">
        <f t="shared" si="28"/>
        <v>0.56818181818181823</v>
      </c>
      <c r="N183" s="38">
        <v>280</v>
      </c>
      <c r="O183" s="38">
        <f t="shared" si="29"/>
        <v>155.55555555555554</v>
      </c>
      <c r="P183" s="38">
        <f t="shared" si="30"/>
        <v>116.25730994152046</v>
      </c>
      <c r="Q183" s="38">
        <f t="shared" si="31"/>
        <v>163.74269005847952</v>
      </c>
      <c r="R183" s="38">
        <f t="shared" si="32"/>
        <v>124.44444444444444</v>
      </c>
      <c r="S183" s="39">
        <f t="shared" si="33"/>
        <v>-8.1871345029239819</v>
      </c>
      <c r="T183" s="39">
        <f t="shared" si="34"/>
        <v>-8.1871345029239819</v>
      </c>
      <c r="U183" t="s">
        <v>474</v>
      </c>
      <c r="V183" t="s">
        <v>395</v>
      </c>
      <c r="W183" t="s">
        <v>426</v>
      </c>
      <c r="X183" t="s">
        <v>481</v>
      </c>
      <c r="Y183" s="41"/>
    </row>
    <row r="184" spans="1:25" ht="15" x14ac:dyDescent="0.25">
      <c r="A184">
        <v>2.31</v>
      </c>
      <c r="B184">
        <v>1.64</v>
      </c>
      <c r="C184" s="29">
        <f t="shared" si="26"/>
        <v>4.2656530461408604E-2</v>
      </c>
      <c r="D184" s="30">
        <f>IF(OR($A184="",$B184=""),"",A184*'MPTO_working_2-way'!$G183)</f>
        <v>2.4085365853658538</v>
      </c>
      <c r="E184" s="32">
        <f>IF(OR($A184="",$B184=""),"",B184*'MPTO_working_2-way'!$G183)</f>
        <v>1.7099567099567101</v>
      </c>
      <c r="F184" s="30">
        <f>IF(OR($A184="",$B184=""),"",'MPTO_working_2-way'!D183)</f>
        <v>2.4297075423294001</v>
      </c>
      <c r="G184" s="32">
        <f>IF(OR($A184="",$B184=""),"",'MPTO_working_2-way'!E183)</f>
        <v>1.6994437466355645</v>
      </c>
      <c r="H184" s="30">
        <f>IF(OR($A184="",$B184=""),"",'OddsRatio_working_2-way'!M183)</f>
        <v>2.4306903927824499</v>
      </c>
      <c r="I184" s="30">
        <f>IF(OR($A184="",$B184=""),"",'OddsRatio_working_2-way'!N183)</f>
        <v>1.6989632453288304</v>
      </c>
      <c r="J184" s="30">
        <f>IF('Log_working_2-way'!$D183="","",A184^('Log_working_2-way'!$D183))</f>
        <v>2.4405863243940802</v>
      </c>
      <c r="K184" s="32">
        <f>IF('Log_working_2-way'!$D183="","",B184^('Log_working_2-way'!$D183))</f>
        <v>1.694161802778569</v>
      </c>
      <c r="L184" s="37">
        <f t="shared" si="27"/>
        <v>0.41518987341772151</v>
      </c>
      <c r="M184" s="37">
        <f t="shared" si="28"/>
        <v>0.58481012658227838</v>
      </c>
      <c r="N184" s="38">
        <v>281</v>
      </c>
      <c r="O184" s="38">
        <f t="shared" si="29"/>
        <v>159.35497835497836</v>
      </c>
      <c r="P184" s="38">
        <f t="shared" si="30"/>
        <v>109.65853658536584</v>
      </c>
      <c r="Q184" s="38">
        <f t="shared" si="31"/>
        <v>171.34146341463415</v>
      </c>
      <c r="R184" s="38">
        <f t="shared" si="32"/>
        <v>121.64502164502164</v>
      </c>
      <c r="S184" s="39">
        <f t="shared" si="33"/>
        <v>-11.986485059655791</v>
      </c>
      <c r="T184" s="39">
        <f t="shared" si="34"/>
        <v>-11.986485059655806</v>
      </c>
      <c r="U184" t="s">
        <v>291</v>
      </c>
      <c r="V184" t="s">
        <v>298</v>
      </c>
      <c r="W184" t="s">
        <v>427</v>
      </c>
      <c r="X184" t="s">
        <v>481</v>
      </c>
      <c r="Y184" s="41"/>
    </row>
    <row r="185" spans="1:25" ht="15" x14ac:dyDescent="0.25">
      <c r="A185">
        <v>2.0499999999999998</v>
      </c>
      <c r="B185">
        <v>1.82</v>
      </c>
      <c r="C185" s="29">
        <f t="shared" si="26"/>
        <v>3.7255427499329974E-2</v>
      </c>
      <c r="D185" s="30">
        <f>IF(OR($A185="",$B185=""),"",A185*'MPTO_working_2-way'!$G184)</f>
        <v>2.1263736263736264</v>
      </c>
      <c r="E185" s="32">
        <f>IF(OR($A185="",$B185=""),"",B185*'MPTO_working_2-way'!$G184)</f>
        <v>1.8878048780487806</v>
      </c>
      <c r="F185" s="30">
        <f>IF(OR($A185="",$B185=""),"",'MPTO_working_2-way'!D184)</f>
        <v>2.1313910311339619</v>
      </c>
      <c r="G185" s="32">
        <f>IF(OR($A185="",$B185=""),"",'MPTO_working_2-way'!E184)</f>
        <v>1.8838677101741985</v>
      </c>
      <c r="H185" s="30">
        <f>IF(OR($A185="",$B185=""),"",'OddsRatio_working_2-way'!M184)</f>
        <v>2.1315864106987359</v>
      </c>
      <c r="I185" s="30">
        <f>IF(OR($A185="",$B185=""),"",'OddsRatio_working_2-way'!N184)</f>
        <v>1.883715101688537</v>
      </c>
      <c r="J185" s="30">
        <f>IF('Log_working_2-way'!$D184="","",A185^('Log_working_2-way'!$D184))</f>
        <v>2.1338875006808986</v>
      </c>
      <c r="K185" s="32">
        <f>IF('Log_working_2-way'!$D184="","",B185^('Log_working_2-way'!$D184))</f>
        <v>1.8819217068707428</v>
      </c>
      <c r="L185" s="37">
        <f t="shared" si="27"/>
        <v>0.47028423772609818</v>
      </c>
      <c r="M185" s="37">
        <f t="shared" si="28"/>
        <v>0.52971576227390182</v>
      </c>
      <c r="N185" s="38">
        <v>282</v>
      </c>
      <c r="O185" s="38">
        <f t="shared" si="29"/>
        <v>144.43902439024387</v>
      </c>
      <c r="P185" s="38">
        <f t="shared" si="30"/>
        <v>127.05494505494505</v>
      </c>
      <c r="Q185" s="38">
        <f t="shared" si="31"/>
        <v>154.94505494505492</v>
      </c>
      <c r="R185" s="38">
        <f t="shared" si="32"/>
        <v>137.5609756097561</v>
      </c>
      <c r="S185" s="39">
        <f t="shared" si="33"/>
        <v>-10.506030554811048</v>
      </c>
      <c r="T185" s="39">
        <f t="shared" si="34"/>
        <v>-10.506030554811048</v>
      </c>
      <c r="U185" t="s">
        <v>404</v>
      </c>
      <c r="V185" t="s">
        <v>418</v>
      </c>
      <c r="W185" t="s">
        <v>427</v>
      </c>
      <c r="X185" t="s">
        <v>481</v>
      </c>
      <c r="Y185" s="41"/>
    </row>
    <row r="186" spans="1:25" s="35" customFormat="1" ht="15" x14ac:dyDescent="0.25">
      <c r="A186">
        <v>2.66</v>
      </c>
      <c r="B186">
        <v>1.5</v>
      </c>
      <c r="C186" s="29">
        <f t="shared" si="26"/>
        <v>4.2606516290726759E-2</v>
      </c>
      <c r="D186" s="30">
        <f>IF(OR($A186="",$B186=""),"",A186*'MPTO_working_2-way'!$G185)</f>
        <v>2.7733333333333334</v>
      </c>
      <c r="E186" s="32">
        <f>IF(OR($A186="",$B186=""),"",B186*'MPTO_working_2-way'!$G185)</f>
        <v>1.5639097744360901</v>
      </c>
      <c r="F186" s="30">
        <f>IF(OR($A186="",$B186=""),"",'MPTO_working_2-way'!D185)</f>
        <v>2.8197879858657244</v>
      </c>
      <c r="G186" s="32">
        <f>IF(OR($A186="",$B186=""),"",'MPTO_working_2-way'!E185)</f>
        <v>1.5495145631067961</v>
      </c>
      <c r="H186" s="30">
        <f>IF(OR($A186="",$B186=""),"",'OddsRatio_working_2-way'!M185)</f>
        <v>2.8220867158288598</v>
      </c>
      <c r="I186" s="30">
        <f>IF(OR($A186="",$B186=""),"",'OddsRatio_working_2-way'!N185)</f>
        <v>1.5488212999484516</v>
      </c>
      <c r="J186" s="30">
        <f>IF('Log_working_2-way'!$D185="","",A186^('Log_working_2-way'!$D185))</f>
        <v>2.8442639171897262</v>
      </c>
      <c r="K186" s="32">
        <f>IF('Log_working_2-way'!$D185="","",B186^('Log_working_2-way'!$D185))</f>
        <v>1.5422217453143756</v>
      </c>
      <c r="L186" s="37">
        <f t="shared" si="27"/>
        <v>0.36057692307692307</v>
      </c>
      <c r="M186" s="37">
        <f t="shared" si="28"/>
        <v>0.63942307692307698</v>
      </c>
      <c r="N186" s="38">
        <v>283</v>
      </c>
      <c r="O186" s="38">
        <f t="shared" si="29"/>
        <v>176.60902255639101</v>
      </c>
      <c r="P186" s="38">
        <f t="shared" si="30"/>
        <v>94.333333333333329</v>
      </c>
      <c r="Q186" s="38">
        <f t="shared" si="31"/>
        <v>188.66666666666666</v>
      </c>
      <c r="R186" s="38">
        <f t="shared" si="32"/>
        <v>106.39097744360902</v>
      </c>
      <c r="S186" s="39">
        <f t="shared" si="33"/>
        <v>-12.057644110275646</v>
      </c>
      <c r="T186" s="39">
        <f t="shared" si="34"/>
        <v>-12.057644110275689</v>
      </c>
      <c r="U186" t="s">
        <v>403</v>
      </c>
      <c r="V186" t="s">
        <v>293</v>
      </c>
      <c r="W186" t="s">
        <v>427</v>
      </c>
      <c r="X186" t="s">
        <v>481</v>
      </c>
      <c r="Y186" s="41"/>
    </row>
    <row r="187" spans="1:25" ht="15" x14ac:dyDescent="0.25">
      <c r="A187">
        <v>2.71</v>
      </c>
      <c r="B187">
        <v>1.48</v>
      </c>
      <c r="C187" s="29">
        <f t="shared" si="26"/>
        <v>4.4679365712576136E-2</v>
      </c>
      <c r="D187" s="30">
        <f>IF(OR($A187="",$B187=""),"",A187*'MPTO_working_2-way'!$G186)</f>
        <v>2.8310810810810811</v>
      </c>
      <c r="E187" s="32">
        <f>IF(OR($A187="",$B187=""),"",B187*'MPTO_working_2-way'!$G186)</f>
        <v>1.5461254612546127</v>
      </c>
      <c r="F187" s="30">
        <f>IF(OR($A187="",$B187=""),"",'MPTO_working_2-way'!D186)</f>
        <v>2.8846375143843503</v>
      </c>
      <c r="G187" s="32">
        <f>IF(OR($A187="",$B187=""),"",'MPTO_working_2-way'!E186)</f>
        <v>1.5306060143489544</v>
      </c>
      <c r="H187" s="30">
        <f>IF(OR($A187="",$B187=""),"",'OddsRatio_working_2-way'!M186)</f>
        <v>2.8874586088176879</v>
      </c>
      <c r="I187" s="30">
        <f>IF(OR($A187="",$B187=""),"",'OddsRatio_working_2-way'!N186)</f>
        <v>1.5298129428260177</v>
      </c>
      <c r="J187" s="30">
        <f>IF('Log_working_2-way'!$D186="","",A187^('Log_working_2-way'!$D186))</f>
        <v>2.9132001256179962</v>
      </c>
      <c r="K187" s="32">
        <f>IF('Log_working_2-way'!$D186="","",B187^('Log_working_2-way'!$D186))</f>
        <v>1.5226844733115352</v>
      </c>
      <c r="L187" s="37">
        <f t="shared" si="27"/>
        <v>0.3532219570405728</v>
      </c>
      <c r="M187" s="37">
        <f t="shared" si="28"/>
        <v>0.64677804295942709</v>
      </c>
      <c r="N187" s="38">
        <v>284</v>
      </c>
      <c r="O187" s="38">
        <f t="shared" si="29"/>
        <v>179.20295202952028</v>
      </c>
      <c r="P187" s="38">
        <f t="shared" si="30"/>
        <v>92.108108108108098</v>
      </c>
      <c r="Q187" s="38">
        <f t="shared" si="31"/>
        <v>191.89189189189187</v>
      </c>
      <c r="R187" s="38">
        <f t="shared" si="32"/>
        <v>104.79704797047971</v>
      </c>
      <c r="S187" s="39">
        <f t="shared" si="33"/>
        <v>-12.688939862371598</v>
      </c>
      <c r="T187" s="39">
        <f t="shared" si="34"/>
        <v>-12.688939862371612</v>
      </c>
      <c r="U187" t="s">
        <v>138</v>
      </c>
      <c r="V187" t="s">
        <v>296</v>
      </c>
      <c r="W187" t="s">
        <v>427</v>
      </c>
      <c r="X187" t="s">
        <v>481</v>
      </c>
      <c r="Y187" s="41"/>
    </row>
    <row r="188" spans="1:25" s="35" customFormat="1" ht="15" x14ac:dyDescent="0.25">
      <c r="A188">
        <v>2.4</v>
      </c>
      <c r="B188">
        <v>1.6</v>
      </c>
      <c r="C188" s="29">
        <f t="shared" si="26"/>
        <v>4.1666666666666741E-2</v>
      </c>
      <c r="D188" s="30">
        <f>IF(OR($A188="",$B188=""),"",A188*'MPTO_working_2-way'!$G187)</f>
        <v>2.5</v>
      </c>
      <c r="E188" s="32">
        <f>IF(OR($A188="",$B188=""),"",B188*'MPTO_working_2-way'!$G187)</f>
        <v>1.666666666666667</v>
      </c>
      <c r="F188" s="30">
        <f>IF(OR($A188="",$B188=""),"",'MPTO_working_2-way'!D187)</f>
        <v>2.5263157894736841</v>
      </c>
      <c r="G188" s="32">
        <f>IF(OR($A188="",$B188=""),"",'MPTO_working_2-way'!E187)</f>
        <v>1.6551724137931036</v>
      </c>
      <c r="H188" s="30">
        <f>IF(OR($A188="",$B188=""),"",'OddsRatio_working_2-way'!M187)</f>
        <v>2.5275252316519468</v>
      </c>
      <c r="I188" s="30">
        <f>IF(OR($A188="",$B188=""),"",'OddsRatio_working_2-way'!N187)</f>
        <v>1.6546536707079771</v>
      </c>
      <c r="J188" s="30">
        <f>IF('Log_working_2-way'!$D187="","",A188^('Log_working_2-way'!$D187))</f>
        <v>2.5398728286377308</v>
      </c>
      <c r="K188" s="32">
        <f>IF('Log_working_2-way'!$D187="","",B188^('Log_working_2-way'!$D187))</f>
        <v>1.6494042763805412</v>
      </c>
      <c r="L188" s="37">
        <f t="shared" si="27"/>
        <v>0.4</v>
      </c>
      <c r="M188" s="37">
        <f t="shared" si="28"/>
        <v>0.59999999999999987</v>
      </c>
      <c r="N188" s="38">
        <v>285</v>
      </c>
      <c r="O188" s="38">
        <f t="shared" si="29"/>
        <v>166.25</v>
      </c>
      <c r="P188" s="38">
        <f t="shared" si="30"/>
        <v>106.875</v>
      </c>
      <c r="Q188" s="38">
        <f t="shared" si="31"/>
        <v>178.125</v>
      </c>
      <c r="R188" s="38">
        <f t="shared" si="32"/>
        <v>118.75</v>
      </c>
      <c r="S188" s="39">
        <f t="shared" si="33"/>
        <v>-11.875</v>
      </c>
      <c r="T188" s="39">
        <f t="shared" si="34"/>
        <v>-11.875</v>
      </c>
      <c r="U188" t="s">
        <v>405</v>
      </c>
      <c r="V188" t="s">
        <v>297</v>
      </c>
      <c r="W188" t="s">
        <v>427</v>
      </c>
      <c r="X188" t="s">
        <v>481</v>
      </c>
      <c r="Y188" s="41"/>
    </row>
    <row r="189" spans="1:25" s="35" customFormat="1" ht="15" x14ac:dyDescent="0.25">
      <c r="A189">
        <v>1.68</v>
      </c>
      <c r="B189">
        <v>2.2799999999999998</v>
      </c>
      <c r="C189" s="29">
        <f t="shared" si="26"/>
        <v>3.383458646616555E-2</v>
      </c>
      <c r="D189" s="30">
        <f>IF(OR($A189="",$B189=""),"",A189*'MPTO_working_2-way'!$G188)</f>
        <v>1.736842105263158</v>
      </c>
      <c r="E189" s="32">
        <f>IF(OR($A189="",$B189=""),"",B189*'MPTO_working_2-way'!$G188)</f>
        <v>2.3571428571428572</v>
      </c>
      <c r="F189" s="30">
        <f>IF(OR($A189="",$B189=""),"",'MPTO_working_2-way'!D188)</f>
        <v>1.7291440953412784</v>
      </c>
      <c r="G189" s="32">
        <f>IF(OR($A189="",$B189=""),"",'MPTO_working_2-way'!E188)</f>
        <v>2.3714710252600297</v>
      </c>
      <c r="H189" s="30">
        <f>IF(OR($A189="",$B189=""),"",'OddsRatio_working_2-way'!M188)</f>
        <v>1.728868986855663</v>
      </c>
      <c r="I189" s="30">
        <f>IF(OR($A189="",$B189=""),"",'OddsRatio_working_2-way'!N188)</f>
        <v>2.3719886811400706</v>
      </c>
      <c r="J189" s="30">
        <f>IF('Log_working_2-way'!$D188="","",A189^('Log_working_2-way'!$D188))</f>
        <v>1.7253734306956654</v>
      </c>
      <c r="K189" s="32">
        <f>IF('Log_working_2-way'!$D188="","",B189^('Log_working_2-way'!$D188))</f>
        <v>2.3786002597874161</v>
      </c>
      <c r="L189" s="37">
        <f t="shared" si="27"/>
        <v>0.57575757575757569</v>
      </c>
      <c r="M189" s="37">
        <f t="shared" si="28"/>
        <v>0.42424242424242425</v>
      </c>
      <c r="N189" s="38">
        <v>286</v>
      </c>
      <c r="O189" s="38">
        <f t="shared" si="29"/>
        <v>115.76190476190473</v>
      </c>
      <c r="P189" s="38">
        <f t="shared" si="30"/>
        <v>160.56140350877192</v>
      </c>
      <c r="Q189" s="38">
        <f t="shared" si="31"/>
        <v>125.43859649122808</v>
      </c>
      <c r="R189" s="38">
        <f t="shared" si="32"/>
        <v>170.23809523809524</v>
      </c>
      <c r="S189" s="39">
        <f t="shared" si="33"/>
        <v>-9.6766917293233519</v>
      </c>
      <c r="T189" s="39">
        <f t="shared" si="34"/>
        <v>-9.6766917293233234</v>
      </c>
      <c r="U189" t="s">
        <v>142</v>
      </c>
      <c r="V189" t="s">
        <v>410</v>
      </c>
      <c r="W189" t="s">
        <v>428</v>
      </c>
      <c r="X189" t="s">
        <v>481</v>
      </c>
      <c r="Y189" s="41"/>
    </row>
    <row r="190" spans="1:25" s="35" customFormat="1" ht="15" x14ac:dyDescent="0.25">
      <c r="A190">
        <v>2.0699999999999998</v>
      </c>
      <c r="B190">
        <v>1.83</v>
      </c>
      <c r="C190" s="29">
        <f t="shared" si="26"/>
        <v>2.9539874871307603E-2</v>
      </c>
      <c r="D190" s="30">
        <f>IF(OR($A190="",$B190=""),"",A190*'MPTO_working_2-way'!$G189)</f>
        <v>2.1311475409836067</v>
      </c>
      <c r="E190" s="32">
        <f>IF(OR($A190="",$B190=""),"",B190*'MPTO_working_2-way'!$G189)</f>
        <v>1.8840579710144929</v>
      </c>
      <c r="F190" s="30">
        <f>IF(OR($A190="",$B190=""),"",'MPTO_working_2-way'!D189)</f>
        <v>2.1352836729517204</v>
      </c>
      <c r="G190" s="32">
        <f>IF(OR($A190="",$B190=""),"",'MPTO_working_2-way'!E189)</f>
        <v>1.8808371192373576</v>
      </c>
      <c r="H190" s="30">
        <f>IF(OR($A190="",$B190=""),"",'OddsRatio_working_2-way'!M189)</f>
        <v>2.1354103339788768</v>
      </c>
      <c r="I190" s="30">
        <f>IF(OR($A190="",$B190=""),"",'OddsRatio_working_2-way'!N189)</f>
        <v>1.8807388571985679</v>
      </c>
      <c r="J190" s="30">
        <f>IF('Log_working_2-way'!$D189="","",A190^('Log_working_2-way'!$D189))</f>
        <v>2.137293622577233</v>
      </c>
      <c r="K190" s="32">
        <f>IF('Log_working_2-way'!$D189="","",B190^('Log_working_2-way'!$D189))</f>
        <v>1.8792804075818812</v>
      </c>
      <c r="L190" s="37">
        <f t="shared" si="27"/>
        <v>0.46923076923076917</v>
      </c>
      <c r="M190" s="37">
        <f t="shared" si="28"/>
        <v>0.53076923076923077</v>
      </c>
      <c r="N190" s="38">
        <v>287</v>
      </c>
      <c r="O190" s="38">
        <f t="shared" si="29"/>
        <v>148.35265700483089</v>
      </c>
      <c r="P190" s="38">
        <f t="shared" si="30"/>
        <v>130.16939890710384</v>
      </c>
      <c r="Q190" s="38">
        <f t="shared" si="31"/>
        <v>156.83060109289616</v>
      </c>
      <c r="R190" s="38">
        <f t="shared" si="32"/>
        <v>138.64734299516908</v>
      </c>
      <c r="S190" s="39">
        <f t="shared" si="33"/>
        <v>-8.4779440880652714</v>
      </c>
      <c r="T190" s="39">
        <f t="shared" si="34"/>
        <v>-8.477944088065243</v>
      </c>
      <c r="U190" t="s">
        <v>140</v>
      </c>
      <c r="V190" t="s">
        <v>143</v>
      </c>
      <c r="W190" t="s">
        <v>428</v>
      </c>
      <c r="X190" t="s">
        <v>481</v>
      </c>
      <c r="Y190" s="41"/>
    </row>
    <row r="191" spans="1:25" ht="15" x14ac:dyDescent="0.25">
      <c r="A191">
        <v>1.91</v>
      </c>
      <c r="B191">
        <v>1.98</v>
      </c>
      <c r="C191" s="29">
        <f t="shared" si="26"/>
        <v>2.861071447458885E-2</v>
      </c>
      <c r="D191" s="30">
        <f>IF(OR($A191="",$B191=""),"",A191*'MPTO_working_2-way'!$G190)</f>
        <v>1.9646464646464645</v>
      </c>
      <c r="E191" s="32">
        <f>IF(OR($A191="",$B191=""),"",B191*'MPTO_working_2-way'!$G190)</f>
        <v>2.0366492146596857</v>
      </c>
      <c r="F191" s="30">
        <f>IF(OR($A191="",$B191=""),"",'MPTO_working_2-way'!D190)</f>
        <v>1.9636533568721115</v>
      </c>
      <c r="G191" s="32">
        <f>IF(OR($A191="",$B191=""),"",'MPTO_working_2-way'!E190)</f>
        <v>2.0377175494369308</v>
      </c>
      <c r="H191" s="30">
        <f>IF(OR($A191="",$B191=""),"",'OddsRatio_working_2-way'!M190)</f>
        <v>1.9636241116594322</v>
      </c>
      <c r="I191" s="30">
        <f>IF(OR($A191="",$B191=""),"",'OddsRatio_working_2-way'!N190)</f>
        <v>2.0377490433255412</v>
      </c>
      <c r="J191" s="30">
        <f>IF('Log_working_2-way'!$D190="","",A191^('Log_working_2-way'!$D190))</f>
        <v>1.9631742210121639</v>
      </c>
      <c r="K191" s="32">
        <f>IF('Log_working_2-way'!$D190="","",B191^('Log_working_2-way'!$D190))</f>
        <v>2.0382337672504618</v>
      </c>
      <c r="L191" s="37">
        <f t="shared" si="27"/>
        <v>0.50899742930591263</v>
      </c>
      <c r="M191" s="37">
        <f t="shared" si="28"/>
        <v>0.49100257069408743</v>
      </c>
      <c r="N191" s="38">
        <v>288</v>
      </c>
      <c r="O191" s="38">
        <f t="shared" si="29"/>
        <v>137.21465968586384</v>
      </c>
      <c r="P191" s="38">
        <f t="shared" si="30"/>
        <v>142.54545454545456</v>
      </c>
      <c r="Q191" s="38">
        <f t="shared" si="31"/>
        <v>145.45454545454547</v>
      </c>
      <c r="R191" s="38">
        <f t="shared" si="32"/>
        <v>150.78534031413614</v>
      </c>
      <c r="S191" s="39">
        <f t="shared" si="33"/>
        <v>-8.2398857686816314</v>
      </c>
      <c r="T191" s="39">
        <f t="shared" si="34"/>
        <v>-8.2398857686815745</v>
      </c>
      <c r="U191" t="s">
        <v>306</v>
      </c>
      <c r="V191" t="s">
        <v>141</v>
      </c>
      <c r="W191" t="s">
        <v>428</v>
      </c>
      <c r="X191" t="s">
        <v>481</v>
      </c>
      <c r="Y191" s="41"/>
    </row>
    <row r="192" spans="1:25" s="35" customFormat="1" ht="15" x14ac:dyDescent="0.25">
      <c r="A192">
        <v>1.83</v>
      </c>
      <c r="B192">
        <v>2.06</v>
      </c>
      <c r="C192" s="29">
        <f t="shared" si="26"/>
        <v>3.1884980635577431E-2</v>
      </c>
      <c r="D192" s="30">
        <f>IF(OR($A192="",$B192=""),"",A192*'MPTO_working_2-way'!$G191)</f>
        <v>1.8883495145631068</v>
      </c>
      <c r="E192" s="32">
        <f>IF(OR($A192="",$B192=""),"",B192*'MPTO_working_2-way'!$G191)</f>
        <v>2.1256830601092895</v>
      </c>
      <c r="F192" s="30">
        <f>IF(OR($A192="",$B192=""),"",'MPTO_working_2-way'!D191)</f>
        <v>1.8849942497124856</v>
      </c>
      <c r="G192" s="32">
        <f>IF(OR($A192="",$B192=""),"",'MPTO_working_2-way'!E191)</f>
        <v>2.1299508446804905</v>
      </c>
      <c r="H192" s="30">
        <f>IF(OR($A192="",$B192=""),"",'OddsRatio_working_2-way'!M191)</f>
        <v>1.8848835335367746</v>
      </c>
      <c r="I192" s="30">
        <f>IF(OR($A192="",$B192=""),"",'OddsRatio_working_2-way'!N191)</f>
        <v>2.1300922235529893</v>
      </c>
      <c r="J192" s="30">
        <f>IF('Log_working_2-way'!$D191="","",A192^('Log_working_2-way'!$D191))</f>
        <v>1.8833614398916756</v>
      </c>
      <c r="K192" s="32">
        <f>IF('Log_working_2-way'!$D191="","",B192^('Log_working_2-way'!$D191))</f>
        <v>2.1320394516231058</v>
      </c>
      <c r="L192" s="37">
        <f t="shared" si="27"/>
        <v>0.5295629820051414</v>
      </c>
      <c r="M192" s="37">
        <f t="shared" si="28"/>
        <v>0.47043701799485865</v>
      </c>
      <c r="N192" s="38">
        <v>289</v>
      </c>
      <c r="O192" s="38">
        <f t="shared" si="29"/>
        <v>131.07650273224041</v>
      </c>
      <c r="P192" s="38">
        <f t="shared" si="30"/>
        <v>148.70873786407768</v>
      </c>
      <c r="Q192" s="38">
        <f t="shared" si="31"/>
        <v>140.29126213592232</v>
      </c>
      <c r="R192" s="38">
        <f t="shared" si="32"/>
        <v>157.92349726775956</v>
      </c>
      <c r="S192" s="39">
        <f t="shared" si="33"/>
        <v>-9.21475940368191</v>
      </c>
      <c r="T192" s="39">
        <f t="shared" si="34"/>
        <v>-9.2147594036818816</v>
      </c>
      <c r="U192" t="s">
        <v>411</v>
      </c>
      <c r="V192" t="s">
        <v>300</v>
      </c>
      <c r="W192" t="s">
        <v>428</v>
      </c>
      <c r="X192" t="s">
        <v>481</v>
      </c>
      <c r="Y192" s="41"/>
    </row>
    <row r="193" spans="1:25" s="35" customFormat="1" ht="15" x14ac:dyDescent="0.25">
      <c r="A193">
        <v>2</v>
      </c>
      <c r="B193">
        <v>1.84</v>
      </c>
      <c r="C193" s="29">
        <f t="shared" si="26"/>
        <v>4.3478260869565188E-2</v>
      </c>
      <c r="D193" s="30">
        <f>IF(OR($A193="",$B193=""),"",A193*'MPTO_working_2-way'!$G192)</f>
        <v>2.0869565217391304</v>
      </c>
      <c r="E193" s="32">
        <f>IF(OR($A193="",$B193=""),"",B193*'MPTO_working_2-way'!$G192)</f>
        <v>1.92</v>
      </c>
      <c r="F193" s="30">
        <f>IF(OR($A193="",$B193=""),"",'MPTO_working_2-way'!D192)</f>
        <v>2.0909090909090908</v>
      </c>
      <c r="G193" s="32">
        <f>IF(OR($A193="",$B193=""),"",'MPTO_working_2-way'!E192)</f>
        <v>1.9166666666666665</v>
      </c>
      <c r="H193" s="30">
        <f>IF(OR($A193="",$B193=""),"",'OddsRatio_working_2-way'!M192)</f>
        <v>2.091089451179962</v>
      </c>
      <c r="I193" s="30">
        <f>IF(OR($A193="",$B193=""),"",'OddsRatio_working_2-way'!N192)</f>
        <v>1.9165151389911681</v>
      </c>
      <c r="J193" s="30">
        <f>IF('Log_working_2-way'!$D192="","",A193^('Log_working_2-way'!$D192))</f>
        <v>2.0929101135076231</v>
      </c>
      <c r="K193" s="32">
        <f>IF('Log_working_2-way'!$D192="","",B193^('Log_working_2-way'!$D192))</f>
        <v>1.9149883303671131</v>
      </c>
      <c r="L193" s="37">
        <f t="shared" si="27"/>
        <v>0.47916666666666669</v>
      </c>
      <c r="M193" s="37">
        <f t="shared" si="28"/>
        <v>0.52083333333333337</v>
      </c>
      <c r="N193" s="38">
        <v>290</v>
      </c>
      <c r="O193" s="38">
        <f t="shared" si="29"/>
        <v>145</v>
      </c>
      <c r="P193" s="38">
        <f t="shared" si="30"/>
        <v>132.39130434782609</v>
      </c>
      <c r="Q193" s="38">
        <f t="shared" si="31"/>
        <v>157.60869565217391</v>
      </c>
      <c r="R193" s="38">
        <f t="shared" si="32"/>
        <v>145</v>
      </c>
      <c r="S193" s="39">
        <f t="shared" si="33"/>
        <v>-12.608695652173907</v>
      </c>
      <c r="T193" s="39">
        <f t="shared" si="34"/>
        <v>-12.608695652173907</v>
      </c>
      <c r="U193" t="s">
        <v>212</v>
      </c>
      <c r="V193" t="s">
        <v>219</v>
      </c>
      <c r="W193" t="s">
        <v>431</v>
      </c>
      <c r="X193" t="s">
        <v>482</v>
      </c>
      <c r="Y193" s="41"/>
    </row>
    <row r="194" spans="1:25" ht="15" x14ac:dyDescent="0.25">
      <c r="A194">
        <v>2.0499999999999998</v>
      </c>
      <c r="B194">
        <v>1.83</v>
      </c>
      <c r="C194" s="29">
        <f t="shared" si="26"/>
        <v>3.4252965480474407E-2</v>
      </c>
      <c r="D194" s="30">
        <f>IF(OR($A194="",$B194=""),"",A194*'MPTO_working_2-way'!$G193)</f>
        <v>2.1202185792349724</v>
      </c>
      <c r="E194" s="32">
        <f>IF(OR($A194="",$B194=""),"",B194*'MPTO_working_2-way'!$G193)</f>
        <v>1.8926829268292682</v>
      </c>
      <c r="F194" s="30">
        <f>IF(OR($A194="",$B194=""),"",'MPTO_working_2-way'!D193)</f>
        <v>2.1245929491717397</v>
      </c>
      <c r="G194" s="32">
        <f>IF(OR($A194="",$B194=""),"",'MPTO_working_2-way'!E193)</f>
        <v>1.8892106257081707</v>
      </c>
      <c r="H194" s="30">
        <f>IF(OR($A194="",$B194=""),"",'OddsRatio_working_2-way'!M193)</f>
        <v>2.1247489679763456</v>
      </c>
      <c r="I194" s="30">
        <f>IF(OR($A194="",$B194=""),"",'OddsRatio_working_2-way'!N193)</f>
        <v>1.8890872794479689</v>
      </c>
      <c r="J194" s="30">
        <f>IF('Log_working_2-way'!$D193="","",A194^('Log_working_2-way'!$D193))</f>
        <v>2.1267489530128172</v>
      </c>
      <c r="K194" s="32">
        <f>IF('Log_working_2-way'!$D193="","",B194^('Log_working_2-way'!$D193))</f>
        <v>1.8875091450726849</v>
      </c>
      <c r="L194" s="37">
        <f t="shared" si="27"/>
        <v>0.47164948453608252</v>
      </c>
      <c r="M194" s="37">
        <f t="shared" si="28"/>
        <v>0.52835051546391754</v>
      </c>
      <c r="N194" s="38">
        <v>291</v>
      </c>
      <c r="O194" s="38">
        <f t="shared" si="29"/>
        <v>149.04878048780486</v>
      </c>
      <c r="P194" s="38">
        <f t="shared" si="30"/>
        <v>131.98360655737702</v>
      </c>
      <c r="Q194" s="38">
        <f t="shared" si="31"/>
        <v>159.01639344262293</v>
      </c>
      <c r="R194" s="38">
        <f t="shared" si="32"/>
        <v>141.95121951219514</v>
      </c>
      <c r="S194" s="39">
        <f t="shared" si="33"/>
        <v>-9.9676129548180654</v>
      </c>
      <c r="T194" s="39">
        <f t="shared" si="34"/>
        <v>-9.9676129548181223</v>
      </c>
      <c r="U194" t="s">
        <v>475</v>
      </c>
      <c r="V194" t="s">
        <v>476</v>
      </c>
      <c r="W194" t="s">
        <v>483</v>
      </c>
      <c r="X194" t="s">
        <v>482</v>
      </c>
      <c r="Y194" s="41"/>
    </row>
    <row r="195" spans="1:25" ht="15" x14ac:dyDescent="0.25">
      <c r="A195">
        <v>2.44</v>
      </c>
      <c r="B195">
        <v>1.59</v>
      </c>
      <c r="C195" s="29">
        <f t="shared" ref="C195:C253" si="35">IF(OR($A195="",$B195=""),"",(1/A195)+(1/B195)-1)</f>
        <v>3.8766883183833478E-2</v>
      </c>
      <c r="D195" s="30">
        <f>IF(OR($A195="",$B195=""),"",A195*'MPTO_working_2-way'!$G194)</f>
        <v>2.5345911949685536</v>
      </c>
      <c r="E195" s="32">
        <f>IF(OR($A195="",$B195=""),"",B195*'MPTO_working_2-way'!$G194)</f>
        <v>1.6516393442622954</v>
      </c>
      <c r="F195" s="30">
        <f>IF(OR($A195="",$B195=""),"",'MPTO_working_2-way'!D194)</f>
        <v>2.561130182202271</v>
      </c>
      <c r="G195" s="32">
        <f>IF(OR($A195="",$B195=""),"",'MPTO_working_2-way'!E194)</f>
        <v>1.640561569688769</v>
      </c>
      <c r="H195" s="30">
        <f>IF(OR($A195="",$B195=""),"",'OddsRatio_working_2-way'!M194)</f>
        <v>2.5622669317698867</v>
      </c>
      <c r="I195" s="30">
        <f>IF(OR($A195="",$B195=""),"",'OddsRatio_working_2-way'!N194)</f>
        <v>1.6400954789890509</v>
      </c>
      <c r="J195" s="30">
        <f>IF('Log_working_2-way'!$D194="","",A195^('Log_working_2-way'!$D194))</f>
        <v>2.5746963443895066</v>
      </c>
      <c r="K195" s="32">
        <f>IF('Log_working_2-way'!$D194="","",B195^('Log_working_2-way'!$D194))</f>
        <v>1.6350430694543896</v>
      </c>
      <c r="L195" s="37">
        <f t="shared" si="27"/>
        <v>0.39454094292803971</v>
      </c>
      <c r="M195" s="37">
        <f t="shared" si="28"/>
        <v>0.60545905707196013</v>
      </c>
      <c r="N195" s="38">
        <v>292</v>
      </c>
      <c r="O195" s="38">
        <f t="shared" si="29"/>
        <v>172.32786885245903</v>
      </c>
      <c r="P195" s="38">
        <f t="shared" si="30"/>
        <v>108.35220125786165</v>
      </c>
      <c r="Q195" s="38">
        <f t="shared" si="31"/>
        <v>183.64779874213835</v>
      </c>
      <c r="R195" s="38">
        <f t="shared" si="32"/>
        <v>119.67213114754098</v>
      </c>
      <c r="S195" s="39">
        <f t="shared" si="33"/>
        <v>-11.319929889679315</v>
      </c>
      <c r="T195" s="39">
        <f t="shared" si="34"/>
        <v>-11.319929889679329</v>
      </c>
      <c r="U195" t="s">
        <v>477</v>
      </c>
      <c r="V195" t="s">
        <v>478</v>
      </c>
      <c r="W195" t="s">
        <v>483</v>
      </c>
      <c r="X195" t="s">
        <v>482</v>
      </c>
      <c r="Y195" s="41"/>
    </row>
    <row r="196" spans="1:25" ht="15" x14ac:dyDescent="0.25">
      <c r="A196">
        <v>2.8</v>
      </c>
      <c r="B196">
        <v>1.49</v>
      </c>
      <c r="C196" s="29">
        <f t="shared" si="35"/>
        <v>2.8283796740172562E-2</v>
      </c>
      <c r="D196" s="30">
        <f>IF(OR($A196="",$B196=""),"",A196*'MPTO_working_2-way'!$G195)</f>
        <v>2.8791946308724832</v>
      </c>
      <c r="E196" s="32">
        <f>IF(OR($A196="",$B196=""),"",B196*'MPTO_working_2-way'!$G195)</f>
        <v>1.532142857142857</v>
      </c>
      <c r="F196" s="30">
        <f>IF(OR($A196="",$B196=""),"",'MPTO_working_2-way'!D195)</f>
        <v>2.9154437456324245</v>
      </c>
      <c r="G196" s="32">
        <f>IF(OR($A196="",$B196=""),"",'MPTO_working_2-way'!E195)</f>
        <v>1.5220722364100692</v>
      </c>
      <c r="H196" s="30">
        <f>IF(OR($A196="",$B196=""),"",'OddsRatio_working_2-way'!M195)</f>
        <v>2.9166296949998194</v>
      </c>
      <c r="I196" s="30">
        <f>IF(OR($A196="",$B196=""),"",'OddsRatio_working_2-way'!N195)</f>
        <v>1.5217491947499509</v>
      </c>
      <c r="J196" s="30">
        <f>IF('Log_working_2-way'!$D195="","",A196^('Log_working_2-way'!$D195))</f>
        <v>2.9336585555802062</v>
      </c>
      <c r="K196" s="32">
        <f>IF('Log_working_2-way'!$D195="","",B196^('Log_working_2-way'!$D195))</f>
        <v>1.5171543844253776</v>
      </c>
      <c r="L196" s="37">
        <f t="shared" si="27"/>
        <v>0.34731934731934733</v>
      </c>
      <c r="M196" s="37">
        <f t="shared" si="28"/>
        <v>0.65268065268065278</v>
      </c>
      <c r="N196" s="38">
        <v>293</v>
      </c>
      <c r="O196" s="38">
        <f t="shared" si="29"/>
        <v>188.35714285714286</v>
      </c>
      <c r="P196" s="38">
        <f t="shared" si="30"/>
        <v>96.355704697986582</v>
      </c>
      <c r="Q196" s="38">
        <f t="shared" si="31"/>
        <v>196.64429530201343</v>
      </c>
      <c r="R196" s="38">
        <f t="shared" si="32"/>
        <v>104.64285714285714</v>
      </c>
      <c r="S196" s="39">
        <f t="shared" si="33"/>
        <v>-8.2871524448705713</v>
      </c>
      <c r="T196" s="39">
        <f t="shared" si="34"/>
        <v>-8.2871524448705571</v>
      </c>
      <c r="U196" t="s">
        <v>394</v>
      </c>
      <c r="V196" t="s">
        <v>392</v>
      </c>
      <c r="W196" t="s">
        <v>426</v>
      </c>
      <c r="X196" t="s">
        <v>482</v>
      </c>
      <c r="Y196" s="41"/>
    </row>
    <row r="197" spans="1:25" ht="15" x14ac:dyDescent="0.25">
      <c r="A197">
        <v>2.58</v>
      </c>
      <c r="B197">
        <v>1.53</v>
      </c>
      <c r="C197" s="29">
        <f t="shared" si="35"/>
        <v>4.1191670466636188E-2</v>
      </c>
      <c r="D197" s="30">
        <f>IF(OR($A197="",$B197=""),"",A197*'MPTO_working_2-way'!$G196)</f>
        <v>2.6862745098039214</v>
      </c>
      <c r="E197" s="32">
        <f>IF(OR($A197="",$B197=""),"",B197*'MPTO_working_2-way'!$G196)</f>
        <v>1.5930232558139534</v>
      </c>
      <c r="F197" s="30">
        <f>IF(OR($A197="",$B197=""),"",'MPTO_working_2-way'!D196)</f>
        <v>2.7247877407330705</v>
      </c>
      <c r="G197" s="32">
        <f>IF(OR($A197="",$B197=""),"",'MPTO_working_2-way'!E196)</f>
        <v>1.5797814863729138</v>
      </c>
      <c r="H197" s="30">
        <f>IF(OR($A197="",$B197=""),"",'OddsRatio_working_2-way'!M196)</f>
        <v>2.7265955158842785</v>
      </c>
      <c r="I197" s="30">
        <f>IF(OR($A197="",$B197=""),"",'OddsRatio_working_2-way'!N196)</f>
        <v>1.579174445201688</v>
      </c>
      <c r="J197" s="30">
        <f>IF('Log_working_2-way'!$D196="","",A197^('Log_working_2-way'!$D196))</f>
        <v>2.7448481376925802</v>
      </c>
      <c r="K197" s="32">
        <f>IF('Log_working_2-way'!$D196="","",B197^('Log_working_2-way'!$D196))</f>
        <v>1.5731157791885362</v>
      </c>
      <c r="L197" s="37">
        <f t="shared" ref="L197:L198" si="36">(1/D197)</f>
        <v>0.37226277372262778</v>
      </c>
      <c r="M197" s="37">
        <f t="shared" ref="M197:M198" si="37">(1/E197)</f>
        <v>0.62773722627737227</v>
      </c>
      <c r="N197" s="38">
        <v>294</v>
      </c>
      <c r="O197" s="38">
        <f t="shared" ref="O197:O198" si="38">(1/A197)*((N197*A197)-N197)</f>
        <v>180.04651162790697</v>
      </c>
      <c r="P197" s="38">
        <f t="shared" ref="P197:P198" si="39">(1/B197)*((N197*B197)-N197)</f>
        <v>101.84313725490196</v>
      </c>
      <c r="Q197" s="38">
        <f t="shared" ref="Q197:Q198" si="40">(1/B197)*N197</f>
        <v>192.15686274509804</v>
      </c>
      <c r="R197" s="38">
        <f t="shared" ref="R197:R198" si="41">(1/A197)*N197</f>
        <v>113.95348837209302</v>
      </c>
      <c r="S197" s="39">
        <f t="shared" ref="S197:S198" si="42">O197-Q197</f>
        <v>-12.110351117191072</v>
      </c>
      <c r="T197" s="39">
        <f t="shared" ref="T197:T198" si="43">P197-R197</f>
        <v>-12.110351117191058</v>
      </c>
      <c r="U197" t="s">
        <v>417</v>
      </c>
      <c r="V197" t="s">
        <v>295</v>
      </c>
      <c r="W197" t="s">
        <v>427</v>
      </c>
      <c r="X197" t="s">
        <v>482</v>
      </c>
      <c r="Y197" s="41"/>
    </row>
    <row r="198" spans="1:25" s="50" customFormat="1" ht="15" x14ac:dyDescent="0.25">
      <c r="A198" s="57">
        <v>1.79</v>
      </c>
      <c r="B198" s="57">
        <v>2.09</v>
      </c>
      <c r="C198" s="58">
        <f t="shared" si="35"/>
        <v>3.7128117398625982E-2</v>
      </c>
      <c r="D198" s="59">
        <f>IF(OR($A198="",$B198=""),"",A198*'MPTO_working_2-way'!$G197)</f>
        <v>1.8564593301435406</v>
      </c>
      <c r="E198" s="61">
        <f>IF(OR($A198="",$B198=""),"",B198*'MPTO_working_2-way'!$G197)</f>
        <v>2.1675977653631282</v>
      </c>
      <c r="F198" s="59">
        <f>IF(OR($A198="",$B198=""),"",'MPTO_working_2-way'!D197)</f>
        <v>1.8515255747197545</v>
      </c>
      <c r="G198" s="61">
        <f>IF(OR($A198="",$B198=""),"",'MPTO_working_2-way'!E197)</f>
        <v>2.1743628490889537</v>
      </c>
      <c r="H198" s="59">
        <f>IF(OR($A198="",$B198=""),"",'OddsRatio_working_2-way'!M197)</f>
        <v>1.8513346241060764</v>
      </c>
      <c r="I198" s="59">
        <f>IF(OR($A198="",$B198=""),"",'OddsRatio_working_2-way'!N197)</f>
        <v>2.1746262535134471</v>
      </c>
      <c r="J198" s="59">
        <f>IF('Log_working_2-way'!$D197="","",A198^('Log_working_2-way'!$D197))</f>
        <v>1.8490885498780329</v>
      </c>
      <c r="K198" s="61">
        <f>IF('Log_working_2-way'!$D197="","",B198^('Log_working_2-way'!$D197))</f>
        <v>2.177733465070919</v>
      </c>
      <c r="L198" s="65">
        <f t="shared" si="36"/>
        <v>0.53865979381443296</v>
      </c>
      <c r="M198" s="65">
        <f t="shared" si="37"/>
        <v>0.46134020618556709</v>
      </c>
      <c r="N198" s="66">
        <v>295</v>
      </c>
      <c r="O198" s="66">
        <f t="shared" si="38"/>
        <v>130.19553072625695</v>
      </c>
      <c r="P198" s="66">
        <f t="shared" si="39"/>
        <v>153.85167464114832</v>
      </c>
      <c r="Q198" s="66">
        <f t="shared" si="40"/>
        <v>141.14832535885168</v>
      </c>
      <c r="R198" s="66">
        <f t="shared" si="41"/>
        <v>164.804469273743</v>
      </c>
      <c r="S198" s="67">
        <f t="shared" si="42"/>
        <v>-10.952794632594731</v>
      </c>
      <c r="T198" s="67">
        <f t="shared" si="43"/>
        <v>-10.952794632594674</v>
      </c>
      <c r="U198" s="57" t="s">
        <v>305</v>
      </c>
      <c r="V198" s="57" t="s">
        <v>416</v>
      </c>
      <c r="W198" s="57" t="s">
        <v>428</v>
      </c>
      <c r="X198" s="57" t="s">
        <v>482</v>
      </c>
      <c r="Y198" s="51"/>
    </row>
    <row r="199" spans="1:25" ht="15" x14ac:dyDescent="0.25">
      <c r="A199">
        <v>2.11</v>
      </c>
      <c r="B199">
        <v>1.77</v>
      </c>
      <c r="C199" s="29">
        <f t="shared" si="35"/>
        <v>3.8905400701529036E-2</v>
      </c>
      <c r="D199" s="30">
        <f>IF(OR($A199="",$B199=""),"",A199*'MPTO_working_2-way'!$G198)</f>
        <v>2.1920903954802262</v>
      </c>
      <c r="E199" s="32">
        <f>IF(OR($A199="",$B199=""),"",B199*'MPTO_working_2-way'!$G198)</f>
        <v>1.8388625592417065</v>
      </c>
      <c r="F199" s="30">
        <f>IF(OR($A199="",$B199=""),"",'MPTO_working_2-way'!D198)</f>
        <v>2.2003122514507911</v>
      </c>
      <c r="G199" s="32">
        <f>IF(OR($A199="",$B199=""),"",'MPTO_working_2-way'!E198)</f>
        <v>1.8331165484575556</v>
      </c>
      <c r="H199" s="30">
        <f>IF(OR($A199="",$B199=""),"",'OddsRatio_working_2-way'!M198)</f>
        <v>2.2006491750542465</v>
      </c>
      <c r="I199" s="30">
        <f>IF(OR($A199="",$B199=""),"",'OddsRatio_working_2-way'!N198)</f>
        <v>1.8328827610736662</v>
      </c>
      <c r="J199" s="30">
        <f>IF('Log_working_2-way'!$D198="","",A199^('Log_working_2-way'!$D198))</f>
        <v>2.2044360761738599</v>
      </c>
      <c r="K199" s="32">
        <f>IF('Log_working_2-way'!$D198="","",B199^('Log_working_2-way'!$D198))</f>
        <v>1.8302640711133078</v>
      </c>
      <c r="L199" s="37">
        <f t="shared" ref="L199:L253" si="44">(1/D199)</f>
        <v>0.45618556701030921</v>
      </c>
      <c r="M199" s="37">
        <f t="shared" ref="M199:M253" si="45">(1/E199)</f>
        <v>0.54381443298969068</v>
      </c>
      <c r="N199" s="38">
        <v>296</v>
      </c>
      <c r="O199" s="38">
        <f t="shared" ref="O199:O253" si="46">(1/A199)*((N199*A199)-N199)</f>
        <v>155.71563981042652</v>
      </c>
      <c r="P199" s="38">
        <f t="shared" ref="P199:P253" si="47">(1/B199)*((N199*B199)-N199)</f>
        <v>128.76836158192089</v>
      </c>
      <c r="Q199" s="38">
        <f t="shared" ref="Q199:Q253" si="48">(1/B199)*N199</f>
        <v>167.23163841807909</v>
      </c>
      <c r="R199" s="38">
        <f t="shared" ref="R199:R253" si="49">(1/A199)*N199</f>
        <v>140.28436018957348</v>
      </c>
      <c r="S199" s="39">
        <f t="shared" ref="S199:S253" si="50">O199-Q199</f>
        <v>-11.515998607652563</v>
      </c>
      <c r="T199" s="39">
        <f t="shared" ref="T199:T253" si="51">P199-R199</f>
        <v>-11.515998607652591</v>
      </c>
      <c r="U199" t="s">
        <v>101</v>
      </c>
      <c r="V199" t="s">
        <v>108</v>
      </c>
      <c r="W199" t="s">
        <v>112</v>
      </c>
      <c r="X199" t="s">
        <v>485</v>
      </c>
      <c r="Y199" s="41"/>
    </row>
    <row r="200" spans="1:25" s="35" customFormat="1" ht="15" x14ac:dyDescent="0.25">
      <c r="A200">
        <v>1.84</v>
      </c>
      <c r="B200">
        <v>2.04</v>
      </c>
      <c r="C200" s="29">
        <f t="shared" si="35"/>
        <v>3.3674339300937772E-2</v>
      </c>
      <c r="D200" s="30">
        <f>IF(OR($A200="",$B200=""),"",A200*'MPTO_working_2-way'!$G199)</f>
        <v>1.9019607843137256</v>
      </c>
      <c r="E200" s="32">
        <f>IF(OR($A200="",$B200=""),"",B200*'MPTO_working_2-way'!$G199)</f>
        <v>2.1086956521739131</v>
      </c>
      <c r="F200" s="30">
        <f>IF(OR($A200="",$B200=""),"",'MPTO_working_2-way'!D199)</f>
        <v>1.8988263860785108</v>
      </c>
      <c r="G200" s="32">
        <f>IF(OR($A200="",$B200=""),"",'MPTO_working_2-way'!E199)</f>
        <v>2.1125619090499774</v>
      </c>
      <c r="H200" s="30">
        <f>IF(OR($A200="",$B200=""),"",'OddsRatio_working_2-way'!M199)</f>
        <v>1.8987170342729172</v>
      </c>
      <c r="I200" s="30">
        <f>IF(OR($A200="",$B200=""),"",'OddsRatio_working_2-way'!N199)</f>
        <v>2.1126972805283741</v>
      </c>
      <c r="J200" s="30">
        <f>IF('Log_working_2-way'!$D199="","",A200^('Log_working_2-way'!$D199))</f>
        <v>1.8972929050551837</v>
      </c>
      <c r="K200" s="32">
        <f>IF('Log_working_2-way'!$D199="","",B200^('Log_working_2-way'!$D199))</f>
        <v>2.1144632865880677</v>
      </c>
      <c r="L200" s="37">
        <f t="shared" si="44"/>
        <v>0.52577319587628868</v>
      </c>
      <c r="M200" s="37">
        <f t="shared" si="45"/>
        <v>0.47422680412371132</v>
      </c>
      <c r="N200" s="38">
        <v>297</v>
      </c>
      <c r="O200" s="38">
        <f t="shared" si="46"/>
        <v>135.58695652173913</v>
      </c>
      <c r="P200" s="38">
        <f t="shared" si="47"/>
        <v>151.41176470588235</v>
      </c>
      <c r="Q200" s="38">
        <f t="shared" si="48"/>
        <v>145.58823529411765</v>
      </c>
      <c r="R200" s="38">
        <f t="shared" si="49"/>
        <v>161.41304347826087</v>
      </c>
      <c r="S200" s="39">
        <f t="shared" si="50"/>
        <v>-10.001278772378527</v>
      </c>
      <c r="T200" s="39">
        <f t="shared" si="51"/>
        <v>-10.001278772378527</v>
      </c>
      <c r="U200" t="s">
        <v>51</v>
      </c>
      <c r="V200" t="s">
        <v>100</v>
      </c>
      <c r="W200" t="s">
        <v>112</v>
      </c>
      <c r="X200" t="s">
        <v>485</v>
      </c>
      <c r="Y200" s="41"/>
    </row>
    <row r="201" spans="1:25" ht="15" x14ac:dyDescent="0.25">
      <c r="A201">
        <v>2.34</v>
      </c>
      <c r="B201">
        <v>1.64</v>
      </c>
      <c r="C201" s="29">
        <f t="shared" si="35"/>
        <v>3.7106524911402872E-2</v>
      </c>
      <c r="D201" s="30">
        <f>IF(OR($A201="",$B201=""),"",A201*'MPTO_working_2-way'!$G200)</f>
        <v>2.4268292682926824</v>
      </c>
      <c r="E201" s="32">
        <f>IF(OR($A201="",$B201=""),"",B201*'MPTO_working_2-way'!$G200)</f>
        <v>1.7008547008547006</v>
      </c>
      <c r="F201" s="30">
        <f>IF(OR($A201="",$B201=""),"",'MPTO_working_2-way'!D200)</f>
        <v>2.4462009178990307</v>
      </c>
      <c r="G201" s="32">
        <f>IF(OR($A201="",$B201=""),"",'MPTO_working_2-way'!E200)</f>
        <v>1.6914668547249645</v>
      </c>
      <c r="H201" s="30">
        <f>IF(OR($A201="",$B201=""),"",'OddsRatio_working_2-way'!M200)</f>
        <v>2.4469796128487777</v>
      </c>
      <c r="I201" s="30">
        <f>IF(OR($A201="",$B201=""),"",'OddsRatio_working_2-way'!N200)</f>
        <v>1.6910947404650878</v>
      </c>
      <c r="J201" s="30">
        <f>IF('Log_working_2-way'!$D200="","",A201^('Log_working_2-way'!$D200))</f>
        <v>2.4559827297707368</v>
      </c>
      <c r="K201" s="32">
        <f>IF('Log_working_2-way'!$D200="","",B201^('Log_working_2-way'!$D200))</f>
        <v>1.6868213334902025</v>
      </c>
      <c r="L201" s="37">
        <f t="shared" si="44"/>
        <v>0.41206030150753775</v>
      </c>
      <c r="M201" s="37">
        <f t="shared" si="45"/>
        <v>0.58793969849246241</v>
      </c>
      <c r="N201" s="38">
        <v>298</v>
      </c>
      <c r="O201" s="38">
        <f t="shared" si="46"/>
        <v>170.64957264957263</v>
      </c>
      <c r="P201" s="38">
        <f t="shared" si="47"/>
        <v>116.29268292682924</v>
      </c>
      <c r="Q201" s="38">
        <f t="shared" si="48"/>
        <v>181.70731707317071</v>
      </c>
      <c r="R201" s="38">
        <f t="shared" si="49"/>
        <v>127.35042735042737</v>
      </c>
      <c r="S201" s="39">
        <f t="shared" si="50"/>
        <v>-11.057744423598081</v>
      </c>
      <c r="T201" s="39">
        <f t="shared" si="51"/>
        <v>-11.057744423598123</v>
      </c>
      <c r="U201" t="s">
        <v>188</v>
      </c>
      <c r="V201" t="s">
        <v>197</v>
      </c>
      <c r="W201" t="s">
        <v>430</v>
      </c>
      <c r="X201" t="s">
        <v>485</v>
      </c>
      <c r="Y201" s="41"/>
    </row>
    <row r="202" spans="1:25" s="35" customFormat="1" ht="15" x14ac:dyDescent="0.25">
      <c r="A202">
        <v>1.77</v>
      </c>
      <c r="B202">
        <v>2.08</v>
      </c>
      <c r="C202" s="29">
        <f t="shared" si="35"/>
        <v>4.5740982181660117E-2</v>
      </c>
      <c r="D202" s="30">
        <f>IF(OR($A202="",$B202=""),"",A202*'MPTO_working_2-way'!$G201)</f>
        <v>1.8509615384615383</v>
      </c>
      <c r="E202" s="32">
        <f>IF(OR($A202="",$B202=""),"",B202*'MPTO_working_2-way'!$G201)</f>
        <v>2.1751412429378529</v>
      </c>
      <c r="F202" s="30">
        <f>IF(OR($A202="",$B202=""),"",'MPTO_working_2-way'!D201)</f>
        <v>1.8446738150115241</v>
      </c>
      <c r="G202" s="32">
        <f>IF(OR($A202="",$B202=""),"",'MPTO_working_2-way'!E201)</f>
        <v>2.1838889547989084</v>
      </c>
      <c r="H202" s="30">
        <f>IF(OR($A202="",$B202=""),"",'OddsRatio_working_2-way'!M201)</f>
        <v>1.8443713418650365</v>
      </c>
      <c r="I202" s="30">
        <f>IF(OR($A202="",$B202=""),"",'OddsRatio_working_2-way'!N201)</f>
        <v>2.1843130509275839</v>
      </c>
      <c r="J202" s="30">
        <f>IF('Log_working_2-way'!$D201="","",A202^('Log_working_2-way'!$D201))</f>
        <v>1.8414907985847828</v>
      </c>
      <c r="K202" s="32">
        <f>IF('Log_working_2-way'!$D201="","",B202^('Log_working_2-way'!$D201))</f>
        <v>2.1883671237775504</v>
      </c>
      <c r="L202" s="37">
        <f t="shared" si="44"/>
        <v>0.54025974025974033</v>
      </c>
      <c r="M202" s="37">
        <f t="shared" si="45"/>
        <v>0.45974025974025978</v>
      </c>
      <c r="N202" s="38">
        <v>299</v>
      </c>
      <c r="O202" s="38">
        <f t="shared" si="46"/>
        <v>130.07344632768363</v>
      </c>
      <c r="P202" s="38">
        <f t="shared" si="47"/>
        <v>155.25000000000003</v>
      </c>
      <c r="Q202" s="38">
        <f t="shared" si="48"/>
        <v>143.75</v>
      </c>
      <c r="R202" s="38">
        <f t="shared" si="49"/>
        <v>168.9265536723164</v>
      </c>
      <c r="S202" s="39">
        <f t="shared" si="50"/>
        <v>-13.676553672316373</v>
      </c>
      <c r="T202" s="39">
        <f t="shared" si="51"/>
        <v>-13.676553672316373</v>
      </c>
      <c r="U202" t="s">
        <v>438</v>
      </c>
      <c r="V202" t="s">
        <v>456</v>
      </c>
      <c r="W202" t="s">
        <v>484</v>
      </c>
      <c r="X202" t="s">
        <v>485</v>
      </c>
      <c r="Y202" s="41"/>
    </row>
    <row r="203" spans="1:25" ht="15" x14ac:dyDescent="0.25">
      <c r="A203">
        <v>2.02</v>
      </c>
      <c r="B203">
        <v>1.83</v>
      </c>
      <c r="C203" s="29">
        <f t="shared" si="35"/>
        <v>4.1497592382188975E-2</v>
      </c>
      <c r="D203" s="30">
        <f>IF(OR($A203="",$B203=""),"",A203*'MPTO_working_2-way'!$G202)</f>
        <v>2.1038251366120218</v>
      </c>
      <c r="E203" s="32">
        <f>IF(OR($A203="",$B203=""),"",B203*'MPTO_working_2-way'!$G202)</f>
        <v>1.9059405940594059</v>
      </c>
      <c r="F203" s="30">
        <f>IF(OR($A203="",$B203=""),"",'MPTO_working_2-way'!D202)</f>
        <v>2.1083670792220381</v>
      </c>
      <c r="G203" s="32">
        <f>IF(OR($A203="",$B203=""),"",'MPTO_working_2-way'!E202)</f>
        <v>1.9022281685792208</v>
      </c>
      <c r="H203" s="30">
        <f>IF(OR($A203="",$B203=""),"",'OddsRatio_working_2-way'!M202)</f>
        <v>2.1085646858215363</v>
      </c>
      <c r="I203" s="30">
        <f>IF(OR($A203="",$B203=""),"",'OddsRatio_working_2-way'!N202)</f>
        <v>1.9020673423841918</v>
      </c>
      <c r="J203" s="30">
        <f>IF('Log_working_2-way'!$D202="","",A203^('Log_working_2-way'!$D202))</f>
        <v>2.1106543395875321</v>
      </c>
      <c r="K203" s="32">
        <f>IF('Log_working_2-way'!$D202="","",B203^('Log_working_2-way'!$D202))</f>
        <v>1.9003701370951678</v>
      </c>
      <c r="L203" s="37">
        <f t="shared" si="44"/>
        <v>0.47532467532467537</v>
      </c>
      <c r="M203" s="37">
        <f t="shared" si="45"/>
        <v>0.52467532467532474</v>
      </c>
      <c r="N203" s="38">
        <v>300</v>
      </c>
      <c r="O203" s="38">
        <f t="shared" si="46"/>
        <v>151.48514851485149</v>
      </c>
      <c r="P203" s="38">
        <f t="shared" si="47"/>
        <v>136.0655737704918</v>
      </c>
      <c r="Q203" s="38">
        <f t="shared" si="48"/>
        <v>163.93442622950818</v>
      </c>
      <c r="R203" s="38">
        <f t="shared" si="49"/>
        <v>148.51485148514851</v>
      </c>
      <c r="S203" s="39">
        <f t="shared" si="50"/>
        <v>-12.449277714656688</v>
      </c>
      <c r="T203" s="39">
        <f t="shared" si="51"/>
        <v>-12.449277714656716</v>
      </c>
      <c r="U203" t="s">
        <v>447</v>
      </c>
      <c r="V203" t="s">
        <v>452</v>
      </c>
      <c r="W203" t="s">
        <v>484</v>
      </c>
      <c r="X203" t="s">
        <v>485</v>
      </c>
      <c r="Y203" s="41"/>
    </row>
    <row r="204" spans="1:25" ht="15" x14ac:dyDescent="0.25">
      <c r="A204">
        <v>1.95</v>
      </c>
      <c r="B204">
        <v>1.88</v>
      </c>
      <c r="C204" s="29">
        <f t="shared" si="35"/>
        <v>4.4735406437534042E-2</v>
      </c>
      <c r="D204" s="30">
        <f>IF(OR($A204="",$B204=""),"",A204*'MPTO_working_2-way'!$G203)</f>
        <v>2.0372340425531914</v>
      </c>
      <c r="E204" s="32">
        <f>IF(OR($A204="",$B204=""),"",B204*'MPTO_working_2-way'!$G203)</f>
        <v>1.9641025641025638</v>
      </c>
      <c r="F204" s="30">
        <f>IF(OR($A204="",$B204=""),"",'MPTO_working_2-way'!D203)</f>
        <v>2.0389321468298109</v>
      </c>
      <c r="G204" s="32">
        <f>IF(OR($A204="",$B204=""),"",'MPTO_working_2-way'!E203)</f>
        <v>1.9625267665952888</v>
      </c>
      <c r="H204" s="30">
        <f>IF(OR($A204="",$B204=""),"",'OddsRatio_working_2-way'!M203)</f>
        <v>2.0390117682420414</v>
      </c>
      <c r="I204" s="30">
        <f>IF(OR($A204="",$B204=""),"",'OddsRatio_working_2-way'!N203)</f>
        <v>1.9624530063715757</v>
      </c>
      <c r="J204" s="30">
        <f>IF('Log_working_2-way'!$D203="","",A204^('Log_working_2-way'!$D203))</f>
        <v>2.0397933425150612</v>
      </c>
      <c r="K204" s="32">
        <f>IF('Log_working_2-way'!$D203="","",B204^('Log_working_2-way'!$D203))</f>
        <v>1.9617295659739398</v>
      </c>
      <c r="L204" s="37">
        <f t="shared" si="44"/>
        <v>0.49086161879895562</v>
      </c>
      <c r="M204" s="37">
        <f t="shared" si="45"/>
        <v>0.50913838120104449</v>
      </c>
      <c r="N204" s="38">
        <v>301</v>
      </c>
      <c r="O204" s="38">
        <f t="shared" si="46"/>
        <v>146.64102564102564</v>
      </c>
      <c r="P204" s="38">
        <f t="shared" si="47"/>
        <v>140.89361702127658</v>
      </c>
      <c r="Q204" s="38">
        <f t="shared" si="48"/>
        <v>160.10638297872339</v>
      </c>
      <c r="R204" s="38">
        <f t="shared" si="49"/>
        <v>154.35897435897436</v>
      </c>
      <c r="S204" s="39">
        <f t="shared" si="50"/>
        <v>-13.465357337697753</v>
      </c>
      <c r="T204" s="39">
        <f t="shared" si="51"/>
        <v>-13.465357337697782</v>
      </c>
      <c r="U204" t="s">
        <v>442</v>
      </c>
      <c r="V204" t="s">
        <v>446</v>
      </c>
      <c r="W204" t="s">
        <v>484</v>
      </c>
      <c r="X204" t="s">
        <v>485</v>
      </c>
      <c r="Y204" s="41"/>
    </row>
    <row r="205" spans="1:25" s="35" customFormat="1" ht="15" x14ac:dyDescent="0.25">
      <c r="A205">
        <v>1.79</v>
      </c>
      <c r="B205">
        <v>2.0499999999999998</v>
      </c>
      <c r="C205" s="29">
        <f t="shared" si="35"/>
        <v>4.6464095925875526E-2</v>
      </c>
      <c r="D205" s="30">
        <f>IF(OR($A205="",$B205=""),"",A205*'MPTO_working_2-way'!$G204)</f>
        <v>1.8731707317073172</v>
      </c>
      <c r="E205" s="32">
        <f>IF(OR($A205="",$B205=""),"",B205*'MPTO_working_2-way'!$G204)</f>
        <v>2.1452513966480447</v>
      </c>
      <c r="F205" s="30">
        <f>IF(OR($A205="",$B205=""),"",'MPTO_working_2-way'!D204)</f>
        <v>1.8676676421936633</v>
      </c>
      <c r="G205" s="32">
        <f>IF(OR($A205="",$B205=""),"",'MPTO_working_2-way'!E204)</f>
        <v>2.1525150315295498</v>
      </c>
      <c r="H205" s="30">
        <f>IF(OR($A205="",$B205=""),"",'OddsRatio_working_2-way'!M204)</f>
        <v>1.8673989580239028</v>
      </c>
      <c r="I205" s="30">
        <f>IF(OR($A205="",$B205=""),"",'OddsRatio_working_2-way'!N204)</f>
        <v>2.1528720328165796</v>
      </c>
      <c r="J205" s="30">
        <f>IF('Log_working_2-way'!$D204="","",A205^('Log_working_2-way'!$D204))</f>
        <v>1.8648753168978718</v>
      </c>
      <c r="K205" s="32">
        <f>IF('Log_working_2-way'!$D204="","",B205^('Log_working_2-way'!$D204))</f>
        <v>2.1562360266982945</v>
      </c>
      <c r="L205" s="37">
        <f t="shared" si="44"/>
        <v>0.53385416666666663</v>
      </c>
      <c r="M205" s="37">
        <f t="shared" si="45"/>
        <v>0.46614583333333331</v>
      </c>
      <c r="N205" s="38">
        <v>302</v>
      </c>
      <c r="O205" s="38">
        <f t="shared" si="46"/>
        <v>133.28491620111734</v>
      </c>
      <c r="P205" s="38">
        <f t="shared" si="47"/>
        <v>154.68292682926827</v>
      </c>
      <c r="Q205" s="38">
        <f t="shared" si="48"/>
        <v>147.31707317073173</v>
      </c>
      <c r="R205" s="38">
        <f t="shared" si="49"/>
        <v>168.71508379888266</v>
      </c>
      <c r="S205" s="39">
        <f t="shared" si="50"/>
        <v>-14.032156969614391</v>
      </c>
      <c r="T205" s="39">
        <f t="shared" si="51"/>
        <v>-14.032156969614391</v>
      </c>
      <c r="U205" t="s">
        <v>453</v>
      </c>
      <c r="V205" t="s">
        <v>444</v>
      </c>
      <c r="W205" t="s">
        <v>484</v>
      </c>
      <c r="X205" t="s">
        <v>485</v>
      </c>
      <c r="Y205" s="41"/>
    </row>
    <row r="206" spans="1:25" ht="15" x14ac:dyDescent="0.25">
      <c r="A206">
        <v>1.88</v>
      </c>
      <c r="B206">
        <v>1.96</v>
      </c>
      <c r="C206" s="29">
        <f t="shared" si="35"/>
        <v>4.2118975249674229E-2</v>
      </c>
      <c r="D206" s="30">
        <f>IF(OR($A206="",$B206=""),"",A206*'MPTO_working_2-way'!$G205)</f>
        <v>1.9591836734693875</v>
      </c>
      <c r="E206" s="32">
        <f>IF(OR($A206="",$B206=""),"",B206*'MPTO_working_2-way'!$G205)</f>
        <v>2.0425531914893615</v>
      </c>
      <c r="F206" s="30">
        <f>IF(OR($A206="",$B206=""),"",'MPTO_working_2-way'!D205)</f>
        <v>1.9575010624734379</v>
      </c>
      <c r="G206" s="32">
        <f>IF(OR($A206="",$B206=""),"",'MPTO_working_2-way'!E205)</f>
        <v>2.044385264092321</v>
      </c>
      <c r="H206" s="30">
        <f>IF(OR($A206="",$B206=""),"",'OddsRatio_working_2-way'!M205)</f>
        <v>1.9574271077563381</v>
      </c>
      <c r="I206" s="30">
        <f>IF(OR($A206="",$B206=""),"",'OddsRatio_working_2-way'!N205)</f>
        <v>2.0444659357341863</v>
      </c>
      <c r="J206" s="30">
        <f>IF('Log_working_2-way'!$D205="","",A206^('Log_working_2-way'!$D205))</f>
        <v>1.9566564264322122</v>
      </c>
      <c r="K206" s="32">
        <f>IF('Log_working_2-way'!$D205="","",B206^('Log_working_2-way'!$D205))</f>
        <v>2.0453073562984208</v>
      </c>
      <c r="L206" s="37">
        <f t="shared" si="44"/>
        <v>0.51041666666666674</v>
      </c>
      <c r="M206" s="37">
        <f t="shared" si="45"/>
        <v>0.48958333333333337</v>
      </c>
      <c r="N206" s="38">
        <v>303</v>
      </c>
      <c r="O206" s="38">
        <f t="shared" si="46"/>
        <v>141.82978723404256</v>
      </c>
      <c r="P206" s="38">
        <f t="shared" si="47"/>
        <v>148.40816326530611</v>
      </c>
      <c r="Q206" s="38">
        <f t="shared" si="48"/>
        <v>154.59183673469389</v>
      </c>
      <c r="R206" s="38">
        <f t="shared" si="49"/>
        <v>161.17021276595744</v>
      </c>
      <c r="S206" s="39">
        <f t="shared" si="50"/>
        <v>-12.762049500651329</v>
      </c>
      <c r="T206" s="39">
        <f t="shared" si="51"/>
        <v>-12.762049500651329</v>
      </c>
      <c r="U206" t="s">
        <v>455</v>
      </c>
      <c r="V206" t="s">
        <v>443</v>
      </c>
      <c r="W206" t="s">
        <v>484</v>
      </c>
      <c r="X206" t="s">
        <v>485</v>
      </c>
      <c r="Y206" s="41"/>
    </row>
    <row r="207" spans="1:25" ht="15" x14ac:dyDescent="0.25">
      <c r="A207">
        <v>1.77</v>
      </c>
      <c r="B207">
        <v>2.0699999999999998</v>
      </c>
      <c r="C207" s="29">
        <f t="shared" si="35"/>
        <v>4.8063538852042953E-2</v>
      </c>
      <c r="D207" s="30">
        <f>IF(OR($A207="",$B207=""),"",A207*'MPTO_working_2-way'!$G206)</f>
        <v>1.855072463768116</v>
      </c>
      <c r="E207" s="32">
        <f>IF(OR($A207="",$B207=""),"",B207*'MPTO_working_2-way'!$G206)</f>
        <v>2.1694915254237288</v>
      </c>
      <c r="F207" s="30">
        <f>IF(OR($A207="",$B207=""),"",'MPTO_working_2-way'!D206)</f>
        <v>1.848633921138273</v>
      </c>
      <c r="G207" s="32">
        <f>IF(OR($A207="",$B207=""),"",'MPTO_working_2-way'!E206)</f>
        <v>2.1783643984660661</v>
      </c>
      <c r="H207" s="30">
        <f>IF(OR($A207="",$B207=""),"",'OddsRatio_working_2-way'!M206)</f>
        <v>1.8483078263368193</v>
      </c>
      <c r="I207" s="30">
        <f>IF(OR($A207="",$B207=""),"",'OddsRatio_working_2-way'!N206)</f>
        <v>2.1788173690654498</v>
      </c>
      <c r="J207" s="30">
        <f>IF('Log_working_2-way'!$D206="","",A207^('Log_working_2-way'!$D206))</f>
        <v>1.8453528280410556</v>
      </c>
      <c r="K207" s="32">
        <f>IF('Log_working_2-way'!$D206="","",B207^('Log_working_2-way'!$D206))</f>
        <v>2.1829380192842547</v>
      </c>
      <c r="L207" s="37">
        <f t="shared" si="44"/>
        <v>0.5390625</v>
      </c>
      <c r="M207" s="37">
        <f t="shared" si="45"/>
        <v>0.4609375</v>
      </c>
      <c r="N207" s="38">
        <v>304</v>
      </c>
      <c r="O207" s="38">
        <f t="shared" si="46"/>
        <v>132.24858757062148</v>
      </c>
      <c r="P207" s="38">
        <f t="shared" si="47"/>
        <v>157.14009661835749</v>
      </c>
      <c r="Q207" s="38">
        <f t="shared" si="48"/>
        <v>146.85990338164251</v>
      </c>
      <c r="R207" s="38">
        <f t="shared" si="49"/>
        <v>171.75141242937855</v>
      </c>
      <c r="S207" s="39">
        <f t="shared" si="50"/>
        <v>-14.611315811021029</v>
      </c>
      <c r="T207" s="39">
        <f t="shared" si="51"/>
        <v>-14.611315811021058</v>
      </c>
      <c r="U207" t="s">
        <v>458</v>
      </c>
      <c r="V207" t="s">
        <v>441</v>
      </c>
      <c r="W207" t="s">
        <v>484</v>
      </c>
      <c r="X207" t="s">
        <v>485</v>
      </c>
      <c r="Y207" s="41"/>
    </row>
    <row r="208" spans="1:25" ht="15" x14ac:dyDescent="0.25">
      <c r="A208">
        <v>1.76</v>
      </c>
      <c r="B208">
        <v>2.09</v>
      </c>
      <c r="C208" s="29">
        <f t="shared" si="35"/>
        <v>4.6650717703349276E-2</v>
      </c>
      <c r="D208" s="30">
        <f>IF(OR($A208="",$B208=""),"",A208*'MPTO_working_2-way'!$G207)</f>
        <v>1.8421052631578947</v>
      </c>
      <c r="E208" s="32">
        <f>IF(OR($A208="",$B208=""),"",B208*'MPTO_working_2-way'!$G207)</f>
        <v>2.1875</v>
      </c>
      <c r="F208" s="30">
        <f>IF(OR($A208="",$B208=""),"",'MPTO_working_2-way'!D207)</f>
        <v>1.8353457738748626</v>
      </c>
      <c r="G208" s="32">
        <f>IF(OR($A208="",$B208=""),"",'MPTO_working_2-way'!E207)</f>
        <v>2.1971090670170828</v>
      </c>
      <c r="H208" s="30">
        <f>IF(OR($A208="",$B208=""),"",'OddsRatio_working_2-way'!M207)</f>
        <v>1.8350135965491927</v>
      </c>
      <c r="I208" s="30">
        <f>IF(OR($A208="",$B208=""),"",'OddsRatio_working_2-way'!N207)</f>
        <v>2.197585289787658</v>
      </c>
      <c r="J208" s="30">
        <f>IF('Log_working_2-way'!$D207="","",A208^('Log_working_2-way'!$D207))</f>
        <v>1.8319153686125185</v>
      </c>
      <c r="K208" s="32">
        <f>IF('Log_working_2-way'!$D207="","",B208^('Log_working_2-way'!$D207))</f>
        <v>2.2020453494773053</v>
      </c>
      <c r="L208" s="37">
        <f t="shared" si="44"/>
        <v>0.54285714285714282</v>
      </c>
      <c r="M208" s="37">
        <f t="shared" si="45"/>
        <v>0.45714285714285713</v>
      </c>
      <c r="N208" s="38">
        <v>305</v>
      </c>
      <c r="O208" s="38">
        <f t="shared" si="46"/>
        <v>131.70454545454544</v>
      </c>
      <c r="P208" s="38">
        <f t="shared" si="47"/>
        <v>159.06698564593299</v>
      </c>
      <c r="Q208" s="38">
        <f t="shared" si="48"/>
        <v>145.93301435406701</v>
      </c>
      <c r="R208" s="38">
        <f t="shared" si="49"/>
        <v>173.29545454545456</v>
      </c>
      <c r="S208" s="39">
        <f t="shared" si="50"/>
        <v>-14.228468899521573</v>
      </c>
      <c r="T208" s="39">
        <f t="shared" si="51"/>
        <v>-14.228468899521573</v>
      </c>
      <c r="U208" t="s">
        <v>450</v>
      </c>
      <c r="V208" t="s">
        <v>439</v>
      </c>
      <c r="W208" t="s">
        <v>484</v>
      </c>
      <c r="X208" t="s">
        <v>485</v>
      </c>
      <c r="Y208" s="41"/>
    </row>
    <row r="209" spans="1:25" ht="15" x14ac:dyDescent="0.25">
      <c r="A209">
        <v>1.75</v>
      </c>
      <c r="B209">
        <v>2.1</v>
      </c>
      <c r="C209" s="29">
        <f t="shared" si="35"/>
        <v>4.761904761904745E-2</v>
      </c>
      <c r="D209" s="30">
        <f>IF(OR($A209="",$B209=""),"",A209*'MPTO_working_2-way'!$G208)</f>
        <v>1.833333333333333</v>
      </c>
      <c r="E209" s="32">
        <f>IF(OR($A209="",$B209=""),"",B209*'MPTO_working_2-way'!$G208)</f>
        <v>2.1999999999999997</v>
      </c>
      <c r="F209" s="30">
        <f>IF(OR($A209="",$B209=""),"",'MPTO_working_2-way'!D208)</f>
        <v>1.8260869565217388</v>
      </c>
      <c r="G209" s="32">
        <f>IF(OR($A209="",$B209=""),"",'MPTO_working_2-way'!E208)</f>
        <v>2.2105263157894735</v>
      </c>
      <c r="H209" s="30">
        <f>IF(OR($A209="",$B209=""),"",'OddsRatio_working_2-way'!M208)</f>
        <v>1.8257228238447702</v>
      </c>
      <c r="I209" s="30">
        <f>IF(OR($A209="",$B209=""),"",'OddsRatio_working_2-way'!N208)</f>
        <v>2.2110601416389968</v>
      </c>
      <c r="J209" s="30">
        <f>IF('Log_working_2-way'!$D208="","",A209^('Log_working_2-way'!$D208))</f>
        <v>1.8223996182512778</v>
      </c>
      <c r="K209" s="32">
        <f>IF('Log_working_2-way'!$D208="","",B209^('Log_working_2-way'!$D208))</f>
        <v>2.2159538718240408</v>
      </c>
      <c r="L209" s="37">
        <f t="shared" si="44"/>
        <v>0.54545454545454553</v>
      </c>
      <c r="M209" s="37">
        <f t="shared" si="45"/>
        <v>0.45454545454545459</v>
      </c>
      <c r="N209" s="38">
        <v>306</v>
      </c>
      <c r="O209" s="38">
        <f t="shared" si="46"/>
        <v>131.14285714285714</v>
      </c>
      <c r="P209" s="38">
        <f t="shared" si="47"/>
        <v>160.28571428571428</v>
      </c>
      <c r="Q209" s="38">
        <f t="shared" si="48"/>
        <v>145.71428571428569</v>
      </c>
      <c r="R209" s="38">
        <f t="shared" si="49"/>
        <v>174.85714285714286</v>
      </c>
      <c r="S209" s="39">
        <f t="shared" si="50"/>
        <v>-14.571428571428555</v>
      </c>
      <c r="T209" s="39">
        <f t="shared" si="51"/>
        <v>-14.571428571428584</v>
      </c>
      <c r="U209" t="s">
        <v>451</v>
      </c>
      <c r="V209" t="s">
        <v>440</v>
      </c>
      <c r="W209" t="s">
        <v>484</v>
      </c>
      <c r="X209" t="s">
        <v>485</v>
      </c>
      <c r="Y209" s="41"/>
    </row>
    <row r="210" spans="1:25" ht="15" x14ac:dyDescent="0.25">
      <c r="A210">
        <v>1.9</v>
      </c>
      <c r="B210">
        <v>1.93</v>
      </c>
      <c r="C210" s="29">
        <f t="shared" si="35"/>
        <v>4.445050449959087E-2</v>
      </c>
      <c r="D210" s="30">
        <f>IF(OR($A210="",$B210=""),"",A210*'MPTO_working_2-way'!$G209)</f>
        <v>1.9844559585492225</v>
      </c>
      <c r="E210" s="32">
        <f>IF(OR($A210="",$B210=""),"",B210*'MPTO_working_2-way'!$G209)</f>
        <v>2.0157894736842104</v>
      </c>
      <c r="F210" s="30">
        <f>IF(OR($A210="",$B210=""),"",'MPTO_working_2-way'!D209)</f>
        <v>1.9837706248309437</v>
      </c>
      <c r="G210" s="32">
        <f>IF(OR($A210="",$B210=""),"",'MPTO_working_2-way'!E209)</f>
        <v>2.0164971130052241</v>
      </c>
      <c r="H210" s="30">
        <f>IF(OR($A210="",$B210=""),"",'OddsRatio_working_2-way'!M209)</f>
        <v>1.9837387536759294</v>
      </c>
      <c r="I210" s="30">
        <f>IF(OR($A210="",$B210=""),"",'OddsRatio_working_2-way'!N209)</f>
        <v>2.0165300454651267</v>
      </c>
      <c r="J210" s="30">
        <f>IF('Log_working_2-way'!$D209="","",A210^('Log_working_2-way'!$D209))</f>
        <v>1.9834239894126766</v>
      </c>
      <c r="K210" s="32">
        <f>IF('Log_working_2-way'!$D209="","",B210^('Log_working_2-way'!$D209))</f>
        <v>2.0168554059748378</v>
      </c>
      <c r="L210" s="37">
        <f t="shared" si="44"/>
        <v>0.50391644908616195</v>
      </c>
      <c r="M210" s="37">
        <f t="shared" si="45"/>
        <v>0.49608355091383816</v>
      </c>
      <c r="N210" s="38">
        <v>307</v>
      </c>
      <c r="O210" s="38">
        <f t="shared" si="46"/>
        <v>145.4210526315789</v>
      </c>
      <c r="P210" s="38">
        <f t="shared" si="47"/>
        <v>147.93264248704665</v>
      </c>
      <c r="Q210" s="38">
        <f t="shared" si="48"/>
        <v>159.06735751295338</v>
      </c>
      <c r="R210" s="38">
        <f t="shared" si="49"/>
        <v>161.57894736842104</v>
      </c>
      <c r="S210" s="39">
        <f t="shared" si="50"/>
        <v>-13.646304881374476</v>
      </c>
      <c r="T210" s="39">
        <f t="shared" si="51"/>
        <v>-13.646304881374391</v>
      </c>
      <c r="U210" t="s">
        <v>457</v>
      </c>
      <c r="V210" t="s">
        <v>448</v>
      </c>
      <c r="W210" t="s">
        <v>484</v>
      </c>
      <c r="X210" t="s">
        <v>485</v>
      </c>
      <c r="Y210" s="41"/>
    </row>
    <row r="211" spans="1:25" ht="15" x14ac:dyDescent="0.25">
      <c r="A211">
        <v>1.85</v>
      </c>
      <c r="B211">
        <v>1.98</v>
      </c>
      <c r="C211" s="29">
        <f t="shared" si="35"/>
        <v>4.5591045591045543E-2</v>
      </c>
      <c r="D211" s="30">
        <f>IF(OR($A211="",$B211=""),"",A211*'MPTO_working_2-way'!$G210)</f>
        <v>1.9343434343434343</v>
      </c>
      <c r="E211" s="32">
        <f>IF(OR($A211="",$B211=""),"",B211*'MPTO_working_2-way'!$G210)</f>
        <v>2.07027027027027</v>
      </c>
      <c r="F211" s="30">
        <f>IF(OR($A211="",$B211=""),"",'MPTO_working_2-way'!D210)</f>
        <v>1.931452675982072</v>
      </c>
      <c r="G211" s="32">
        <f>IF(OR($A211="",$B211=""),"",'MPTO_working_2-way'!E210)</f>
        <v>2.0735918482875744</v>
      </c>
      <c r="H211" s="30">
        <f>IF(OR($A211="",$B211=""),"",'OddsRatio_working_2-way'!M210)</f>
        <v>1.9313146293146641</v>
      </c>
      <c r="I211" s="30">
        <f>IF(OR($A211="",$B211=""),"",'OddsRatio_working_2-way'!N210)</f>
        <v>2.0737509843863182</v>
      </c>
      <c r="J211" s="30">
        <f>IF('Log_working_2-way'!$D210="","",A211^('Log_working_2-way'!$D210))</f>
        <v>1.9299877590211039</v>
      </c>
      <c r="K211" s="32">
        <f>IF('Log_working_2-way'!$D210="","",B211^('Log_working_2-way'!$D210))</f>
        <v>2.0752829704469682</v>
      </c>
      <c r="L211" s="37">
        <f t="shared" si="44"/>
        <v>0.51697127937336818</v>
      </c>
      <c r="M211" s="37">
        <f t="shared" si="45"/>
        <v>0.48302872062663194</v>
      </c>
      <c r="N211" s="38">
        <v>308</v>
      </c>
      <c r="O211" s="38">
        <f t="shared" si="46"/>
        <v>141.51351351351352</v>
      </c>
      <c r="P211" s="38">
        <f t="shared" si="47"/>
        <v>152.44444444444446</v>
      </c>
      <c r="Q211" s="38">
        <f t="shared" si="48"/>
        <v>155.55555555555557</v>
      </c>
      <c r="R211" s="38">
        <f t="shared" si="49"/>
        <v>166.48648648648646</v>
      </c>
      <c r="S211" s="39">
        <f t="shared" si="50"/>
        <v>-14.042042042042056</v>
      </c>
      <c r="T211" s="39">
        <f t="shared" si="51"/>
        <v>-14.042042042041999</v>
      </c>
      <c r="U211" t="s">
        <v>449</v>
      </c>
      <c r="V211" t="s">
        <v>459</v>
      </c>
      <c r="W211" t="s">
        <v>484</v>
      </c>
      <c r="X211" t="s">
        <v>485</v>
      </c>
      <c r="Y211" s="41"/>
    </row>
    <row r="212" spans="1:25" ht="15" x14ac:dyDescent="0.25">
      <c r="A212">
        <v>1.69</v>
      </c>
      <c r="B212">
        <v>2.2799999999999998</v>
      </c>
      <c r="C212" s="29">
        <f t="shared" si="35"/>
        <v>3.0312467559431067E-2</v>
      </c>
      <c r="D212" s="30">
        <f>IF(OR($A212="",$B212=""),"",A212*'MPTO_working_2-way'!$G211)</f>
        <v>1.7412280701754383</v>
      </c>
      <c r="E212" s="32">
        <f>IF(OR($A212="",$B212=""),"",B212*'MPTO_working_2-way'!$G211)</f>
        <v>2.3491124260355027</v>
      </c>
      <c r="F212" s="30">
        <f>IF(OR($A212="",$B212=""),"",'MPTO_working_2-way'!D211)</f>
        <v>1.7344256391789699</v>
      </c>
      <c r="G212" s="32">
        <f>IF(OR($A212="",$B212=""),"",'MPTO_working_2-way'!E211)</f>
        <v>2.3616082373130669</v>
      </c>
      <c r="H212" s="30">
        <f>IF(OR($A212="",$B212=""),"",'OddsRatio_working_2-way'!M211)</f>
        <v>1.7342087577794201</v>
      </c>
      <c r="I212" s="30">
        <f>IF(OR($A212="",$B212=""),"",'OddsRatio_working_2-way'!N211)</f>
        <v>2.3620104492139973</v>
      </c>
      <c r="J212" s="30">
        <f>IF('Log_working_2-way'!$D211="","",A212^('Log_working_2-way'!$D211))</f>
        <v>1.7311269576388733</v>
      </c>
      <c r="K212" s="32">
        <f>IF('Log_working_2-way'!$D211="","",B212^('Log_working_2-way'!$D211))</f>
        <v>2.3677515095728476</v>
      </c>
      <c r="L212" s="37">
        <f t="shared" si="44"/>
        <v>0.57430730478589431</v>
      </c>
      <c r="M212" s="37">
        <f t="shared" si="45"/>
        <v>0.42569269521410585</v>
      </c>
      <c r="N212" s="38">
        <v>309</v>
      </c>
      <c r="O212" s="38">
        <f t="shared" si="46"/>
        <v>126.15976331360949</v>
      </c>
      <c r="P212" s="38">
        <f t="shared" si="47"/>
        <v>173.47368421052633</v>
      </c>
      <c r="Q212" s="38">
        <f t="shared" si="48"/>
        <v>135.5263157894737</v>
      </c>
      <c r="R212" s="38">
        <f t="shared" si="49"/>
        <v>182.84023668639054</v>
      </c>
      <c r="S212" s="39">
        <f t="shared" si="50"/>
        <v>-9.3665524758642107</v>
      </c>
      <c r="T212" s="39">
        <f t="shared" si="51"/>
        <v>-9.3665524758642107</v>
      </c>
      <c r="U212" t="s">
        <v>364</v>
      </c>
      <c r="V212" t="s">
        <v>235</v>
      </c>
      <c r="W212" t="s">
        <v>423</v>
      </c>
      <c r="X212" t="s">
        <v>485</v>
      </c>
      <c r="Y212" s="41"/>
    </row>
    <row r="213" spans="1:25" ht="15" x14ac:dyDescent="0.25">
      <c r="A213">
        <v>2.06</v>
      </c>
      <c r="B213">
        <v>1.85</v>
      </c>
      <c r="C213" s="29">
        <f t="shared" si="35"/>
        <v>2.5977433744424072E-2</v>
      </c>
      <c r="D213" s="30">
        <f>IF(OR($A213="",$B213=""),"",A213*'MPTO_working_2-way'!$G212)</f>
        <v>2.1135135135135137</v>
      </c>
      <c r="E213" s="32">
        <f>IF(OR($A213="",$B213=""),"",B213*'MPTO_working_2-way'!$G212)</f>
        <v>1.8980582524271847</v>
      </c>
      <c r="F213" s="30">
        <f>IF(OR($A213="",$B213=""),"",'MPTO_working_2-way'!D212)</f>
        <v>2.1166342682588173</v>
      </c>
      <c r="G213" s="32">
        <f>IF(OR($A213="",$B213=""),"",'MPTO_working_2-way'!E212)</f>
        <v>1.8955483710519774</v>
      </c>
      <c r="H213" s="30">
        <f>IF(OR($A213="",$B213=""),"",'OddsRatio_working_2-way'!M212)</f>
        <v>2.1167178800079327</v>
      </c>
      <c r="I213" s="30">
        <f>IF(OR($A213="",$B213=""),"",'OddsRatio_working_2-way'!N212)</f>
        <v>1.8954813188742858</v>
      </c>
      <c r="J213" s="30">
        <f>IF('Log_working_2-way'!$D212="","",A213^('Log_working_2-way'!$D212))</f>
        <v>2.1181333306010104</v>
      </c>
      <c r="K213" s="32">
        <f>IF('Log_working_2-way'!$D212="","",B213^('Log_working_2-way'!$D212))</f>
        <v>1.8943477245799318</v>
      </c>
      <c r="L213" s="37">
        <f t="shared" si="44"/>
        <v>0.47314578005115088</v>
      </c>
      <c r="M213" s="37">
        <f t="shared" si="45"/>
        <v>0.52685421994884907</v>
      </c>
      <c r="N213" s="38">
        <v>310</v>
      </c>
      <c r="O213" s="38">
        <f t="shared" si="46"/>
        <v>159.51456310679612</v>
      </c>
      <c r="P213" s="38">
        <f t="shared" si="47"/>
        <v>142.43243243243242</v>
      </c>
      <c r="Q213" s="38">
        <f t="shared" si="48"/>
        <v>167.56756756756755</v>
      </c>
      <c r="R213" s="38">
        <f t="shared" si="49"/>
        <v>150.48543689320388</v>
      </c>
      <c r="S213" s="39">
        <f t="shared" si="50"/>
        <v>-8.0530044607714331</v>
      </c>
      <c r="T213" s="39">
        <f t="shared" si="51"/>
        <v>-8.0530044607714615</v>
      </c>
      <c r="U213" t="s">
        <v>132</v>
      </c>
      <c r="V213" t="s">
        <v>234</v>
      </c>
      <c r="W213" t="s">
        <v>423</v>
      </c>
      <c r="X213" t="s">
        <v>485</v>
      </c>
      <c r="Y213" s="41"/>
    </row>
    <row r="214" spans="1:25" ht="15" x14ac:dyDescent="0.25">
      <c r="A214">
        <v>1.76</v>
      </c>
      <c r="B214">
        <v>2.17</v>
      </c>
      <c r="C214" s="29">
        <f t="shared" si="35"/>
        <v>2.9011311269375728E-2</v>
      </c>
      <c r="D214" s="30">
        <f>IF(OR($A214="",$B214=""),"",A214*'MPTO_working_2-way'!$G213)</f>
        <v>1.8110599078341012</v>
      </c>
      <c r="E214" s="32">
        <f>IF(OR($A214="",$B214=""),"",B214*'MPTO_working_2-way'!$G213)</f>
        <v>2.2329545454545454</v>
      </c>
      <c r="F214" s="30">
        <f>IF(OR($A214="",$B214=""),"",'MPTO_working_2-way'!D213)</f>
        <v>1.8061099025820484</v>
      </c>
      <c r="G214" s="32">
        <f>IF(OR($A214="",$B214=""),"",'MPTO_working_2-way'!E213)</f>
        <v>2.2405256365129644</v>
      </c>
      <c r="H214" s="30">
        <f>IF(OR($A214="",$B214=""),"",'OddsRatio_working_2-way'!M213)</f>
        <v>1.8059606997693183</v>
      </c>
      <c r="I214" s="30">
        <f>IF(OR($A214="",$B214=""),"",'OddsRatio_working_2-way'!N213)</f>
        <v>2.2407552878027661</v>
      </c>
      <c r="J214" s="30">
        <f>IF('Log_working_2-way'!$D213="","",A214^('Log_working_2-way'!$D213))</f>
        <v>1.8037209689479914</v>
      </c>
      <c r="K214" s="32">
        <f>IF('Log_working_2-way'!$D213="","",B214^('Log_working_2-way'!$D213))</f>
        <v>2.2442129030289037</v>
      </c>
      <c r="L214" s="37">
        <f t="shared" si="44"/>
        <v>0.55216284987277364</v>
      </c>
      <c r="M214" s="37">
        <f t="shared" si="45"/>
        <v>0.44783715012722647</v>
      </c>
      <c r="N214" s="38">
        <v>311</v>
      </c>
      <c r="O214" s="38">
        <f t="shared" si="46"/>
        <v>134.29545454545456</v>
      </c>
      <c r="P214" s="38">
        <f t="shared" si="47"/>
        <v>167.68202764976959</v>
      </c>
      <c r="Q214" s="38">
        <f t="shared" si="48"/>
        <v>143.31797235023041</v>
      </c>
      <c r="R214" s="38">
        <f t="shared" si="49"/>
        <v>176.70454545454547</v>
      </c>
      <c r="S214" s="39">
        <f t="shared" si="50"/>
        <v>-9.0225178047758448</v>
      </c>
      <c r="T214" s="39">
        <f t="shared" si="51"/>
        <v>-9.0225178047758732</v>
      </c>
      <c r="U214" t="s">
        <v>370</v>
      </c>
      <c r="V214" t="s">
        <v>236</v>
      </c>
      <c r="W214" t="s">
        <v>423</v>
      </c>
      <c r="X214" t="s">
        <v>485</v>
      </c>
      <c r="Y214" s="41"/>
    </row>
    <row r="215" spans="1:25" ht="15" x14ac:dyDescent="0.25">
      <c r="A215">
        <v>1.94</v>
      </c>
      <c r="B215">
        <v>1.89</v>
      </c>
      <c r="C215" s="29">
        <f t="shared" si="35"/>
        <v>4.4564446626302434E-2</v>
      </c>
      <c r="D215" s="30">
        <f>IF(OR($A215="",$B215=""),"",A215*'MPTO_working_2-way'!$G214)</f>
        <v>2.0264550264550265</v>
      </c>
      <c r="E215" s="32">
        <f>IF(OR($A215="",$B215=""),"",B215*'MPTO_working_2-way'!$G214)</f>
        <v>1.9742268041237114</v>
      </c>
      <c r="F215" s="30">
        <f>IF(OR($A215="",$B215=""),"",'MPTO_working_2-way'!D214)</f>
        <v>2.0276502792678208</v>
      </c>
      <c r="G215" s="32">
        <f>IF(OR($A215="",$B215=""),"",'MPTO_working_2-way'!E214)</f>
        <v>1.9730936877791532</v>
      </c>
      <c r="H215" s="30">
        <f>IF(OR($A215="",$B215=""),"",'OddsRatio_working_2-way'!M214)</f>
        <v>2.0277060743621682</v>
      </c>
      <c r="I215" s="30">
        <f>IF(OR($A215="",$B215=""),"",'OddsRatio_working_2-way'!N214)</f>
        <v>1.9730408576407765</v>
      </c>
      <c r="J215" s="30">
        <f>IF('Log_working_2-way'!$D214="","",A215^('Log_working_2-way'!$D214))</f>
        <v>2.0282558996234914</v>
      </c>
      <c r="K215" s="32">
        <f>IF('Log_working_2-way'!$D214="","",B215^('Log_working_2-way'!$D214))</f>
        <v>1.9725205567658568</v>
      </c>
      <c r="L215" s="37">
        <f t="shared" si="44"/>
        <v>0.49347258485639683</v>
      </c>
      <c r="M215" s="37">
        <f t="shared" si="45"/>
        <v>0.50652741514360311</v>
      </c>
      <c r="N215" s="38">
        <v>312</v>
      </c>
      <c r="O215" s="38">
        <f t="shared" si="46"/>
        <v>151.17525773195877</v>
      </c>
      <c r="P215" s="38">
        <f t="shared" si="47"/>
        <v>146.92063492063491</v>
      </c>
      <c r="Q215" s="38">
        <f t="shared" si="48"/>
        <v>165.07936507936512</v>
      </c>
      <c r="R215" s="38">
        <f t="shared" si="49"/>
        <v>160.82474226804126</v>
      </c>
      <c r="S215" s="39">
        <f t="shared" si="50"/>
        <v>-13.904107347406352</v>
      </c>
      <c r="T215" s="39">
        <f t="shared" si="51"/>
        <v>-13.904107347406352</v>
      </c>
      <c r="U215" t="s">
        <v>271</v>
      </c>
      <c r="V215" t="s">
        <v>273</v>
      </c>
      <c r="W215" t="s">
        <v>119</v>
      </c>
      <c r="X215" t="s">
        <v>485</v>
      </c>
      <c r="Y215" s="41"/>
    </row>
    <row r="216" spans="1:25" ht="15" x14ac:dyDescent="0.25">
      <c r="A216">
        <v>2.17</v>
      </c>
      <c r="B216">
        <v>1.71</v>
      </c>
      <c r="C216" s="29">
        <f t="shared" si="35"/>
        <v>4.5624814724984475E-2</v>
      </c>
      <c r="D216" s="30">
        <f>IF(OR($A216="",$B216=""),"",A216*'MPTO_working_2-way'!$G215)</f>
        <v>2.269005847953216</v>
      </c>
      <c r="E216" s="32">
        <f>IF(OR($A216="",$B216=""),"",B216*'MPTO_working_2-way'!$G215)</f>
        <v>1.7880184331797233</v>
      </c>
      <c r="F216" s="30">
        <f>IF(OR($A216="",$B216=""),"",'MPTO_working_2-way'!D215)</f>
        <v>2.2830159657919831</v>
      </c>
      <c r="G216" s="32">
        <f>IF(OR($A216="",$B216=""),"",'MPTO_working_2-way'!E215)</f>
        <v>1.7794135277051812</v>
      </c>
      <c r="H216" s="30">
        <f>IF(OR($A216="",$B216=""),"",'OddsRatio_working_2-way'!M215)</f>
        <v>2.283700636419435</v>
      </c>
      <c r="I216" s="30">
        <f>IF(OR($A216="",$B216=""),"",'OddsRatio_working_2-way'!N215)</f>
        <v>1.7789978221006826</v>
      </c>
      <c r="J216" s="30">
        <f>IF('Log_working_2-way'!$D215="","",A216^('Log_working_2-way'!$D215))</f>
        <v>2.2902231709951497</v>
      </c>
      <c r="K216" s="32">
        <f>IF('Log_working_2-way'!$D215="","",B216^('Log_working_2-way'!$D215))</f>
        <v>1.7750597125209804</v>
      </c>
      <c r="L216" s="37">
        <f t="shared" si="44"/>
        <v>0.44072164948453613</v>
      </c>
      <c r="M216" s="37">
        <f t="shared" si="45"/>
        <v>0.55927835051546393</v>
      </c>
      <c r="N216" s="38">
        <v>313</v>
      </c>
      <c r="O216" s="38">
        <f t="shared" si="46"/>
        <v>168.76036866359445</v>
      </c>
      <c r="P216" s="38">
        <f t="shared" si="47"/>
        <v>129.95906432748538</v>
      </c>
      <c r="Q216" s="38">
        <f t="shared" si="48"/>
        <v>183.04093567251462</v>
      </c>
      <c r="R216" s="38">
        <f t="shared" si="49"/>
        <v>144.23963133640552</v>
      </c>
      <c r="S216" s="39">
        <f t="shared" si="50"/>
        <v>-14.280567008920173</v>
      </c>
      <c r="T216" s="39">
        <f t="shared" si="51"/>
        <v>-14.280567008920144</v>
      </c>
      <c r="U216" t="s">
        <v>274</v>
      </c>
      <c r="V216" t="s">
        <v>270</v>
      </c>
      <c r="W216" t="s">
        <v>119</v>
      </c>
      <c r="X216" t="s">
        <v>485</v>
      </c>
      <c r="Y216" s="41"/>
    </row>
    <row r="217" spans="1:25" ht="15" x14ac:dyDescent="0.25">
      <c r="A217">
        <v>1.91</v>
      </c>
      <c r="B217">
        <v>1.93</v>
      </c>
      <c r="C217" s="29">
        <f t="shared" si="35"/>
        <v>4.1694924449990456E-2</v>
      </c>
      <c r="D217" s="30">
        <f>IF(OR($A217="",$B217=""),"",A217*'MPTO_working_2-way'!$G216)</f>
        <v>1.9896373056994816</v>
      </c>
      <c r="E217" s="32">
        <f>IF(OR($A217="",$B217=""),"",B217*'MPTO_working_2-way'!$G216)</f>
        <v>2.0104712041884816</v>
      </c>
      <c r="F217" s="30">
        <f>IF(OR($A217="",$B217=""),"",'MPTO_working_2-way'!D216)</f>
        <v>1.9892075654965866</v>
      </c>
      <c r="G217" s="32">
        <f>IF(OR($A217="",$B217=""),"",'MPTO_working_2-way'!E216)</f>
        <v>2.0109101819272834</v>
      </c>
      <c r="H217" s="30">
        <f>IF(OR($A217="",$B217=""),"",'OddsRatio_working_2-way'!M216)</f>
        <v>1.9891888715790902</v>
      </c>
      <c r="I217" s="30">
        <f>IF(OR($A217="",$B217=""),"",'OddsRatio_working_2-way'!N216)</f>
        <v>2.0109292863390706</v>
      </c>
      <c r="J217" s="30">
        <f>IF('Log_working_2-way'!$D216="","",A217^('Log_working_2-way'!$D216))</f>
        <v>1.9889919289180891</v>
      </c>
      <c r="K217" s="32">
        <f>IF('Log_working_2-way'!$D216="","",B217^('Log_working_2-way'!$D216))</f>
        <v>2.0111305974900358</v>
      </c>
      <c r="L217" s="37">
        <f t="shared" si="44"/>
        <v>0.50260416666666674</v>
      </c>
      <c r="M217" s="37">
        <f t="shared" si="45"/>
        <v>0.49739583333333337</v>
      </c>
      <c r="N217" s="38">
        <v>314</v>
      </c>
      <c r="O217" s="38">
        <f t="shared" si="46"/>
        <v>149.60209424083769</v>
      </c>
      <c r="P217" s="38">
        <f t="shared" si="47"/>
        <v>151.3056994818653</v>
      </c>
      <c r="Q217" s="38">
        <f t="shared" si="48"/>
        <v>162.69430051813472</v>
      </c>
      <c r="R217" s="38">
        <f t="shared" si="49"/>
        <v>164.39790575916231</v>
      </c>
      <c r="S217" s="39">
        <f t="shared" si="50"/>
        <v>-13.092206277297038</v>
      </c>
      <c r="T217" s="39">
        <f t="shared" si="51"/>
        <v>-13.092206277297009</v>
      </c>
      <c r="U217" t="s">
        <v>118</v>
      </c>
      <c r="V217" t="s">
        <v>120</v>
      </c>
      <c r="W217" t="s">
        <v>119</v>
      </c>
      <c r="X217" t="s">
        <v>485</v>
      </c>
      <c r="Y217" s="41"/>
    </row>
    <row r="218" spans="1:25" ht="15" x14ac:dyDescent="0.25">
      <c r="A218">
        <v>1.98</v>
      </c>
      <c r="B218">
        <v>1.86</v>
      </c>
      <c r="C218" s="29">
        <f t="shared" si="35"/>
        <v>4.2684913652655698E-2</v>
      </c>
      <c r="D218" s="30">
        <f>IF(OR($A218="",$B218=""),"",A218*'MPTO_working_2-way'!$G217)</f>
        <v>2.0645161290322585</v>
      </c>
      <c r="E218" s="32">
        <f>IF(OR($A218="",$B218=""),"",B218*'MPTO_working_2-way'!$G217)</f>
        <v>1.9393939393939397</v>
      </c>
      <c r="F218" s="30">
        <f>IF(OR($A218="",$B218=""),"",'MPTO_working_2-way'!D217)</f>
        <v>2.0673627484001349</v>
      </c>
      <c r="G218" s="32">
        <f>IF(OR($A218="",$B218=""),"",'MPTO_working_2-way'!E217)</f>
        <v>1.9368886083938153</v>
      </c>
      <c r="H218" s="30">
        <f>IF(OR($A218="",$B218=""),"",'OddsRatio_working_2-way'!M217)</f>
        <v>2.0674899923282331</v>
      </c>
      <c r="I218" s="30">
        <f>IF(OR($A218="",$B218=""),"",'OddsRatio_working_2-way'!N217)</f>
        <v>1.9367769320431434</v>
      </c>
      <c r="J218" s="30">
        <f>IF('Log_working_2-way'!$D217="","",A218^('Log_working_2-way'!$D217))</f>
        <v>2.0687991049302137</v>
      </c>
      <c r="K218" s="32">
        <f>IF('Log_working_2-way'!$D217="","",B218^('Log_working_2-way'!$D217))</f>
        <v>1.9356295260604794</v>
      </c>
      <c r="L218" s="37">
        <f t="shared" si="44"/>
        <v>0.48437499999999989</v>
      </c>
      <c r="M218" s="37">
        <f t="shared" si="45"/>
        <v>0.51562499999999989</v>
      </c>
      <c r="N218" s="38">
        <v>315</v>
      </c>
      <c r="O218" s="38">
        <f t="shared" si="46"/>
        <v>155.90909090909093</v>
      </c>
      <c r="P218" s="38">
        <f t="shared" si="47"/>
        <v>145.64516129032256</v>
      </c>
      <c r="Q218" s="38">
        <f t="shared" si="48"/>
        <v>169.35483870967741</v>
      </c>
      <c r="R218" s="38">
        <f t="shared" si="49"/>
        <v>159.09090909090909</v>
      </c>
      <c r="S218" s="39">
        <f t="shared" si="50"/>
        <v>-13.445747800586474</v>
      </c>
      <c r="T218" s="39">
        <f t="shared" si="51"/>
        <v>-13.445747800586531</v>
      </c>
      <c r="U218" t="s">
        <v>268</v>
      </c>
      <c r="V218" t="s">
        <v>275</v>
      </c>
      <c r="W218" t="s">
        <v>119</v>
      </c>
      <c r="X218" t="s">
        <v>485</v>
      </c>
      <c r="Y218" s="41"/>
    </row>
    <row r="219" spans="1:25" ht="15" x14ac:dyDescent="0.25">
      <c r="A219">
        <v>2.2599999999999998</v>
      </c>
      <c r="B219">
        <v>1.65</v>
      </c>
      <c r="C219" s="29">
        <f t="shared" si="35"/>
        <v>4.85384821668009E-2</v>
      </c>
      <c r="D219" s="30">
        <f>IF(OR($A219="",$B219=""),"",A219*'MPTO_working_2-way'!$G218)</f>
        <v>2.3696969696969696</v>
      </c>
      <c r="E219" s="32">
        <f>IF(OR($A219="",$B219=""),"",B219*'MPTO_working_2-way'!$G218)</f>
        <v>1.7300884955752214</v>
      </c>
      <c r="F219" s="30">
        <f>IF(OR($A219="",$B219=""),"",'MPTO_working_2-way'!D218)</f>
        <v>2.3911510099390831</v>
      </c>
      <c r="G219" s="32">
        <f>IF(OR($A219="",$B219=""),"",'MPTO_working_2-way'!E218)</f>
        <v>1.7188292233233464</v>
      </c>
      <c r="H219" s="30">
        <f>IF(OR($A219="",$B219=""),"",'OddsRatio_working_2-way'!M218)</f>
        <v>2.3922864426767716</v>
      </c>
      <c r="I219" s="30">
        <f>IF(OR($A219="",$B219=""),"",'OddsRatio_working_2-way'!N218)</f>
        <v>1.7182430061427794</v>
      </c>
      <c r="J219" s="30">
        <f>IF('Log_working_2-way'!$D218="","",A219^('Log_working_2-way'!$D218))</f>
        <v>2.4023634444146</v>
      </c>
      <c r="K219" s="32">
        <f>IF('Log_working_2-way'!$D218="","",B219^('Log_working_2-way'!$D218))</f>
        <v>1.7130819075338126</v>
      </c>
      <c r="L219" s="37">
        <f t="shared" si="44"/>
        <v>0.42199488491048592</v>
      </c>
      <c r="M219" s="37">
        <f t="shared" si="45"/>
        <v>0.57800511508951402</v>
      </c>
      <c r="N219" s="38">
        <v>316</v>
      </c>
      <c r="O219" s="38">
        <f t="shared" si="46"/>
        <v>176.17699115044246</v>
      </c>
      <c r="P219" s="38">
        <f t="shared" si="47"/>
        <v>124.48484848484847</v>
      </c>
      <c r="Q219" s="38">
        <f t="shared" si="48"/>
        <v>191.51515151515153</v>
      </c>
      <c r="R219" s="38">
        <f t="shared" si="49"/>
        <v>139.82300884955754</v>
      </c>
      <c r="S219" s="39">
        <f t="shared" si="50"/>
        <v>-15.338160364709069</v>
      </c>
      <c r="T219" s="39">
        <f t="shared" si="51"/>
        <v>-15.338160364709069</v>
      </c>
      <c r="U219" t="s">
        <v>269</v>
      </c>
      <c r="V219" t="s">
        <v>272</v>
      </c>
      <c r="W219" t="s">
        <v>119</v>
      </c>
      <c r="X219" t="s">
        <v>485</v>
      </c>
      <c r="Y219" s="41"/>
    </row>
    <row r="220" spans="1:25" ht="15" x14ac:dyDescent="0.25">
      <c r="A220">
        <v>2.77</v>
      </c>
      <c r="B220">
        <v>1.5</v>
      </c>
      <c r="C220" s="29">
        <f t="shared" si="35"/>
        <v>2.7677496991576511E-2</v>
      </c>
      <c r="D220" s="30">
        <f>IF(OR($A220="",$B220=""),"",A220*'MPTO_working_2-way'!$G219)</f>
        <v>2.8466666666666671</v>
      </c>
      <c r="E220" s="32">
        <f>IF(OR($A220="",$B220=""),"",B220*'MPTO_working_2-way'!$G219)</f>
        <v>1.5415162454873648</v>
      </c>
      <c r="F220" s="30">
        <f>IF(OR($A220="",$B220=""),"",'MPTO_working_2-way'!D219)</f>
        <v>2.880415944540728</v>
      </c>
      <c r="G220" s="32">
        <f>IF(OR($A220="",$B220=""),"",'MPTO_working_2-way'!E219)</f>
        <v>1.5317972350230415</v>
      </c>
      <c r="H220" s="30">
        <f>IF(OR($A220="",$B220=""),"",'OddsRatio_working_2-way'!M219)</f>
        <v>2.8814887722226783</v>
      </c>
      <c r="I220" s="30">
        <f>IF(OR($A220="",$B220=""),"",'OddsRatio_working_2-way'!N219)</f>
        <v>1.531494003452734</v>
      </c>
      <c r="J220" s="30">
        <f>IF('Log_working_2-way'!$D219="","",A220^('Log_working_2-way'!$D219))</f>
        <v>2.8973031804561851</v>
      </c>
      <c r="K220" s="32">
        <f>IF('Log_working_2-way'!$D219="","",B220^('Log_working_2-way'!$D219))</f>
        <v>1.5270638927403895</v>
      </c>
      <c r="L220" s="37">
        <f t="shared" si="44"/>
        <v>0.35128805620608894</v>
      </c>
      <c r="M220" s="37">
        <f t="shared" si="45"/>
        <v>0.64871194379391095</v>
      </c>
      <c r="N220" s="38">
        <v>317</v>
      </c>
      <c r="O220" s="38">
        <f t="shared" si="46"/>
        <v>202.55956678700363</v>
      </c>
      <c r="P220" s="38">
        <f t="shared" si="47"/>
        <v>105.66666666666666</v>
      </c>
      <c r="Q220" s="38">
        <f t="shared" si="48"/>
        <v>211.33333333333331</v>
      </c>
      <c r="R220" s="38">
        <f t="shared" si="49"/>
        <v>114.4404332129964</v>
      </c>
      <c r="S220" s="39">
        <f t="shared" si="50"/>
        <v>-8.7737665463296821</v>
      </c>
      <c r="T220" s="39">
        <f t="shared" si="51"/>
        <v>-8.773766546329739</v>
      </c>
      <c r="U220" t="s">
        <v>137</v>
      </c>
      <c r="V220" t="s">
        <v>391</v>
      </c>
      <c r="W220" t="s">
        <v>426</v>
      </c>
      <c r="X220" t="s">
        <v>485</v>
      </c>
      <c r="Y220" s="41"/>
    </row>
    <row r="221" spans="1:25" ht="15" x14ac:dyDescent="0.25">
      <c r="A221">
        <v>2.54</v>
      </c>
      <c r="B221">
        <v>1.57</v>
      </c>
      <c r="C221" s="29">
        <f t="shared" si="35"/>
        <v>3.0643462560810519E-2</v>
      </c>
      <c r="D221" s="30">
        <f>IF(OR($A221="",$B221=""),"",A221*'MPTO_working_2-way'!$G220)</f>
        <v>2.6178343949044587</v>
      </c>
      <c r="E221" s="32">
        <f>IF(OR($A221="",$B221=""),"",B221*'MPTO_working_2-way'!$G220)</f>
        <v>1.6181102362204727</v>
      </c>
      <c r="F221" s="30">
        <f>IF(OR($A221="",$B221=""),"",'MPTO_working_2-way'!D220)</f>
        <v>2.6428524090396981</v>
      </c>
      <c r="G221" s="32">
        <f>IF(OR($A221="",$B221=""),"",'MPTO_working_2-way'!E220)</f>
        <v>1.6086974061075479</v>
      </c>
      <c r="H221" s="30">
        <f>IF(OR($A221="",$B221=""),"",'OddsRatio_working_2-way'!M220)</f>
        <v>2.6437014284732223</v>
      </c>
      <c r="I221" s="30">
        <f>IF(OR($A221="",$B221=""),"",'OddsRatio_working_2-way'!N220)</f>
        <v>1.608382996253076</v>
      </c>
      <c r="J221" s="30">
        <f>IF('Log_working_2-way'!$D220="","",A221^('Log_working_2-way'!$D220))</f>
        <v>2.6553430749478024</v>
      </c>
      <c r="K221" s="32">
        <f>IF('Log_working_2-way'!$D220="","",B221^('Log_working_2-way'!$D220))</f>
        <v>1.6041043788046649</v>
      </c>
      <c r="L221" s="37">
        <f t="shared" si="44"/>
        <v>0.38199513381995132</v>
      </c>
      <c r="M221" s="37">
        <f t="shared" si="45"/>
        <v>0.61800486618004857</v>
      </c>
      <c r="N221" s="38">
        <v>318</v>
      </c>
      <c r="O221" s="38">
        <f t="shared" si="46"/>
        <v>192.8031496062992</v>
      </c>
      <c r="P221" s="38">
        <f t="shared" si="47"/>
        <v>115.45222929936308</v>
      </c>
      <c r="Q221" s="38">
        <f t="shared" si="48"/>
        <v>202.54777070063693</v>
      </c>
      <c r="R221" s="38">
        <f t="shared" si="49"/>
        <v>125.19685039370077</v>
      </c>
      <c r="S221" s="39">
        <f t="shared" si="50"/>
        <v>-9.7446210943377309</v>
      </c>
      <c r="T221" s="39">
        <f t="shared" si="51"/>
        <v>-9.7446210943376883</v>
      </c>
      <c r="U221" t="s">
        <v>393</v>
      </c>
      <c r="V221" t="s">
        <v>466</v>
      </c>
      <c r="W221" t="s">
        <v>426</v>
      </c>
      <c r="X221" t="s">
        <v>485</v>
      </c>
      <c r="Y221" s="41"/>
    </row>
    <row r="222" spans="1:25" ht="15" x14ac:dyDescent="0.25">
      <c r="A222">
        <v>1.73</v>
      </c>
      <c r="B222">
        <v>2.2200000000000002</v>
      </c>
      <c r="C222" s="29">
        <f t="shared" si="35"/>
        <v>2.8485132531375301E-2</v>
      </c>
      <c r="D222" s="30">
        <f>IF(OR($A222="",$B222=""),"",A222*'MPTO_working_2-way'!$G221)</f>
        <v>1.7792792792792793</v>
      </c>
      <c r="E222" s="32">
        <f>IF(OR($A222="",$B222=""),"",B222*'MPTO_working_2-way'!$G221)</f>
        <v>2.2832369942196533</v>
      </c>
      <c r="F222" s="30">
        <f>IF(OR($A222="",$B222=""),"",'MPTO_working_2-way'!D221)</f>
        <v>1.7737034129219971</v>
      </c>
      <c r="G222" s="32">
        <f>IF(OR($A222="",$B222=""),"",'MPTO_working_2-way'!E221)</f>
        <v>2.2924849280725841</v>
      </c>
      <c r="H222" s="30">
        <f>IF(OR($A222="",$B222=""),"",'OddsRatio_working_2-way'!M221)</f>
        <v>1.7735377532723946</v>
      </c>
      <c r="I222" s="30">
        <f>IF(OR($A222="",$B222=""),"",'OddsRatio_working_2-way'!N221)</f>
        <v>2.2927617246470167</v>
      </c>
      <c r="J222" s="30">
        <f>IF('Log_working_2-way'!$D221="","",A222^('Log_working_2-way'!$D221))</f>
        <v>1.771015496161394</v>
      </c>
      <c r="K222" s="32">
        <f>IF('Log_working_2-way'!$D221="","",B222^('Log_working_2-way'!$D221))</f>
        <v>2.2969907932831721</v>
      </c>
      <c r="L222" s="37">
        <f t="shared" si="44"/>
        <v>0.5620253164556962</v>
      </c>
      <c r="M222" s="37">
        <f t="shared" si="45"/>
        <v>0.43797468354430374</v>
      </c>
      <c r="N222" s="38">
        <v>319</v>
      </c>
      <c r="O222" s="38">
        <f t="shared" si="46"/>
        <v>134.60693641618499</v>
      </c>
      <c r="P222" s="38">
        <f t="shared" si="47"/>
        <v>175.30630630630631</v>
      </c>
      <c r="Q222" s="38">
        <f t="shared" si="48"/>
        <v>143.69369369369369</v>
      </c>
      <c r="R222" s="38">
        <f t="shared" si="49"/>
        <v>184.39306358381504</v>
      </c>
      <c r="S222" s="39">
        <f t="shared" si="50"/>
        <v>-9.0867572775086956</v>
      </c>
      <c r="T222" s="39">
        <f t="shared" si="51"/>
        <v>-9.086757277508724</v>
      </c>
      <c r="U222" t="s">
        <v>396</v>
      </c>
      <c r="V222" t="s">
        <v>288</v>
      </c>
      <c r="W222" t="s">
        <v>426</v>
      </c>
      <c r="X222" t="s">
        <v>485</v>
      </c>
      <c r="Y222" s="41"/>
    </row>
    <row r="223" spans="1:25" ht="15" x14ac:dyDescent="0.25">
      <c r="A223">
        <v>1.93</v>
      </c>
      <c r="B223">
        <v>1.97</v>
      </c>
      <c r="C223" s="29">
        <f t="shared" si="35"/>
        <v>2.5748928223876311E-2</v>
      </c>
      <c r="D223" s="30">
        <f>IF(OR($A223="",$B223=""),"",A223*'MPTO_working_2-way'!$G222)</f>
        <v>1.9796954314720812</v>
      </c>
      <c r="E223" s="32">
        <f>IF(OR($A223="",$B223=""),"",B223*'MPTO_working_2-way'!$G222)</f>
        <v>2.0207253886010363</v>
      </c>
      <c r="F223" s="30">
        <f>IF(OR($A223="",$B223=""),"",'MPTO_working_2-way'!D222)</f>
        <v>1.9791780536685666</v>
      </c>
      <c r="G223" s="32">
        <f>IF(OR($A223="",$B223=""),"",'MPTO_working_2-way'!E222)</f>
        <v>2.0212647191728026</v>
      </c>
      <c r="H223" s="30">
        <f>IF(OR($A223="",$B223=""),"",'OddsRatio_working_2-way'!M222)</f>
        <v>1.9791643818062103</v>
      </c>
      <c r="I223" s="30">
        <f>IF(OR($A223="",$B223=""),"",'OddsRatio_working_2-way'!N222)</f>
        <v>2.021278978873144</v>
      </c>
      <c r="J223" s="30">
        <f>IF('Log_working_2-way'!$D222="","",A223^('Log_working_2-way'!$D222))</f>
        <v>1.9789304913693861</v>
      </c>
      <c r="K223" s="32">
        <f>IF('Log_working_2-way'!$D222="","",B223^('Log_working_2-way'!$D222))</f>
        <v>2.0215229873993761</v>
      </c>
      <c r="L223" s="37">
        <f t="shared" si="44"/>
        <v>0.50512820512820511</v>
      </c>
      <c r="M223" s="37">
        <f t="shared" si="45"/>
        <v>0.49487179487179483</v>
      </c>
      <c r="N223" s="38">
        <v>320</v>
      </c>
      <c r="O223" s="38">
        <f t="shared" si="46"/>
        <v>154.19689119170988</v>
      </c>
      <c r="P223" s="38">
        <f t="shared" si="47"/>
        <v>157.56345177664971</v>
      </c>
      <c r="Q223" s="38">
        <f t="shared" si="48"/>
        <v>162.43654822335026</v>
      </c>
      <c r="R223" s="38">
        <f t="shared" si="49"/>
        <v>165.80310880829018</v>
      </c>
      <c r="S223" s="39">
        <f t="shared" si="50"/>
        <v>-8.2396570316403768</v>
      </c>
      <c r="T223" s="39">
        <f t="shared" si="51"/>
        <v>-8.239657031640462</v>
      </c>
      <c r="U223" t="s">
        <v>208</v>
      </c>
      <c r="V223" t="s">
        <v>346</v>
      </c>
      <c r="W223" t="s">
        <v>422</v>
      </c>
      <c r="X223" t="s">
        <v>486</v>
      </c>
      <c r="Y223" s="41"/>
    </row>
    <row r="224" spans="1:25" ht="15" x14ac:dyDescent="0.25">
      <c r="A224">
        <v>1.53</v>
      </c>
      <c r="B224">
        <v>2.66</v>
      </c>
      <c r="C224" s="29">
        <f t="shared" si="35"/>
        <v>2.9534620865890204E-2</v>
      </c>
      <c r="D224" s="30">
        <f>IF(OR($A224="",$B224=""),"",A224*'MPTO_working_2-way'!$G223)</f>
        <v>1.5751879699248121</v>
      </c>
      <c r="E224" s="32">
        <f>IF(OR($A224="",$B224=""),"",B224*'MPTO_working_2-way'!$G223)</f>
        <v>2.738562091503268</v>
      </c>
      <c r="F224" s="30">
        <f>IF(OR($A224="",$B224=""),"",'MPTO_working_2-way'!D223)</f>
        <v>1.5653678987653372</v>
      </c>
      <c r="G224" s="32">
        <f>IF(OR($A224="",$B224=""),"",'MPTO_working_2-way'!E223)</f>
        <v>2.7687597795768419</v>
      </c>
      <c r="H224" s="30">
        <f>IF(OR($A224="",$B224=""),"",'OddsRatio_working_2-way'!M223)</f>
        <v>1.5650461117764944</v>
      </c>
      <c r="I224" s="30">
        <f>IF(OR($A224="",$B224=""),"",'OddsRatio_working_2-way'!N223)</f>
        <v>2.7697670670735497</v>
      </c>
      <c r="J224" s="30">
        <f>IF('Log_working_2-way'!$D223="","",A224^('Log_working_2-way'!$D223))</f>
        <v>1.560575562719845</v>
      </c>
      <c r="K224" s="32">
        <f>IF('Log_working_2-way'!$D223="","",B224^('Log_working_2-way'!$D223))</f>
        <v>2.7838808298172464</v>
      </c>
      <c r="L224" s="37">
        <f t="shared" si="44"/>
        <v>0.6348448687350835</v>
      </c>
      <c r="M224" s="37">
        <f t="shared" si="45"/>
        <v>0.36515513126491644</v>
      </c>
      <c r="N224" s="38">
        <v>321</v>
      </c>
      <c r="O224" s="38">
        <f t="shared" si="46"/>
        <v>111.19607843137254</v>
      </c>
      <c r="P224" s="38">
        <f t="shared" si="47"/>
        <v>200.32330827067668</v>
      </c>
      <c r="Q224" s="38">
        <f t="shared" si="48"/>
        <v>120.6766917293233</v>
      </c>
      <c r="R224" s="38">
        <f t="shared" si="49"/>
        <v>209.80392156862746</v>
      </c>
      <c r="S224" s="39">
        <f t="shared" si="50"/>
        <v>-9.4806132979507538</v>
      </c>
      <c r="T224" s="39">
        <f t="shared" si="51"/>
        <v>-9.4806132979507822</v>
      </c>
      <c r="U224" t="s">
        <v>237</v>
      </c>
      <c r="V224" t="s">
        <v>238</v>
      </c>
      <c r="W224" t="s">
        <v>423</v>
      </c>
      <c r="X224" t="s">
        <v>486</v>
      </c>
      <c r="Y224" s="41"/>
    </row>
    <row r="225" spans="1:25" ht="15" x14ac:dyDescent="0.25">
      <c r="A225">
        <v>1.56</v>
      </c>
      <c r="B225">
        <v>2.58</v>
      </c>
      <c r="C225" s="29">
        <f t="shared" si="35"/>
        <v>2.8622540250447193E-2</v>
      </c>
      <c r="D225" s="30">
        <f>IF(OR($A225="",$B225=""),"",A225*'MPTO_working_2-way'!$G224)</f>
        <v>1.6046511627906976</v>
      </c>
      <c r="E225" s="32">
        <f>IF(OR($A225="",$B225=""),"",B225*'MPTO_working_2-way'!$G224)</f>
        <v>2.6538461538461537</v>
      </c>
      <c r="F225" s="30">
        <f>IF(OR($A225="",$B225=""),"",'MPTO_working_2-way'!D224)</f>
        <v>1.5956232159847763</v>
      </c>
      <c r="G225" s="32">
        <f>IF(OR($A225="",$B225=""),"",'MPTO_working_2-way'!E224)</f>
        <v>2.678913738019169</v>
      </c>
      <c r="H225" s="30">
        <f>IF(OR($A225="",$B225=""),"",'OddsRatio_working_2-way'!M224)</f>
        <v>1.5953405577875872</v>
      </c>
      <c r="I225" s="30">
        <f>IF(OR($A225="",$B225=""),"",'OddsRatio_working_2-way'!N224)</f>
        <v>2.679710859472122</v>
      </c>
      <c r="J225" s="30">
        <f>IF('Log_working_2-way'!$D224="","",A225^('Log_working_2-way'!$D224))</f>
        <v>1.5912388194309171</v>
      </c>
      <c r="K225" s="32">
        <f>IF('Log_working_2-way'!$D224="","",B225^('Log_working_2-way'!$D224))</f>
        <v>2.6913639076718487</v>
      </c>
      <c r="L225" s="37">
        <f t="shared" si="44"/>
        <v>0.62318840579710144</v>
      </c>
      <c r="M225" s="37">
        <f t="shared" si="45"/>
        <v>0.37681159420289856</v>
      </c>
      <c r="N225" s="38">
        <v>322</v>
      </c>
      <c r="O225" s="38">
        <f t="shared" si="46"/>
        <v>115.58974358974358</v>
      </c>
      <c r="P225" s="38">
        <f t="shared" si="47"/>
        <v>197.19379844961239</v>
      </c>
      <c r="Q225" s="38">
        <f t="shared" si="48"/>
        <v>124.80620155038758</v>
      </c>
      <c r="R225" s="38">
        <f t="shared" si="49"/>
        <v>206.41025641025638</v>
      </c>
      <c r="S225" s="39">
        <f t="shared" si="50"/>
        <v>-9.2164579606440071</v>
      </c>
      <c r="T225" s="39">
        <f t="shared" si="51"/>
        <v>-9.2164579606439929</v>
      </c>
      <c r="U225" t="s">
        <v>361</v>
      </c>
      <c r="V225" t="s">
        <v>369</v>
      </c>
      <c r="W225" t="s">
        <v>423</v>
      </c>
      <c r="X225" t="s">
        <v>486</v>
      </c>
      <c r="Y225" s="41"/>
    </row>
    <row r="226" spans="1:25" ht="15" x14ac:dyDescent="0.25">
      <c r="A226">
        <v>1.92</v>
      </c>
      <c r="B226">
        <v>1.98</v>
      </c>
      <c r="C226" s="29">
        <f t="shared" si="35"/>
        <v>2.5883838383838453E-2</v>
      </c>
      <c r="D226" s="30">
        <f>IF(OR($A226="",$B226=""),"",A226*'MPTO_working_2-way'!$G225)</f>
        <v>1.9696969696969697</v>
      </c>
      <c r="E226" s="32">
        <f>IF(OR($A226="",$B226=""),"",B226*'MPTO_working_2-way'!$G225)</f>
        <v>2.03125</v>
      </c>
      <c r="F226" s="30">
        <f>IF(OR($A226="",$B226=""),"",'MPTO_working_2-way'!D225)</f>
        <v>1.968924798011187</v>
      </c>
      <c r="G226" s="32">
        <f>IF(OR($A226="",$B226=""),"",'MPTO_working_2-way'!E225)</f>
        <v>2.0320718409236691</v>
      </c>
      <c r="H226" s="30">
        <f>IF(OR($A226="",$B226=""),"",'OddsRatio_working_2-way'!M225)</f>
        <v>1.9689042833036094</v>
      </c>
      <c r="I226" s="30">
        <f>IF(OR($A226="",$B226=""),"",'OddsRatio_working_2-way'!N225)</f>
        <v>2.0320936930842795</v>
      </c>
      <c r="J226" s="30">
        <f>IF('Log_working_2-way'!$D225="","",A226^('Log_working_2-way'!$D225))</f>
        <v>1.9685552294594053</v>
      </c>
      <c r="K226" s="32">
        <f>IF('Log_working_2-way'!$D225="","",B226^('Log_working_2-way'!$D225))</f>
        <v>2.0324656453077439</v>
      </c>
      <c r="L226" s="37">
        <f t="shared" si="44"/>
        <v>0.50769230769230766</v>
      </c>
      <c r="M226" s="37">
        <f t="shared" si="45"/>
        <v>0.49230769230769234</v>
      </c>
      <c r="N226" s="38">
        <v>323</v>
      </c>
      <c r="O226" s="38">
        <f t="shared" si="46"/>
        <v>154.77083333333331</v>
      </c>
      <c r="P226" s="38">
        <f t="shared" si="47"/>
        <v>159.86868686868686</v>
      </c>
      <c r="Q226" s="38">
        <f t="shared" si="48"/>
        <v>163.13131313131314</v>
      </c>
      <c r="R226" s="38">
        <f t="shared" si="49"/>
        <v>168.22916666666669</v>
      </c>
      <c r="S226" s="39">
        <f t="shared" si="50"/>
        <v>-8.3604797979798207</v>
      </c>
      <c r="T226" s="39">
        <f t="shared" si="51"/>
        <v>-8.3604797979798207</v>
      </c>
      <c r="U226" t="s">
        <v>362</v>
      </c>
      <c r="V226" t="s">
        <v>363</v>
      </c>
      <c r="W226" t="s">
        <v>423</v>
      </c>
      <c r="X226" t="s">
        <v>486</v>
      </c>
      <c r="Y226" s="41"/>
    </row>
    <row r="227" spans="1:25" ht="15" x14ac:dyDescent="0.25">
      <c r="A227">
        <v>1.62</v>
      </c>
      <c r="B227">
        <v>2.4300000000000002</v>
      </c>
      <c r="C227" s="29">
        <f t="shared" si="35"/>
        <v>2.8806584362139898E-2</v>
      </c>
      <c r="D227" s="30">
        <f>IF(OR($A227="",$B227=""),"",A227*'MPTO_working_2-way'!$G226)</f>
        <v>1.6666666666666667</v>
      </c>
      <c r="E227" s="32">
        <f>IF(OR($A227="",$B227=""),"",B227*'MPTO_working_2-way'!$G226)</f>
        <v>2.5</v>
      </c>
      <c r="F227" s="30">
        <f>IF(OR($A227="",$B227=""),"",'MPTO_working_2-way'!D226)</f>
        <v>1.658703071672355</v>
      </c>
      <c r="G227" s="32">
        <f>IF(OR($A227="",$B227=""),"",'MPTO_working_2-way'!E226)</f>
        <v>2.5181347150259068</v>
      </c>
      <c r="H227" s="30">
        <f>IF(OR($A227="",$B227=""),"",'OddsRatio_working_2-way'!M226)</f>
        <v>1.6584576171375296</v>
      </c>
      <c r="I227" s="30">
        <f>IF(OR($A227="",$B227=""),"",'OddsRatio_working_2-way'!N226)</f>
        <v>2.5187006330752704</v>
      </c>
      <c r="J227" s="30">
        <f>IF('Log_working_2-way'!$D226="","",A227^('Log_working_2-way'!$D226))</f>
        <v>1.6548476422503566</v>
      </c>
      <c r="K227" s="32">
        <f>IF('Log_working_2-way'!$D226="","",B227^('Log_working_2-way'!$D226))</f>
        <v>2.5270727654504732</v>
      </c>
      <c r="L227" s="37">
        <f t="shared" si="44"/>
        <v>0.6</v>
      </c>
      <c r="M227" s="37">
        <f t="shared" si="45"/>
        <v>0.4</v>
      </c>
      <c r="N227" s="38">
        <v>324</v>
      </c>
      <c r="O227" s="38">
        <f t="shared" si="46"/>
        <v>123.99999999999999</v>
      </c>
      <c r="P227" s="38">
        <f t="shared" si="47"/>
        <v>190.66666666666666</v>
      </c>
      <c r="Q227" s="38">
        <f t="shared" si="48"/>
        <v>133.33333333333331</v>
      </c>
      <c r="R227" s="38">
        <f t="shared" si="49"/>
        <v>200</v>
      </c>
      <c r="S227" s="39">
        <f t="shared" si="50"/>
        <v>-9.3333333333333286</v>
      </c>
      <c r="T227" s="39">
        <f t="shared" si="51"/>
        <v>-9.3333333333333428</v>
      </c>
      <c r="U227" t="s">
        <v>131</v>
      </c>
      <c r="V227" t="s">
        <v>367</v>
      </c>
      <c r="W227" t="s">
        <v>423</v>
      </c>
      <c r="X227" t="s">
        <v>486</v>
      </c>
      <c r="Y227" s="41"/>
    </row>
    <row r="228" spans="1:25" s="35" customFormat="1" ht="15" x14ac:dyDescent="0.25">
      <c r="A228">
        <v>1.5</v>
      </c>
      <c r="B228">
        <v>2.74</v>
      </c>
      <c r="C228" s="29">
        <f t="shared" si="35"/>
        <v>3.1630170316301776E-2</v>
      </c>
      <c r="D228" s="30">
        <f>IF(OR($A228="",$B228=""),"",A228*'MPTO_working_2-way'!$G227)</f>
        <v>1.5474452554744527</v>
      </c>
      <c r="E228" s="32">
        <f>IF(OR($A228="",$B228=""),"",B228*'MPTO_working_2-way'!$G227)</f>
        <v>2.8266666666666671</v>
      </c>
      <c r="F228" s="30">
        <f>IF(OR($A228="",$B228=""),"",'MPTO_working_2-way'!D227)</f>
        <v>1.5364485981308411</v>
      </c>
      <c r="G228" s="32">
        <f>IF(OR($A228="",$B228=""),"",'MPTO_working_2-way'!E227)</f>
        <v>2.8641114982578402</v>
      </c>
      <c r="H228" s="30">
        <f>IF(OR($A228="",$B228=""),"",'OddsRatio_working_2-way'!M227)</f>
        <v>1.5360562674188976</v>
      </c>
      <c r="I228" s="30">
        <f>IF(OR($A228="",$B228=""),"",'OddsRatio_working_2-way'!N227)</f>
        <v>2.8654758106177636</v>
      </c>
      <c r="J228" s="30">
        <f>IF('Log_working_2-way'!$D227="","",A228^('Log_working_2-way'!$D227))</f>
        <v>1.5310365299466371</v>
      </c>
      <c r="K228" s="32">
        <f>IF('Log_working_2-way'!$D227="","",B228^('Log_working_2-way'!$D227))</f>
        <v>2.8831096235514604</v>
      </c>
      <c r="L228" s="37">
        <f t="shared" si="44"/>
        <v>0.64622641509433953</v>
      </c>
      <c r="M228" s="37">
        <f t="shared" si="45"/>
        <v>0.3537735849056603</v>
      </c>
      <c r="N228" s="38">
        <v>325</v>
      </c>
      <c r="O228" s="38">
        <f t="shared" si="46"/>
        <v>108.33333333333333</v>
      </c>
      <c r="P228" s="38">
        <f t="shared" si="47"/>
        <v>206.38686131386865</v>
      </c>
      <c r="Q228" s="38">
        <f t="shared" si="48"/>
        <v>118.61313868613139</v>
      </c>
      <c r="R228" s="38">
        <f t="shared" si="49"/>
        <v>216.66666666666666</v>
      </c>
      <c r="S228" s="39">
        <f t="shared" si="50"/>
        <v>-10.279805352798064</v>
      </c>
      <c r="T228" s="39">
        <f t="shared" si="51"/>
        <v>-10.279805352798007</v>
      </c>
      <c r="U228" t="s">
        <v>368</v>
      </c>
      <c r="V228" t="s">
        <v>239</v>
      </c>
      <c r="W228" t="s">
        <v>423</v>
      </c>
      <c r="X228" t="s">
        <v>486</v>
      </c>
      <c r="Y228" s="41"/>
    </row>
    <row r="229" spans="1:25" ht="15" x14ac:dyDescent="0.25">
      <c r="A229">
        <v>1.72</v>
      </c>
      <c r="B229">
        <v>2.2400000000000002</v>
      </c>
      <c r="C229" s="29">
        <f t="shared" si="35"/>
        <v>2.7823920265780622E-2</v>
      </c>
      <c r="D229" s="30">
        <f>IF(OR($A229="",$B229=""),"",A229*'MPTO_working_2-way'!$G228)</f>
        <v>1.7678571428571426</v>
      </c>
      <c r="E229" s="32">
        <f>IF(OR($A229="",$B229=""),"",B229*'MPTO_working_2-way'!$G228)</f>
        <v>2.3023255813953489</v>
      </c>
      <c r="F229" s="30">
        <f>IF(OR($A229="",$B229=""),"",'MPTO_working_2-way'!D228)</f>
        <v>1.762166117819246</v>
      </c>
      <c r="G229" s="32">
        <f>IF(OR($A229="",$B229=""),"",'MPTO_working_2-way'!E228)</f>
        <v>2.3120499279884781</v>
      </c>
      <c r="H229" s="30">
        <f>IF(OR($A229="",$B229=""),"",'OddsRatio_working_2-way'!M228)</f>
        <v>1.7620007620011424</v>
      </c>
      <c r="I229" s="30">
        <f>IF(OR($A229="",$B229=""),"",'OddsRatio_working_2-way'!N228)</f>
        <v>2.3123346456686344</v>
      </c>
      <c r="J229" s="30">
        <f>IF('Log_working_2-way'!$D228="","",A229^('Log_working_2-way'!$D228))</f>
        <v>1.7594273311587105</v>
      </c>
      <c r="K229" s="32">
        <f>IF('Log_working_2-way'!$D228="","",B229^('Log_working_2-way'!$D228))</f>
        <v>2.3167816840015738</v>
      </c>
      <c r="L229" s="37">
        <f t="shared" si="44"/>
        <v>0.56565656565656575</v>
      </c>
      <c r="M229" s="37">
        <f t="shared" si="45"/>
        <v>0.43434343434343431</v>
      </c>
      <c r="N229" s="38">
        <v>326</v>
      </c>
      <c r="O229" s="38">
        <f t="shared" si="46"/>
        <v>136.4651162790698</v>
      </c>
      <c r="P229" s="38">
        <f t="shared" si="47"/>
        <v>180.46428571428575</v>
      </c>
      <c r="Q229" s="38">
        <f t="shared" si="48"/>
        <v>145.53571428571428</v>
      </c>
      <c r="R229" s="38">
        <f t="shared" si="49"/>
        <v>189.53488372093025</v>
      </c>
      <c r="S229" s="39">
        <f t="shared" si="50"/>
        <v>-9.0705980066444738</v>
      </c>
      <c r="T229" s="39">
        <f t="shared" si="51"/>
        <v>-9.0705980066445022</v>
      </c>
      <c r="U229" t="s">
        <v>360</v>
      </c>
      <c r="V229" t="s">
        <v>365</v>
      </c>
      <c r="W229" t="s">
        <v>423</v>
      </c>
      <c r="X229" t="s">
        <v>486</v>
      </c>
      <c r="Y229" s="41"/>
    </row>
    <row r="230" spans="1:25" s="35" customFormat="1" ht="15" x14ac:dyDescent="0.25">
      <c r="A230">
        <v>2.02</v>
      </c>
      <c r="B230">
        <v>1.87</v>
      </c>
      <c r="C230" s="29">
        <f t="shared" si="35"/>
        <v>2.9808863239265015E-2</v>
      </c>
      <c r="D230" s="30">
        <f>IF(OR($A230="",$B230=""),"",A230*'MPTO_working_2-way'!$G229)</f>
        <v>2.0802139037433154</v>
      </c>
      <c r="E230" s="32">
        <f>IF(OR($A230="",$B230=""),"",B230*'MPTO_working_2-way'!$G229)</f>
        <v>1.9257425742574257</v>
      </c>
      <c r="F230" s="30">
        <f>IF(OR($A230="",$B230=""),"",'MPTO_working_2-way'!D229)</f>
        <v>2.082703865027292</v>
      </c>
      <c r="G230" s="32">
        <f>IF(OR($A230="",$B230=""),"",'MPTO_working_2-way'!E229)</f>
        <v>1.9236135865967305</v>
      </c>
      <c r="H230" s="30">
        <f>IF(OR($A230="",$B230=""),"",'OddsRatio_working_2-way'!M229)</f>
        <v>2.0827805840074194</v>
      </c>
      <c r="I230" s="30">
        <f>IF(OR($A230="",$B230=""),"",'OddsRatio_working_2-way'!N229)</f>
        <v>1.9235481451827992</v>
      </c>
      <c r="J230" s="30">
        <f>IF('Log_working_2-way'!$D229="","",A230^('Log_working_2-way'!$D229))</f>
        <v>2.0839128581602959</v>
      </c>
      <c r="K230" s="32">
        <f>IF('Log_working_2-way'!$D229="","",B230^('Log_working_2-way'!$D229))</f>
        <v>1.9225833907877643</v>
      </c>
      <c r="L230" s="37">
        <f t="shared" si="44"/>
        <v>0.48071979434447304</v>
      </c>
      <c r="M230" s="37">
        <f t="shared" si="45"/>
        <v>0.51928020565552702</v>
      </c>
      <c r="N230" s="38">
        <v>327</v>
      </c>
      <c r="O230" s="38">
        <f t="shared" si="46"/>
        <v>165.11881188118809</v>
      </c>
      <c r="P230" s="38">
        <f t="shared" si="47"/>
        <v>152.13368983957218</v>
      </c>
      <c r="Q230" s="38">
        <f t="shared" si="48"/>
        <v>174.86631016042779</v>
      </c>
      <c r="R230" s="38">
        <f t="shared" si="49"/>
        <v>161.88118811881188</v>
      </c>
      <c r="S230" s="39">
        <f t="shared" si="50"/>
        <v>-9.7474982792396929</v>
      </c>
      <c r="T230" s="39">
        <f t="shared" si="51"/>
        <v>-9.7474982792396929</v>
      </c>
      <c r="U230" t="s">
        <v>241</v>
      </c>
      <c r="V230" t="s">
        <v>243</v>
      </c>
      <c r="W230" t="s">
        <v>424</v>
      </c>
      <c r="X230" t="s">
        <v>486</v>
      </c>
      <c r="Y230" s="41"/>
    </row>
    <row r="231" spans="1:25" s="35" customFormat="1" ht="15" x14ac:dyDescent="0.25">
      <c r="A231">
        <v>2.31</v>
      </c>
      <c r="B231">
        <v>1.66</v>
      </c>
      <c r="C231" s="29">
        <f t="shared" si="35"/>
        <v>3.5310071454649705E-2</v>
      </c>
      <c r="D231" s="30">
        <f>IF(OR($A231="",$B231=""),"",A231*'MPTO_working_2-way'!$G230)</f>
        <v>2.3915662650602409</v>
      </c>
      <c r="E231" s="32">
        <f>IF(OR($A231="",$B231=""),"",B231*'MPTO_working_2-way'!$G230)</f>
        <v>1.7186147186147185</v>
      </c>
      <c r="F231" s="30">
        <f>IF(OR($A231="",$B231=""),"",'MPTO_working_2-way'!D230)</f>
        <v>2.4082145324373547</v>
      </c>
      <c r="G231" s="32">
        <f>IF(OR($A231="",$B231=""),"",'MPTO_working_2-way'!E230)</f>
        <v>1.7101190741649199</v>
      </c>
      <c r="H231" s="30">
        <f>IF(OR($A231="",$B231=""),"",'OddsRatio_working_2-way'!M230)</f>
        <v>2.4088465086191913</v>
      </c>
      <c r="I231" s="30">
        <f>IF(OR($A231="",$B231=""),"",'OddsRatio_working_2-way'!N230)</f>
        <v>1.7098005310600506</v>
      </c>
      <c r="J231" s="30">
        <f>IF('Log_working_2-way'!$D230="","",A231^('Log_working_2-way'!$D230))</f>
        <v>2.4165541184191208</v>
      </c>
      <c r="K231" s="32">
        <f>IF('Log_working_2-way'!$D230="","",B231^('Log_working_2-way'!$D230))</f>
        <v>1.7059384368003565</v>
      </c>
      <c r="L231" s="37">
        <f t="shared" si="44"/>
        <v>0.41813602015113349</v>
      </c>
      <c r="M231" s="37">
        <f t="shared" si="45"/>
        <v>0.58186397984886651</v>
      </c>
      <c r="N231" s="38">
        <v>328</v>
      </c>
      <c r="O231" s="38">
        <f t="shared" si="46"/>
        <v>186.00865800865805</v>
      </c>
      <c r="P231" s="38">
        <f t="shared" si="47"/>
        <v>130.40963855421688</v>
      </c>
      <c r="Q231" s="38">
        <f t="shared" si="48"/>
        <v>197.59036144578315</v>
      </c>
      <c r="R231" s="38">
        <f t="shared" si="49"/>
        <v>141.99134199134198</v>
      </c>
      <c r="S231" s="39">
        <f t="shared" si="50"/>
        <v>-11.5817034371251</v>
      </c>
      <c r="T231" s="39">
        <f t="shared" si="51"/>
        <v>-11.5817034371251</v>
      </c>
      <c r="U231" t="s">
        <v>374</v>
      </c>
      <c r="V231" t="s">
        <v>134</v>
      </c>
      <c r="W231" t="s">
        <v>424</v>
      </c>
      <c r="X231" t="s">
        <v>486</v>
      </c>
      <c r="Y231" s="41"/>
    </row>
    <row r="232" spans="1:25" ht="15" x14ac:dyDescent="0.25">
      <c r="A232">
        <v>2.11</v>
      </c>
      <c r="B232">
        <v>1.79</v>
      </c>
      <c r="C232" s="29">
        <f t="shared" si="35"/>
        <v>3.2592867166194583E-2</v>
      </c>
      <c r="D232" s="30">
        <f>IF(OR($A232="",$B232=""),"",A232*'MPTO_working_2-way'!$G231)</f>
        <v>2.1787709497206706</v>
      </c>
      <c r="E232" s="32">
        <f>IF(OR($A232="",$B232=""),"",B232*'MPTO_working_2-way'!$G231)</f>
        <v>1.8483412322274884</v>
      </c>
      <c r="F232" s="30">
        <f>IF(OR($A232="",$B232=""),"",'MPTO_working_2-way'!D231)</f>
        <v>2.1851369724319478</v>
      </c>
      <c r="G232" s="32">
        <f>IF(OR($A232="",$B232=""),"",'MPTO_working_2-way'!E231)</f>
        <v>1.8437843247333352</v>
      </c>
      <c r="H232" s="30">
        <f>IF(OR($A232="",$B232=""),"",'OddsRatio_working_2-way'!M231)</f>
        <v>2.1853536565680476</v>
      </c>
      <c r="I232" s="30">
        <f>IF(OR($A232="",$B232=""),"",'OddsRatio_working_2-way'!N231)</f>
        <v>1.8436300798997822</v>
      </c>
      <c r="J232" s="30">
        <f>IF('Log_working_2-way'!$D231="","",A232^('Log_working_2-way'!$D231))</f>
        <v>2.1882656756587764</v>
      </c>
      <c r="K232" s="32">
        <f>IF('Log_working_2-way'!$D231="","",B232^('Log_working_2-way'!$D231))</f>
        <v>1.8415626408173078</v>
      </c>
      <c r="L232" s="37">
        <f t="shared" si="44"/>
        <v>0.4589743589743589</v>
      </c>
      <c r="M232" s="37">
        <f t="shared" si="45"/>
        <v>0.54102564102564099</v>
      </c>
      <c r="N232" s="38">
        <v>329</v>
      </c>
      <c r="O232" s="38">
        <f t="shared" si="46"/>
        <v>173.07582938388623</v>
      </c>
      <c r="P232" s="38">
        <f t="shared" si="47"/>
        <v>145.20111731843573</v>
      </c>
      <c r="Q232" s="38">
        <f t="shared" si="48"/>
        <v>183.79888268156424</v>
      </c>
      <c r="R232" s="38">
        <f t="shared" si="49"/>
        <v>155.92417061611374</v>
      </c>
      <c r="S232" s="39">
        <f t="shared" si="50"/>
        <v>-10.723053297678007</v>
      </c>
      <c r="T232" s="39">
        <f t="shared" si="51"/>
        <v>-10.723053297678007</v>
      </c>
      <c r="U232" t="s">
        <v>267</v>
      </c>
      <c r="V232" t="s">
        <v>261</v>
      </c>
      <c r="W232" t="s">
        <v>433</v>
      </c>
      <c r="X232" t="s">
        <v>486</v>
      </c>
      <c r="Y232" s="41"/>
    </row>
    <row r="233" spans="1:25" ht="15" x14ac:dyDescent="0.25">
      <c r="A233">
        <v>1.83</v>
      </c>
      <c r="B233">
        <v>2.06</v>
      </c>
      <c r="C233" s="29">
        <f t="shared" si="35"/>
        <v>3.1884980635577431E-2</v>
      </c>
      <c r="D233" s="30">
        <f>IF(OR($A233="",$B233=""),"",A233*'MPTO_working_2-way'!$G232)</f>
        <v>1.8883495145631068</v>
      </c>
      <c r="E233" s="32">
        <f>IF(OR($A233="",$B233=""),"",B233*'MPTO_working_2-way'!$G232)</f>
        <v>2.1256830601092895</v>
      </c>
      <c r="F233" s="30">
        <f>IF(OR($A233="",$B233=""),"",'MPTO_working_2-way'!D232)</f>
        <v>1.8849942497124856</v>
      </c>
      <c r="G233" s="32">
        <f>IF(OR($A233="",$B233=""),"",'MPTO_working_2-way'!E232)</f>
        <v>2.1299508446804905</v>
      </c>
      <c r="H233" s="30">
        <f>IF(OR($A233="",$B233=""),"",'OddsRatio_working_2-way'!M232)</f>
        <v>1.8848835335367746</v>
      </c>
      <c r="I233" s="30">
        <f>IF(OR($A233="",$B233=""),"",'OddsRatio_working_2-way'!N232)</f>
        <v>2.1300922235529893</v>
      </c>
      <c r="J233" s="30">
        <f>IF('Log_working_2-way'!$D232="","",A233^('Log_working_2-way'!$D232))</f>
        <v>1.8833614398916756</v>
      </c>
      <c r="K233" s="32">
        <f>IF('Log_working_2-way'!$D232="","",B233^('Log_working_2-way'!$D232))</f>
        <v>2.1320394516231058</v>
      </c>
      <c r="L233" s="37">
        <f t="shared" si="44"/>
        <v>0.5295629820051414</v>
      </c>
      <c r="M233" s="37">
        <f t="shared" si="45"/>
        <v>0.47043701799485865</v>
      </c>
      <c r="N233" s="38">
        <v>330</v>
      </c>
      <c r="O233" s="38">
        <f t="shared" si="46"/>
        <v>149.67213114754097</v>
      </c>
      <c r="P233" s="38">
        <f t="shared" si="47"/>
        <v>169.80582524271847</v>
      </c>
      <c r="Q233" s="38">
        <f t="shared" si="48"/>
        <v>160.19417475728156</v>
      </c>
      <c r="R233" s="38">
        <f t="shared" si="49"/>
        <v>180.32786885245901</v>
      </c>
      <c r="S233" s="39">
        <f t="shared" si="50"/>
        <v>-10.522043609740592</v>
      </c>
      <c r="T233" s="39">
        <f t="shared" si="51"/>
        <v>-10.522043609740535</v>
      </c>
      <c r="U233" t="s">
        <v>388</v>
      </c>
      <c r="V233" t="s">
        <v>386</v>
      </c>
      <c r="W233" t="s">
        <v>433</v>
      </c>
      <c r="X233" t="s">
        <v>486</v>
      </c>
      <c r="Y233" s="41"/>
    </row>
    <row r="234" spans="1:25" ht="15" x14ac:dyDescent="0.25">
      <c r="A234">
        <v>2.4900000000000002</v>
      </c>
      <c r="B234">
        <v>1.58</v>
      </c>
      <c r="C234" s="29">
        <f t="shared" si="35"/>
        <v>3.4517818107874465E-2</v>
      </c>
      <c r="D234" s="30">
        <f>IF(OR($A234="",$B234=""),"",A234*'MPTO_working_2-way'!$G233)</f>
        <v>2.5759493670886076</v>
      </c>
      <c r="E234" s="32">
        <f>IF(OR($A234="",$B234=""),"",B234*'MPTO_working_2-way'!$G233)</f>
        <v>1.6345381526104417</v>
      </c>
      <c r="F234" s="30">
        <f>IF(OR($A234="",$B234=""),"",'MPTO_working_2-way'!D233)</f>
        <v>2.6018120494676276</v>
      </c>
      <c r="G234" s="32">
        <f>IF(OR($A234="",$B234=""),"",'MPTO_working_2-way'!E233)</f>
        <v>1.6242929689112753</v>
      </c>
      <c r="H234" s="30">
        <f>IF(OR($A234="",$B234=""),"",'OddsRatio_working_2-way'!M233)</f>
        <v>2.6027992754058067</v>
      </c>
      <c r="I234" s="30">
        <f>IF(OR($A234="",$B234=""),"",'OddsRatio_working_2-way'!N233)</f>
        <v>1.6239084427754149</v>
      </c>
      <c r="J234" s="30">
        <f>IF('Log_working_2-way'!$D233="","",A234^('Log_working_2-way'!$D233))</f>
        <v>2.6148709324694677</v>
      </c>
      <c r="K234" s="32">
        <f>IF('Log_working_2-way'!$D233="","",B234^('Log_working_2-way'!$D233))</f>
        <v>1.6192445352091833</v>
      </c>
      <c r="L234" s="37">
        <f t="shared" si="44"/>
        <v>0.3882063882063882</v>
      </c>
      <c r="M234" s="37">
        <f t="shared" si="45"/>
        <v>0.6117936117936118</v>
      </c>
      <c r="N234" s="38">
        <v>331</v>
      </c>
      <c r="O234" s="38">
        <f t="shared" si="46"/>
        <v>198.06827309236948</v>
      </c>
      <c r="P234" s="38">
        <f t="shared" si="47"/>
        <v>121.50632911392405</v>
      </c>
      <c r="Q234" s="38">
        <f t="shared" si="48"/>
        <v>209.49367088607593</v>
      </c>
      <c r="R234" s="38">
        <f t="shared" si="49"/>
        <v>132.93172690763049</v>
      </c>
      <c r="S234" s="39">
        <f t="shared" si="50"/>
        <v>-11.425397793706452</v>
      </c>
      <c r="T234" s="39">
        <f t="shared" si="51"/>
        <v>-11.425397793706438</v>
      </c>
      <c r="U234" t="s">
        <v>264</v>
      </c>
      <c r="V234" t="s">
        <v>260</v>
      </c>
      <c r="W234" t="s">
        <v>433</v>
      </c>
      <c r="X234" t="s">
        <v>486</v>
      </c>
      <c r="Y234" s="41"/>
    </row>
    <row r="235" spans="1:25" ht="15" x14ac:dyDescent="0.25">
      <c r="A235">
        <v>2.36</v>
      </c>
      <c r="B235">
        <v>1.64</v>
      </c>
      <c r="C235" s="29">
        <f t="shared" si="35"/>
        <v>3.3484911120297722E-2</v>
      </c>
      <c r="D235" s="30">
        <f>IF(OR($A235="",$B235=""),"",A235*'MPTO_working_2-way'!$G234)</f>
        <v>2.4390243902439024</v>
      </c>
      <c r="E235" s="32">
        <f>IF(OR($A235="",$B235=""),"",B235*'MPTO_working_2-way'!$G234)</f>
        <v>1.6949152542372881</v>
      </c>
      <c r="F235" s="30">
        <f>IF(OR($A235="",$B235=""),"",'MPTO_working_2-way'!D234)</f>
        <v>2.4570848146267141</v>
      </c>
      <c r="G235" s="32">
        <f>IF(OR($A235="",$B235=""),"",'MPTO_working_2-way'!E234)</f>
        <v>1.6863018473335656</v>
      </c>
      <c r="H235" s="30">
        <f>IF(OR($A235="",$B235=""),"",'OddsRatio_working_2-way'!M234)</f>
        <v>2.4577379737113252</v>
      </c>
      <c r="I235" s="30">
        <f>IF(OR($A235="",$B235=""),"",'OddsRatio_working_2-way'!N234)</f>
        <v>1.6859943405700353</v>
      </c>
      <c r="J235" s="30">
        <f>IF('Log_working_2-way'!$D234="","",A235^('Log_working_2-way'!$D234))</f>
        <v>2.4661000827478752</v>
      </c>
      <c r="K235" s="32">
        <f>IF('Log_working_2-way'!$D234="","",B235^('Log_working_2-way'!$D234))</f>
        <v>1.6820816748919711</v>
      </c>
      <c r="L235" s="37">
        <f t="shared" si="44"/>
        <v>0.41000000000000003</v>
      </c>
      <c r="M235" s="37">
        <f t="shared" si="45"/>
        <v>0.59000000000000008</v>
      </c>
      <c r="N235" s="38">
        <v>332</v>
      </c>
      <c r="O235" s="38">
        <f t="shared" si="46"/>
        <v>191.32203389830508</v>
      </c>
      <c r="P235" s="38">
        <f t="shared" si="47"/>
        <v>129.5609756097561</v>
      </c>
      <c r="Q235" s="38">
        <f t="shared" si="48"/>
        <v>202.4390243902439</v>
      </c>
      <c r="R235" s="38">
        <f t="shared" si="49"/>
        <v>140.67796610169492</v>
      </c>
      <c r="S235" s="39">
        <f t="shared" si="50"/>
        <v>-11.116990491938822</v>
      </c>
      <c r="T235" s="39">
        <f t="shared" si="51"/>
        <v>-11.116990491938822</v>
      </c>
      <c r="U235" t="s">
        <v>263</v>
      </c>
      <c r="V235" t="s">
        <v>265</v>
      </c>
      <c r="W235" t="s">
        <v>433</v>
      </c>
      <c r="X235" t="s">
        <v>486</v>
      </c>
      <c r="Y235" s="41"/>
    </row>
    <row r="236" spans="1:25" ht="15" x14ac:dyDescent="0.25">
      <c r="A236">
        <v>1.74</v>
      </c>
      <c r="B236">
        <v>2.1800000000000002</v>
      </c>
      <c r="C236" s="29">
        <f t="shared" si="35"/>
        <v>3.3428240008436028E-2</v>
      </c>
      <c r="D236" s="30">
        <f>IF(OR($A236="",$B236=""),"",A236*'MPTO_working_2-way'!$G235)</f>
        <v>1.7981651376146788</v>
      </c>
      <c r="E236" s="32">
        <f>IF(OR($A236="",$B236=""),"",B236*'MPTO_working_2-way'!$G235)</f>
        <v>2.2528735632183907</v>
      </c>
      <c r="F236" s="30">
        <f>IF(OR($A236="",$B236=""),"",'MPTO_working_2-way'!D235)</f>
        <v>1.7921194368326561</v>
      </c>
      <c r="G236" s="32">
        <f>IF(OR($A236="",$B236=""),"",'MPTO_working_2-way'!E235)</f>
        <v>2.2624358821424311</v>
      </c>
      <c r="H236" s="30">
        <f>IF(OR($A236="",$B236=""),"",'OddsRatio_working_2-way'!M235)</f>
        <v>1.7919082295744857</v>
      </c>
      <c r="I236" s="30">
        <f>IF(OR($A236="",$B236=""),"",'OddsRatio_working_2-way'!N235)</f>
        <v>2.26277258229445</v>
      </c>
      <c r="J236" s="30">
        <f>IF('Log_working_2-way'!$D235="","",A236^('Log_working_2-way'!$D235))</f>
        <v>1.7891643629660847</v>
      </c>
      <c r="K236" s="32">
        <f>IF('Log_working_2-way'!$D235="","",B236^('Log_working_2-way'!$D235))</f>
        <v>2.2671631499443738</v>
      </c>
      <c r="L236" s="37">
        <f t="shared" si="44"/>
        <v>0.55612244897959184</v>
      </c>
      <c r="M236" s="37">
        <f t="shared" si="45"/>
        <v>0.44387755102040816</v>
      </c>
      <c r="N236" s="38">
        <v>333</v>
      </c>
      <c r="O236" s="38">
        <f t="shared" si="46"/>
        <v>141.62068965517238</v>
      </c>
      <c r="P236" s="38">
        <f t="shared" si="47"/>
        <v>180.24770642201835</v>
      </c>
      <c r="Q236" s="38">
        <f t="shared" si="48"/>
        <v>152.75229357798165</v>
      </c>
      <c r="R236" s="38">
        <f t="shared" si="49"/>
        <v>191.37931034482759</v>
      </c>
      <c r="S236" s="39">
        <f t="shared" si="50"/>
        <v>-11.131603922809262</v>
      </c>
      <c r="T236" s="39">
        <f t="shared" si="51"/>
        <v>-11.131603922809234</v>
      </c>
      <c r="U236" t="s">
        <v>387</v>
      </c>
      <c r="V236" t="s">
        <v>385</v>
      </c>
      <c r="W236" t="s">
        <v>433</v>
      </c>
      <c r="X236" t="s">
        <v>486</v>
      </c>
      <c r="Y236" s="41"/>
    </row>
    <row r="237" spans="1:25" ht="15" x14ac:dyDescent="0.25">
      <c r="A237">
        <v>2.36</v>
      </c>
      <c r="B237">
        <v>1.64</v>
      </c>
      <c r="C237" s="29">
        <f t="shared" si="35"/>
        <v>3.3484911120297722E-2</v>
      </c>
      <c r="D237" s="30">
        <f>IF(OR($A237="",$B237=""),"",A237*'MPTO_working_2-way'!$G236)</f>
        <v>2.4390243902439024</v>
      </c>
      <c r="E237" s="32">
        <f>IF(OR($A237="",$B237=""),"",B237*'MPTO_working_2-way'!$G236)</f>
        <v>1.6949152542372881</v>
      </c>
      <c r="F237" s="30">
        <f>IF(OR($A237="",$B237=""),"",'MPTO_working_2-way'!D236)</f>
        <v>2.4570848146267141</v>
      </c>
      <c r="G237" s="32">
        <f>IF(OR($A237="",$B237=""),"",'MPTO_working_2-way'!E236)</f>
        <v>1.6863018473335656</v>
      </c>
      <c r="H237" s="30">
        <f>IF(OR($A237="",$B237=""),"",'OddsRatio_working_2-way'!M236)</f>
        <v>2.4577379737113252</v>
      </c>
      <c r="I237" s="30">
        <f>IF(OR($A237="",$B237=""),"",'OddsRatio_working_2-way'!N236)</f>
        <v>1.6859943405700353</v>
      </c>
      <c r="J237" s="30">
        <f>IF('Log_working_2-way'!$D236="","",A237^('Log_working_2-way'!$D236))</f>
        <v>2.4661000827478752</v>
      </c>
      <c r="K237" s="32">
        <f>IF('Log_working_2-way'!$D236="","",B237^('Log_working_2-way'!$D236))</f>
        <v>1.6820816748919711</v>
      </c>
      <c r="L237" s="37">
        <f t="shared" si="44"/>
        <v>0.41000000000000003</v>
      </c>
      <c r="M237" s="37">
        <f t="shared" si="45"/>
        <v>0.59000000000000008</v>
      </c>
      <c r="N237" s="38">
        <v>334</v>
      </c>
      <c r="O237" s="38">
        <f t="shared" si="46"/>
        <v>192.47457627118646</v>
      </c>
      <c r="P237" s="38">
        <f t="shared" si="47"/>
        <v>130.34146341463415</v>
      </c>
      <c r="Q237" s="38">
        <f t="shared" si="48"/>
        <v>203.65853658536585</v>
      </c>
      <c r="R237" s="38">
        <f t="shared" si="49"/>
        <v>141.52542372881356</v>
      </c>
      <c r="S237" s="39">
        <f t="shared" si="50"/>
        <v>-11.183960314179387</v>
      </c>
      <c r="T237" s="39">
        <f t="shared" si="51"/>
        <v>-11.183960314179416</v>
      </c>
      <c r="U237" t="s">
        <v>266</v>
      </c>
      <c r="V237" t="s">
        <v>262</v>
      </c>
      <c r="W237" t="s">
        <v>433</v>
      </c>
      <c r="X237" t="s">
        <v>486</v>
      </c>
      <c r="Y237" s="41"/>
    </row>
    <row r="238" spans="1:25" ht="15" x14ac:dyDescent="0.25">
      <c r="A238">
        <v>2.41</v>
      </c>
      <c r="B238">
        <v>1.63</v>
      </c>
      <c r="C238" s="29">
        <f t="shared" si="35"/>
        <v>2.8434691851436877E-2</v>
      </c>
      <c r="D238" s="30">
        <f>IF(OR($A238="",$B238=""),"",A238*'MPTO_working_2-way'!$G237)</f>
        <v>2.4785276073619631</v>
      </c>
      <c r="E238" s="32">
        <f>IF(OR($A238="",$B238=""),"",B238*'MPTO_working_2-way'!$G237)</f>
        <v>1.6763485477178419</v>
      </c>
      <c r="F238" s="30">
        <f>IF(OR($A238="",$B238=""),"",'MPTO_working_2-way'!D237)</f>
        <v>2.4955055109106499</v>
      </c>
      <c r="G238" s="32">
        <f>IF(OR($A238="",$B238=""),"",'MPTO_working_2-way'!E237)</f>
        <v>1.6686702206741284</v>
      </c>
      <c r="H238" s="30">
        <f>IF(OR($A238="",$B238=""),"",'OddsRatio_working_2-way'!M237)</f>
        <v>2.4960264830861911</v>
      </c>
      <c r="I238" s="30">
        <f>IF(OR($A238="",$B238=""),"",'OddsRatio_working_2-way'!N237)</f>
        <v>1.6684373647831916</v>
      </c>
      <c r="J238" s="30">
        <f>IF('Log_working_2-way'!$D237="","",A238^('Log_working_2-way'!$D237))</f>
        <v>2.5038534406814188</v>
      </c>
      <c r="K238" s="32">
        <f>IF('Log_working_2-way'!$D237="","",B238^('Log_working_2-way'!$D237))</f>
        <v>1.6649584147953032</v>
      </c>
      <c r="L238" s="37">
        <f t="shared" si="44"/>
        <v>0.40346534653465349</v>
      </c>
      <c r="M238" s="37">
        <f t="shared" si="45"/>
        <v>0.59653465346534673</v>
      </c>
      <c r="N238" s="38">
        <v>335</v>
      </c>
      <c r="O238" s="38">
        <f t="shared" si="46"/>
        <v>195.99585062240664</v>
      </c>
      <c r="P238" s="38">
        <f t="shared" si="47"/>
        <v>129.47852760736194</v>
      </c>
      <c r="Q238" s="38">
        <f t="shared" si="48"/>
        <v>205.52147239263803</v>
      </c>
      <c r="R238" s="38">
        <f t="shared" si="49"/>
        <v>139.00414937759336</v>
      </c>
      <c r="S238" s="39">
        <f t="shared" si="50"/>
        <v>-9.5256217702313961</v>
      </c>
      <c r="T238" s="39">
        <f t="shared" si="51"/>
        <v>-9.5256217702314245</v>
      </c>
      <c r="U238" t="s">
        <v>286</v>
      </c>
      <c r="V238" t="s">
        <v>398</v>
      </c>
      <c r="W238" t="s">
        <v>426</v>
      </c>
      <c r="X238" t="s">
        <v>486</v>
      </c>
      <c r="Y238" s="41"/>
    </row>
    <row r="239" spans="1:25" ht="15" x14ac:dyDescent="0.25">
      <c r="A239">
        <v>1.74</v>
      </c>
      <c r="B239">
        <v>2.2000000000000002</v>
      </c>
      <c r="C239" s="29">
        <f t="shared" si="35"/>
        <v>2.925809822361547E-2</v>
      </c>
      <c r="D239" s="30">
        <f>IF(OR($A239="",$B239=""),"",A239*'MPTO_working_2-way'!$G238)</f>
        <v>1.790909090909091</v>
      </c>
      <c r="E239" s="32">
        <f>IF(OR($A239="",$B239=""),"",B239*'MPTO_working_2-way'!$G238)</f>
        <v>2.264367816091954</v>
      </c>
      <c r="F239" s="30">
        <f>IF(OR($A239="",$B239=""),"",'MPTO_working_2-way'!D238)</f>
        <v>1.78544776119403</v>
      </c>
      <c r="G239" s="32">
        <f>IF(OR($A239="",$B239=""),"",'MPTO_working_2-way'!E238)</f>
        <v>2.2731591448931119</v>
      </c>
      <c r="H239" s="30">
        <f>IF(OR($A239="",$B239=""),"",'OddsRatio_working_2-way'!M238)</f>
        <v>1.7852812659593167</v>
      </c>
      <c r="I239" s="30">
        <f>IF(OR($A239="",$B239=""),"",'OddsRatio_working_2-way'!N238)</f>
        <v>2.2734290799340271</v>
      </c>
      <c r="J239" s="30">
        <f>IF('Log_working_2-way'!$D238="","",A239^('Log_working_2-way'!$D238))</f>
        <v>1.7828096647750074</v>
      </c>
      <c r="K239" s="32">
        <f>IF('Log_working_2-way'!$D238="","",B239^('Log_working_2-way'!$D238))</f>
        <v>2.2774497365044657</v>
      </c>
      <c r="L239" s="37">
        <f t="shared" si="44"/>
        <v>0.55837563451776651</v>
      </c>
      <c r="M239" s="37">
        <f t="shared" si="45"/>
        <v>0.44162436548223349</v>
      </c>
      <c r="N239" s="38">
        <v>336</v>
      </c>
      <c r="O239" s="38">
        <f t="shared" si="46"/>
        <v>142.89655172413791</v>
      </c>
      <c r="P239" s="38">
        <f t="shared" si="47"/>
        <v>183.27272727272728</v>
      </c>
      <c r="Q239" s="38">
        <f t="shared" si="48"/>
        <v>152.72727272727272</v>
      </c>
      <c r="R239" s="38">
        <f t="shared" si="49"/>
        <v>193.10344827586206</v>
      </c>
      <c r="S239" s="39">
        <f t="shared" si="50"/>
        <v>-9.830721003134812</v>
      </c>
      <c r="T239" s="39">
        <f t="shared" si="51"/>
        <v>-9.8307210031347836</v>
      </c>
      <c r="U239" t="s">
        <v>285</v>
      </c>
      <c r="V239" t="s">
        <v>290</v>
      </c>
      <c r="W239" t="s">
        <v>426</v>
      </c>
      <c r="X239" t="s">
        <v>486</v>
      </c>
      <c r="Y239" s="41"/>
    </row>
    <row r="240" spans="1:25" ht="15" x14ac:dyDescent="0.25">
      <c r="A240">
        <v>1.93</v>
      </c>
      <c r="B240">
        <v>1.97</v>
      </c>
      <c r="C240" s="29">
        <f t="shared" si="35"/>
        <v>2.5748928223876311E-2</v>
      </c>
      <c r="D240" s="30">
        <f>IF(OR($A240="",$B240=""),"",A240*'MPTO_working_2-way'!$G239)</f>
        <v>1.9796954314720812</v>
      </c>
      <c r="E240" s="32">
        <f>IF(OR($A240="",$B240=""),"",B240*'MPTO_working_2-way'!$G239)</f>
        <v>2.0207253886010363</v>
      </c>
      <c r="F240" s="30">
        <f>IF(OR($A240="",$B240=""),"",'MPTO_working_2-way'!D239)</f>
        <v>1.9791780536685666</v>
      </c>
      <c r="G240" s="32">
        <f>IF(OR($A240="",$B240=""),"",'MPTO_working_2-way'!E239)</f>
        <v>2.0212647191728026</v>
      </c>
      <c r="H240" s="30">
        <f>IF(OR($A240="",$B240=""),"",'OddsRatio_working_2-way'!M239)</f>
        <v>1.9791643818062103</v>
      </c>
      <c r="I240" s="30">
        <f>IF(OR($A240="",$B240=""),"",'OddsRatio_working_2-way'!N239)</f>
        <v>2.021278978873144</v>
      </c>
      <c r="J240" s="30">
        <f>IF('Log_working_2-way'!$D239="","",A240^('Log_working_2-way'!$D239))</f>
        <v>1.9789304913693861</v>
      </c>
      <c r="K240" s="32">
        <f>IF('Log_working_2-way'!$D239="","",B240^('Log_working_2-way'!$D239))</f>
        <v>2.0215229873993761</v>
      </c>
      <c r="L240" s="37">
        <f t="shared" si="44"/>
        <v>0.50512820512820511</v>
      </c>
      <c r="M240" s="37">
        <f t="shared" si="45"/>
        <v>0.49487179487179483</v>
      </c>
      <c r="N240" s="38">
        <v>337</v>
      </c>
      <c r="O240" s="38">
        <f t="shared" si="46"/>
        <v>162.38860103626942</v>
      </c>
      <c r="P240" s="38">
        <f t="shared" si="47"/>
        <v>165.93401015228426</v>
      </c>
      <c r="Q240" s="38">
        <f t="shared" si="48"/>
        <v>171.06598984771571</v>
      </c>
      <c r="R240" s="38">
        <f t="shared" si="49"/>
        <v>174.61139896373058</v>
      </c>
      <c r="S240" s="39">
        <f t="shared" si="50"/>
        <v>-8.677388811446292</v>
      </c>
      <c r="T240" s="39">
        <f t="shared" si="51"/>
        <v>-8.6773888114463205</v>
      </c>
      <c r="U240" t="s">
        <v>397</v>
      </c>
      <c r="V240" t="s">
        <v>289</v>
      </c>
      <c r="W240" t="s">
        <v>426</v>
      </c>
      <c r="X240" t="s">
        <v>486</v>
      </c>
      <c r="Y240" s="41"/>
    </row>
    <row r="241" spans="1:25" s="35" customFormat="1" ht="15" x14ac:dyDescent="0.25">
      <c r="A241">
        <v>1.6</v>
      </c>
      <c r="B241">
        <v>2.4900000000000002</v>
      </c>
      <c r="C241" s="29">
        <f t="shared" si="35"/>
        <v>2.6606425702811132E-2</v>
      </c>
      <c r="D241" s="30">
        <f>IF(OR($A241="",$B241=""),"",A241*'MPTO_working_2-way'!$G240)</f>
        <v>1.642570281124498</v>
      </c>
      <c r="E241" s="32">
        <f>IF(OR($A241="",$B241=""),"",B241*'MPTO_working_2-way'!$G240)</f>
        <v>2.5562499999999999</v>
      </c>
      <c r="F241" s="30">
        <f>IF(OR($A241="",$B241=""),"",'MPTO_working_2-way'!D240)</f>
        <v>1.6347968814115716</v>
      </c>
      <c r="G241" s="32">
        <f>IF(OR($A241="",$B241=""),"",'MPTO_working_2-way'!E240)</f>
        <v>2.5753070458952809</v>
      </c>
      <c r="H241" s="30">
        <f>IF(OR($A241="",$B241=""),"",'OddsRatio_working_2-way'!M240)</f>
        <v>1.6345743169703524</v>
      </c>
      <c r="I241" s="30">
        <f>IF(OR($A241="",$B241=""),"",'OddsRatio_working_2-way'!N240)</f>
        <v>2.5758595538097082</v>
      </c>
      <c r="J241" s="30">
        <f>IF('Log_working_2-way'!$D240="","",A241^('Log_working_2-way'!$D240))</f>
        <v>1.6310520901344163</v>
      </c>
      <c r="K241" s="32">
        <f>IF('Log_working_2-way'!$D240="","",B241^('Log_working_2-way'!$D240))</f>
        <v>2.5846552378694785</v>
      </c>
      <c r="L241" s="37">
        <f t="shared" si="44"/>
        <v>0.60880195599022002</v>
      </c>
      <c r="M241" s="37">
        <f t="shared" si="45"/>
        <v>0.39119804400977998</v>
      </c>
      <c r="N241" s="38">
        <v>338</v>
      </c>
      <c r="O241" s="38">
        <f t="shared" si="46"/>
        <v>126.75000000000004</v>
      </c>
      <c r="P241" s="38">
        <f t="shared" si="47"/>
        <v>202.25702811244983</v>
      </c>
      <c r="Q241" s="38">
        <f t="shared" si="48"/>
        <v>135.74297188755017</v>
      </c>
      <c r="R241" s="38">
        <f t="shared" si="49"/>
        <v>211.25</v>
      </c>
      <c r="S241" s="39">
        <f t="shared" si="50"/>
        <v>-8.9929718875501266</v>
      </c>
      <c r="T241" s="39">
        <f t="shared" si="51"/>
        <v>-8.9929718875501692</v>
      </c>
      <c r="U241" t="s">
        <v>473</v>
      </c>
      <c r="V241" t="s">
        <v>284</v>
      </c>
      <c r="W241" t="s">
        <v>426</v>
      </c>
      <c r="X241" t="s">
        <v>486</v>
      </c>
      <c r="Y241" s="41"/>
    </row>
    <row r="242" spans="1:25" ht="15" x14ac:dyDescent="0.25">
      <c r="A242">
        <v>1.5</v>
      </c>
      <c r="B242">
        <v>2.71</v>
      </c>
      <c r="C242" s="29">
        <f t="shared" si="35"/>
        <v>3.5670356703566997E-2</v>
      </c>
      <c r="D242" s="30">
        <f>IF(OR($A242="",$B242=""),"",A242*'MPTO_working_2-way'!$G241)</f>
        <v>1.5535055350553506</v>
      </c>
      <c r="E242" s="32">
        <f>IF(OR($A242="",$B242=""),"",B242*'MPTO_working_2-way'!$G241)</f>
        <v>2.8066666666666666</v>
      </c>
      <c r="F242" s="30">
        <f>IF(OR($A242="",$B242=""),"",'MPTO_working_2-way'!D241)</f>
        <v>1.5412322274881518</v>
      </c>
      <c r="G242" s="32">
        <f>IF(OR($A242="",$B242=""),"",'MPTO_working_2-way'!E241)</f>
        <v>2.847635726795096</v>
      </c>
      <c r="H242" s="30">
        <f>IF(OR($A242="",$B242=""),"",'OddsRatio_working_2-way'!M241)</f>
        <v>1.5407380704358749</v>
      </c>
      <c r="I242" s="30">
        <f>IF(OR($A242="",$B242=""),"",'OddsRatio_working_2-way'!N241)</f>
        <v>2.8493242008906927</v>
      </c>
      <c r="J242" s="30">
        <f>IF('Log_working_2-way'!$D241="","",A242^('Log_working_2-way'!$D241))</f>
        <v>1.5351269474619433</v>
      </c>
      <c r="K242" s="32">
        <f>IF('Log_working_2-way'!$D241="","",B242^('Log_working_2-way'!$D241))</f>
        <v>2.8687154604017304</v>
      </c>
      <c r="L242" s="37">
        <f t="shared" si="44"/>
        <v>0.64370546318289779</v>
      </c>
      <c r="M242" s="37">
        <f t="shared" si="45"/>
        <v>0.35629453681710216</v>
      </c>
      <c r="N242" s="38">
        <v>339</v>
      </c>
      <c r="O242" s="38">
        <f t="shared" si="46"/>
        <v>113</v>
      </c>
      <c r="P242" s="38">
        <f t="shared" si="47"/>
        <v>213.90774907749076</v>
      </c>
      <c r="Q242" s="38">
        <f t="shared" si="48"/>
        <v>125.09225092250922</v>
      </c>
      <c r="R242" s="38">
        <f t="shared" si="49"/>
        <v>226</v>
      </c>
      <c r="S242" s="39">
        <f t="shared" si="50"/>
        <v>-12.092250922509223</v>
      </c>
      <c r="T242" s="39">
        <f t="shared" si="51"/>
        <v>-12.092250922509237</v>
      </c>
      <c r="U242" t="s">
        <v>366</v>
      </c>
      <c r="V242" t="s">
        <v>359</v>
      </c>
      <c r="W242" t="s">
        <v>423</v>
      </c>
      <c r="X242" t="s">
        <v>487</v>
      </c>
      <c r="Y242" s="41"/>
    </row>
    <row r="243" spans="1:25" ht="15" x14ac:dyDescent="0.25">
      <c r="A243">
        <v>2.08</v>
      </c>
      <c r="B243">
        <v>1.81</v>
      </c>
      <c r="C243" s="29">
        <f t="shared" si="35"/>
        <v>3.3255418614534626E-2</v>
      </c>
      <c r="D243" s="30">
        <f>IF(OR($A243="",$B243=""),"",A243*'MPTO_working_2-way'!$G242)</f>
        <v>2.1491712707182322</v>
      </c>
      <c r="E243" s="32">
        <f>IF(OR($A243="",$B243=""),"",B243*'MPTO_working_2-way'!$G242)</f>
        <v>1.8701923076923077</v>
      </c>
      <c r="F243" s="30">
        <f>IF(OR($A243="",$B243=""),"",'MPTO_working_2-way'!D242)</f>
        <v>2.1545152798443401</v>
      </c>
      <c r="G243" s="32">
        <f>IF(OR($A243="",$B243=""),"",'MPTO_working_2-way'!E242)</f>
        <v>1.8661643699811639</v>
      </c>
      <c r="H243" s="30">
        <f>IF(OR($A243="",$B243=""),"",'OddsRatio_working_2-way'!M242)</f>
        <v>2.1547005383792519</v>
      </c>
      <c r="I243" s="30">
        <f>IF(OR($A243="",$B243=""),"",'OddsRatio_working_2-way'!N242)</f>
        <v>1.8660254037844384</v>
      </c>
      <c r="J243" s="30">
        <f>IF('Log_working_2-way'!$D242="","",A243^('Log_working_2-way'!$D242))</f>
        <v>2.1571440120474694</v>
      </c>
      <c r="K243" s="32">
        <f>IF('Log_working_2-way'!$D242="","",B243^('Log_working_2-way'!$D242))</f>
        <v>1.8641966683390954</v>
      </c>
      <c r="L243" s="37">
        <f t="shared" si="44"/>
        <v>0.46529562982005135</v>
      </c>
      <c r="M243" s="37">
        <f t="shared" si="45"/>
        <v>0.53470437017994854</v>
      </c>
      <c r="N243" s="38">
        <v>340</v>
      </c>
      <c r="O243" s="38">
        <f t="shared" si="46"/>
        <v>176.53846153846155</v>
      </c>
      <c r="P243" s="38">
        <f t="shared" si="47"/>
        <v>152.15469613259668</v>
      </c>
      <c r="Q243" s="38">
        <f t="shared" si="48"/>
        <v>187.84530386740332</v>
      </c>
      <c r="R243" s="38">
        <f t="shared" si="49"/>
        <v>163.46153846153845</v>
      </c>
      <c r="S243" s="39">
        <f t="shared" si="50"/>
        <v>-11.306842328941769</v>
      </c>
      <c r="T243" s="39">
        <f t="shared" si="51"/>
        <v>-11.306842328941769</v>
      </c>
      <c r="U243" t="s">
        <v>240</v>
      </c>
      <c r="V243" t="s">
        <v>246</v>
      </c>
      <c r="W243" t="s">
        <v>424</v>
      </c>
      <c r="X243" t="s">
        <v>487</v>
      </c>
      <c r="Y243" s="41"/>
    </row>
    <row r="244" spans="1:25" ht="15" x14ac:dyDescent="0.25">
      <c r="A244">
        <v>2.09</v>
      </c>
      <c r="B244">
        <v>1.82</v>
      </c>
      <c r="C244" s="29">
        <f t="shared" si="35"/>
        <v>2.7919448972080652E-2</v>
      </c>
      <c r="D244" s="30">
        <f>IF(OR($A244="",$B244=""),"",A244*'MPTO_working_2-way'!$G243)</f>
        <v>2.1483516483516483</v>
      </c>
      <c r="E244" s="32">
        <f>IF(OR($A244="",$B244=""),"",B244*'MPTO_working_2-way'!$G243)</f>
        <v>1.8708133971291869</v>
      </c>
      <c r="F244" s="30">
        <f>IF(OR($A244="",$B244=""),"",'MPTO_working_2-way'!D243)</f>
        <v>2.152810006225593</v>
      </c>
      <c r="G244" s="32">
        <f>IF(OR($A244="",$B244=""),"",'MPTO_working_2-way'!E243)</f>
        <v>1.8674456281604401</v>
      </c>
      <c r="H244" s="30">
        <f>IF(OR($A244="",$B244=""),"",'OddsRatio_working_2-way'!M243)</f>
        <v>2.1529389804681456</v>
      </c>
      <c r="I244" s="30">
        <f>IF(OR($A244="",$B244=""),"",'OddsRatio_working_2-way'!N243)</f>
        <v>1.8673485908108987</v>
      </c>
      <c r="J244" s="30">
        <f>IF('Log_working_2-way'!$D243="","",A244^('Log_working_2-way'!$D243))</f>
        <v>2.1549669469306498</v>
      </c>
      <c r="K244" s="32">
        <f>IF('Log_working_2-way'!$D243="","",B244^('Log_working_2-way'!$D243))</f>
        <v>1.8658256434588982</v>
      </c>
      <c r="L244" s="37">
        <f t="shared" si="44"/>
        <v>0.46547314578005117</v>
      </c>
      <c r="M244" s="37">
        <f t="shared" si="45"/>
        <v>0.53452685421994872</v>
      </c>
      <c r="N244" s="38">
        <v>341</v>
      </c>
      <c r="O244" s="38">
        <f t="shared" si="46"/>
        <v>177.84210526315789</v>
      </c>
      <c r="P244" s="38">
        <f t="shared" si="47"/>
        <v>153.63736263736263</v>
      </c>
      <c r="Q244" s="38">
        <f t="shared" si="48"/>
        <v>187.36263736263734</v>
      </c>
      <c r="R244" s="38">
        <f t="shared" si="49"/>
        <v>163.15789473684211</v>
      </c>
      <c r="S244" s="39">
        <f t="shared" si="50"/>
        <v>-9.5205320994794533</v>
      </c>
      <c r="T244" s="39">
        <f t="shared" si="51"/>
        <v>-9.5205320994794818</v>
      </c>
      <c r="U244" t="s">
        <v>245</v>
      </c>
      <c r="V244" t="s">
        <v>250</v>
      </c>
      <c r="W244" t="s">
        <v>424</v>
      </c>
      <c r="X244" t="s">
        <v>487</v>
      </c>
      <c r="Y244" s="41"/>
    </row>
    <row r="245" spans="1:25" ht="15" x14ac:dyDescent="0.25">
      <c r="A245">
        <v>1.78</v>
      </c>
      <c r="B245">
        <v>2.12</v>
      </c>
      <c r="C245" s="29">
        <f t="shared" si="35"/>
        <v>3.3495866016535869E-2</v>
      </c>
      <c r="D245" s="30">
        <f>IF(OR($A245="",$B245=""),"",A245*'MPTO_working_2-way'!$G244)</f>
        <v>1.8396226415094339</v>
      </c>
      <c r="E245" s="32">
        <f>IF(OR($A245="",$B245=""),"",B245*'MPTO_working_2-way'!$G244)</f>
        <v>2.191011235955056</v>
      </c>
      <c r="F245" s="30">
        <f>IF(OR($A245="",$B245=""),"",'MPTO_working_2-way'!D244)</f>
        <v>1.8346946713341112</v>
      </c>
      <c r="G245" s="32">
        <f>IF(OR($A245="",$B245=""),"",'MPTO_working_2-way'!E244)</f>
        <v>2.1980428704566637</v>
      </c>
      <c r="H245" s="30">
        <f>IF(OR($A245="",$B245=""),"",'OddsRatio_working_2-way'!M244)</f>
        <v>1.83452296039628</v>
      </c>
      <c r="I245" s="30">
        <f>IF(OR($A245="",$B245=""),"",'OddsRatio_working_2-way'!N244)</f>
        <v>2.1982893790305562</v>
      </c>
      <c r="J245" s="30">
        <f>IF('Log_working_2-way'!$D244="","",A245^('Log_working_2-way'!$D244))</f>
        <v>1.8322858584832242</v>
      </c>
      <c r="K245" s="32">
        <f>IF('Log_working_2-way'!$D244="","",B245^('Log_working_2-way'!$D244))</f>
        <v>2.2015102621380289</v>
      </c>
      <c r="L245" s="37">
        <f t="shared" si="44"/>
        <v>0.54358974358974366</v>
      </c>
      <c r="M245" s="37">
        <f t="shared" si="45"/>
        <v>0.45641025641025645</v>
      </c>
      <c r="N245" s="38">
        <v>342</v>
      </c>
      <c r="O245" s="38">
        <f t="shared" si="46"/>
        <v>149.86516853932585</v>
      </c>
      <c r="P245" s="38">
        <f t="shared" si="47"/>
        <v>180.67924528301887</v>
      </c>
      <c r="Q245" s="38">
        <f t="shared" si="48"/>
        <v>161.32075471698113</v>
      </c>
      <c r="R245" s="38">
        <f t="shared" si="49"/>
        <v>192.13483146067418</v>
      </c>
      <c r="S245" s="39">
        <f t="shared" si="50"/>
        <v>-11.455586177655277</v>
      </c>
      <c r="T245" s="39">
        <f t="shared" si="51"/>
        <v>-11.455586177655306</v>
      </c>
      <c r="U245" t="s">
        <v>371</v>
      </c>
      <c r="V245" t="s">
        <v>133</v>
      </c>
      <c r="W245" t="s">
        <v>424</v>
      </c>
      <c r="X245" t="s">
        <v>487</v>
      </c>
      <c r="Y245" s="41"/>
    </row>
    <row r="246" spans="1:25" ht="15" x14ac:dyDescent="0.25">
      <c r="A246">
        <v>1.88</v>
      </c>
      <c r="B246">
        <v>2.0099999999999998</v>
      </c>
      <c r="C246" s="29">
        <f t="shared" si="35"/>
        <v>2.9427331427966497E-2</v>
      </c>
      <c r="D246" s="30">
        <f>IF(OR($A246="",$B246=""),"",A246*'MPTO_working_2-way'!$G245)</f>
        <v>1.9353233830845769</v>
      </c>
      <c r="E246" s="32">
        <f>IF(OR($A246="",$B246=""),"",B246*'MPTO_working_2-way'!$G245)</f>
        <v>2.0691489361702122</v>
      </c>
      <c r="F246" s="30">
        <f>IF(OR($A246="",$B246=""),"",'MPTO_working_2-way'!D245)</f>
        <v>1.9334834220221038</v>
      </c>
      <c r="G246" s="32">
        <f>IF(OR($A246="",$B246=""),"",'MPTO_working_2-way'!E245)</f>
        <v>2.0712563034422273</v>
      </c>
      <c r="H246" s="30">
        <f>IF(OR($A246="",$B246=""),"",'OddsRatio_working_2-way'!M245)</f>
        <v>1.9334276237142709</v>
      </c>
      <c r="I246" s="30">
        <f>IF(OR($A246="",$B246=""),"",'OddsRatio_working_2-way'!N245)</f>
        <v>2.0713203408538785</v>
      </c>
      <c r="J246" s="30">
        <f>IF('Log_working_2-way'!$D245="","",A246^('Log_working_2-way'!$D245))</f>
        <v>1.9325939690668699</v>
      </c>
      <c r="K246" s="32">
        <f>IF('Log_working_2-way'!$D245="","",B246^('Log_working_2-way'!$D245))</f>
        <v>2.0722780043286777</v>
      </c>
      <c r="L246" s="37">
        <f t="shared" si="44"/>
        <v>0.5167095115681235</v>
      </c>
      <c r="M246" s="37">
        <f t="shared" si="45"/>
        <v>0.48329048843187672</v>
      </c>
      <c r="N246" s="38">
        <v>343</v>
      </c>
      <c r="O246" s="38">
        <f t="shared" si="46"/>
        <v>160.55319148936167</v>
      </c>
      <c r="P246" s="38">
        <f t="shared" si="47"/>
        <v>172.35323383084577</v>
      </c>
      <c r="Q246" s="38">
        <f t="shared" si="48"/>
        <v>170.64676616915426</v>
      </c>
      <c r="R246" s="38">
        <f t="shared" si="49"/>
        <v>182.44680851063831</v>
      </c>
      <c r="S246" s="39">
        <f t="shared" si="50"/>
        <v>-10.093574679792596</v>
      </c>
      <c r="T246" s="39">
        <f t="shared" si="51"/>
        <v>-10.093574679792539</v>
      </c>
      <c r="U246" t="s">
        <v>247</v>
      </c>
      <c r="V246" t="s">
        <v>251</v>
      </c>
      <c r="W246" t="s">
        <v>424</v>
      </c>
      <c r="X246" t="s">
        <v>487</v>
      </c>
      <c r="Y246" s="41"/>
    </row>
    <row r="247" spans="1:25" ht="15" x14ac:dyDescent="0.25">
      <c r="A247">
        <v>2.16</v>
      </c>
      <c r="B247">
        <v>1.76</v>
      </c>
      <c r="C247" s="29">
        <f t="shared" si="35"/>
        <v>3.1144781144781142E-2</v>
      </c>
      <c r="D247" s="30">
        <f>IF(OR($A247="",$B247=""),"",A247*'MPTO_working_2-way'!$G246)</f>
        <v>2.2272727272727275</v>
      </c>
      <c r="E247" s="32">
        <f>IF(OR($A247="",$B247=""),"",B247*'MPTO_working_2-way'!$G246)</f>
        <v>1.8148148148148149</v>
      </c>
      <c r="F247" s="30">
        <f>IF(OR($A247="",$B247=""),"",'MPTO_working_2-way'!D246)</f>
        <v>2.235183443085607</v>
      </c>
      <c r="G247" s="32">
        <f>IF(OR($A247="",$B247=""),"",'MPTO_working_2-way'!E246)</f>
        <v>1.8095963442498098</v>
      </c>
      <c r="H247" s="30">
        <f>IF(OR($A247="",$B247=""),"",'OddsRatio_working_2-way'!M246)</f>
        <v>2.2354415362426847</v>
      </c>
      <c r="I247" s="30">
        <f>IF(OR($A247="",$B247=""),"",'OddsRatio_working_2-way'!N246)</f>
        <v>1.8094272134003797</v>
      </c>
      <c r="J247" s="30">
        <f>IF('Log_working_2-way'!$D246="","",A247^('Log_working_2-way'!$D246))</f>
        <v>2.2390614409549543</v>
      </c>
      <c r="K247" s="32">
        <f>IF('Log_working_2-way'!$D246="","",B247^('Log_working_2-way'!$D246))</f>
        <v>1.8070624804765649</v>
      </c>
      <c r="L247" s="37">
        <f t="shared" si="44"/>
        <v>0.44897959183673464</v>
      </c>
      <c r="M247" s="37">
        <f t="shared" si="45"/>
        <v>0.55102040816326525</v>
      </c>
      <c r="N247" s="38">
        <v>344</v>
      </c>
      <c r="O247" s="38">
        <f t="shared" si="46"/>
        <v>184.74074074074076</v>
      </c>
      <c r="P247" s="38">
        <f t="shared" si="47"/>
        <v>148.54545454545459</v>
      </c>
      <c r="Q247" s="38">
        <f t="shared" si="48"/>
        <v>195.45454545454547</v>
      </c>
      <c r="R247" s="38">
        <f t="shared" si="49"/>
        <v>159.25925925925924</v>
      </c>
      <c r="S247" s="39">
        <f t="shared" si="50"/>
        <v>-10.713804713804706</v>
      </c>
      <c r="T247" s="39">
        <f t="shared" si="51"/>
        <v>-10.713804713804649</v>
      </c>
      <c r="U247" t="s">
        <v>372</v>
      </c>
      <c r="V247" t="s">
        <v>373</v>
      </c>
      <c r="W247" t="s">
        <v>424</v>
      </c>
      <c r="X247" t="s">
        <v>487</v>
      </c>
      <c r="Y247" s="41"/>
    </row>
    <row r="248" spans="1:25" s="35" customFormat="1" ht="15" x14ac:dyDescent="0.25">
      <c r="A248">
        <v>2.0099999999999998</v>
      </c>
      <c r="B248">
        <v>1.88</v>
      </c>
      <c r="C248" s="29">
        <f t="shared" si="35"/>
        <v>2.9427331427966497E-2</v>
      </c>
      <c r="D248" s="30">
        <f>IF(OR($A248="",$B248=""),"",A248*'MPTO_working_2-way'!$G247)</f>
        <v>2.0691489361702122</v>
      </c>
      <c r="E248" s="32">
        <f>IF(OR($A248="",$B248=""),"",B248*'MPTO_working_2-way'!$G247)</f>
        <v>1.9353233830845769</v>
      </c>
      <c r="F248" s="30">
        <f>IF(OR($A248="",$B248=""),"",'MPTO_working_2-way'!D247)</f>
        <v>2.0712563034422273</v>
      </c>
      <c r="G248" s="32">
        <f>IF(OR($A248="",$B248=""),"",'MPTO_working_2-way'!E247)</f>
        <v>1.9334834220221038</v>
      </c>
      <c r="H248" s="30">
        <f>IF(OR($A248="",$B248=""),"",'OddsRatio_working_2-way'!M247)</f>
        <v>2.0713203408538785</v>
      </c>
      <c r="I248" s="30">
        <f>IF(OR($A248="",$B248=""),"",'OddsRatio_working_2-way'!N247)</f>
        <v>1.9334276237142709</v>
      </c>
      <c r="J248" s="30">
        <f>IF('Log_working_2-way'!$D247="","",A248^('Log_working_2-way'!$D247))</f>
        <v>2.0722780043286777</v>
      </c>
      <c r="K248" s="32">
        <f>IF('Log_working_2-way'!$D247="","",B248^('Log_working_2-way'!$D247))</f>
        <v>1.9325939690668699</v>
      </c>
      <c r="L248" s="37">
        <f t="shared" si="44"/>
        <v>0.48329048843187672</v>
      </c>
      <c r="M248" s="37">
        <f t="shared" si="45"/>
        <v>0.5167095115681235</v>
      </c>
      <c r="N248" s="38">
        <v>345</v>
      </c>
      <c r="O248" s="38">
        <f t="shared" si="46"/>
        <v>173.35820895522386</v>
      </c>
      <c r="P248" s="38">
        <f t="shared" si="47"/>
        <v>161.48936170212761</v>
      </c>
      <c r="Q248" s="38">
        <f t="shared" si="48"/>
        <v>183.51063829787233</v>
      </c>
      <c r="R248" s="38">
        <f t="shared" si="49"/>
        <v>171.64179104477614</v>
      </c>
      <c r="S248" s="39">
        <f t="shared" si="50"/>
        <v>-10.152429342648475</v>
      </c>
      <c r="T248" s="39">
        <f t="shared" si="51"/>
        <v>-10.152429342648531</v>
      </c>
      <c r="U248" t="s">
        <v>242</v>
      </c>
      <c r="V248" t="s">
        <v>248</v>
      </c>
      <c r="W248" t="s">
        <v>424</v>
      </c>
      <c r="X248" t="s">
        <v>487</v>
      </c>
      <c r="Y248" s="41"/>
    </row>
    <row r="249" spans="1:25" ht="15" x14ac:dyDescent="0.25">
      <c r="A249">
        <v>1.79</v>
      </c>
      <c r="B249">
        <v>2.11</v>
      </c>
      <c r="C249" s="29">
        <f t="shared" si="35"/>
        <v>3.2592867166194583E-2</v>
      </c>
      <c r="D249" s="30">
        <f>IF(OR($A249="",$B249=""),"",A249*'MPTO_working_2-way'!$G248)</f>
        <v>1.8483412322274884</v>
      </c>
      <c r="E249" s="32">
        <f>IF(OR($A249="",$B249=""),"",B249*'MPTO_working_2-way'!$G248)</f>
        <v>2.1787709497206706</v>
      </c>
      <c r="F249" s="30">
        <f>IF(OR($A249="",$B249=""),"",'MPTO_working_2-way'!D248)</f>
        <v>1.8437843247333352</v>
      </c>
      <c r="G249" s="32">
        <f>IF(OR($A249="",$B249=""),"",'MPTO_working_2-way'!E248)</f>
        <v>2.1851369724319478</v>
      </c>
      <c r="H249" s="30">
        <f>IF(OR($A249="",$B249=""),"",'OddsRatio_working_2-way'!M248)</f>
        <v>1.8436300798997822</v>
      </c>
      <c r="I249" s="30">
        <f>IF(OR($A249="",$B249=""),"",'OddsRatio_working_2-way'!N248)</f>
        <v>2.1853536565680476</v>
      </c>
      <c r="J249" s="30">
        <f>IF('Log_working_2-way'!$D248="","",A249^('Log_working_2-way'!$D248))</f>
        <v>1.8415626408173078</v>
      </c>
      <c r="K249" s="32">
        <f>IF('Log_working_2-way'!$D248="","",B249^('Log_working_2-way'!$D248))</f>
        <v>2.1882656756587764</v>
      </c>
      <c r="L249" s="37">
        <f t="shared" si="44"/>
        <v>0.54102564102564099</v>
      </c>
      <c r="M249" s="37">
        <f t="shared" si="45"/>
        <v>0.4589743589743589</v>
      </c>
      <c r="N249" s="38">
        <v>346</v>
      </c>
      <c r="O249" s="38">
        <f t="shared" si="46"/>
        <v>152.70391061452514</v>
      </c>
      <c r="P249" s="38">
        <f t="shared" si="47"/>
        <v>182.01895734597153</v>
      </c>
      <c r="Q249" s="38">
        <f t="shared" si="48"/>
        <v>163.98104265402844</v>
      </c>
      <c r="R249" s="38">
        <f t="shared" si="49"/>
        <v>193.29608938547486</v>
      </c>
      <c r="S249" s="39">
        <f t="shared" si="50"/>
        <v>-11.2771320395033</v>
      </c>
      <c r="T249" s="39">
        <f t="shared" si="51"/>
        <v>-11.277132039503329</v>
      </c>
      <c r="U249" t="s">
        <v>244</v>
      </c>
      <c r="V249" t="s">
        <v>375</v>
      </c>
      <c r="W249" t="s">
        <v>424</v>
      </c>
      <c r="X249" t="s">
        <v>487</v>
      </c>
      <c r="Y249" s="41"/>
    </row>
    <row r="250" spans="1:25" ht="15" x14ac:dyDescent="0.25">
      <c r="A250">
        <v>2.25</v>
      </c>
      <c r="B250">
        <v>1.69</v>
      </c>
      <c r="C250" s="29">
        <f t="shared" si="35"/>
        <v>3.6160420775805502E-2</v>
      </c>
      <c r="D250" s="30">
        <f>IF(OR($A250="",$B250=""),"",A250*'MPTO_working_2-way'!$G249)</f>
        <v>2.3313609467455625</v>
      </c>
      <c r="E250" s="32">
        <f>IF(OR($A250="",$B250=""),"",B250*'MPTO_working_2-way'!$G249)</f>
        <v>1.7511111111111113</v>
      </c>
      <c r="F250" s="30">
        <f>IF(OR($A250="",$B250=""),"",'MPTO_working_2-way'!D249)</f>
        <v>2.3454124903623752</v>
      </c>
      <c r="G250" s="32">
        <f>IF(OR($A250="",$B250=""),"",'MPTO_working_2-way'!E249)</f>
        <v>1.7432664756446994</v>
      </c>
      <c r="H250" s="30">
        <f>IF(OR($A250="",$B250=""),"",'OddsRatio_working_2-way'!M249)</f>
        <v>2.3459547551454145</v>
      </c>
      <c r="I250" s="30">
        <f>IF(OR($A250="",$B250=""),"",'OddsRatio_working_2-way'!N249)</f>
        <v>1.7429670248402687</v>
      </c>
      <c r="J250" s="30">
        <f>IF('Log_working_2-way'!$D249="","",A250^('Log_working_2-way'!$D249))</f>
        <v>2.3524481110664444</v>
      </c>
      <c r="K250" s="32">
        <f>IF('Log_working_2-way'!$D249="","",B250^('Log_working_2-way'!$D249))</f>
        <v>1.7393999014212567</v>
      </c>
      <c r="L250" s="37">
        <f t="shared" si="44"/>
        <v>0.42893401015228422</v>
      </c>
      <c r="M250" s="37">
        <f t="shared" si="45"/>
        <v>0.57106598984771573</v>
      </c>
      <c r="N250" s="38">
        <v>347</v>
      </c>
      <c r="O250" s="38">
        <f t="shared" si="46"/>
        <v>192.77777777777777</v>
      </c>
      <c r="P250" s="38">
        <f t="shared" si="47"/>
        <v>141.67455621301772</v>
      </c>
      <c r="Q250" s="38">
        <f t="shared" si="48"/>
        <v>205.32544378698225</v>
      </c>
      <c r="R250" s="38">
        <f t="shared" si="49"/>
        <v>154.2222222222222</v>
      </c>
      <c r="S250" s="39">
        <f t="shared" si="50"/>
        <v>-12.547666009204477</v>
      </c>
      <c r="T250" s="39">
        <f t="shared" si="51"/>
        <v>-12.547666009204477</v>
      </c>
      <c r="U250" t="s">
        <v>376</v>
      </c>
      <c r="V250" t="s">
        <v>249</v>
      </c>
      <c r="W250" t="s">
        <v>424</v>
      </c>
      <c r="X250" t="s">
        <v>487</v>
      </c>
      <c r="Y250" s="41"/>
    </row>
    <row r="251" spans="1:25" ht="15" x14ac:dyDescent="0.25">
      <c r="A251">
        <v>2.11</v>
      </c>
      <c r="B251">
        <v>1.81</v>
      </c>
      <c r="C251" s="29">
        <f t="shared" si="35"/>
        <v>2.6419837134403323E-2</v>
      </c>
      <c r="D251" s="30">
        <f>IF(OR($A251="",$B251=""),"",A251*'MPTO_working_2-way'!$G250)</f>
        <v>2.165745856353591</v>
      </c>
      <c r="E251" s="32">
        <f>IF(OR($A251="",$B251=""),"",B251*'MPTO_working_2-way'!$G250)</f>
        <v>1.85781990521327</v>
      </c>
      <c r="F251" s="30">
        <f>IF(OR($A251="",$B251=""),"",'MPTO_working_2-way'!D250)</f>
        <v>2.1704981387286519</v>
      </c>
      <c r="G251" s="32">
        <f>IF(OR($A251="",$B251=""),"",'MPTO_working_2-way'!E250)</f>
        <v>1.8543371124760262</v>
      </c>
      <c r="H251" s="30">
        <f>IF(OR($A251="",$B251=""),"",'OddsRatio_working_2-way'!M250)</f>
        <v>2.1706281947614148</v>
      </c>
      <c r="I251" s="30">
        <f>IF(OR($A251="",$B251=""),"",'OddsRatio_working_2-way'!N250)</f>
        <v>1.8542421961772491</v>
      </c>
      <c r="J251" s="30">
        <f>IF('Log_working_2-way'!$D250="","",A251^('Log_working_2-way'!$D250))</f>
        <v>2.1727879037705513</v>
      </c>
      <c r="K251" s="32">
        <f>IF('Log_working_2-way'!$D250="","",B251^('Log_working_2-way'!$D250))</f>
        <v>1.85266909454383</v>
      </c>
      <c r="L251" s="37">
        <f t="shared" si="44"/>
        <v>0.46173469387755106</v>
      </c>
      <c r="M251" s="37">
        <f t="shared" si="45"/>
        <v>0.53826530612244905</v>
      </c>
      <c r="N251" s="38">
        <v>348</v>
      </c>
      <c r="O251" s="38">
        <f t="shared" si="46"/>
        <v>183.07109004739337</v>
      </c>
      <c r="P251" s="38">
        <f t="shared" si="47"/>
        <v>155.73480662983425</v>
      </c>
      <c r="Q251" s="38">
        <f t="shared" si="48"/>
        <v>192.26519337016575</v>
      </c>
      <c r="R251" s="38">
        <f t="shared" si="49"/>
        <v>164.92890995260663</v>
      </c>
      <c r="S251" s="39">
        <f t="shared" si="50"/>
        <v>-9.1941033227723779</v>
      </c>
      <c r="T251" s="39">
        <f t="shared" si="51"/>
        <v>-9.1941033227723779</v>
      </c>
      <c r="U251" t="s">
        <v>392</v>
      </c>
      <c r="V251" t="s">
        <v>395</v>
      </c>
      <c r="W251" t="s">
        <v>426</v>
      </c>
      <c r="X251" t="s">
        <v>487</v>
      </c>
      <c r="Y251" s="41"/>
    </row>
    <row r="252" spans="1:25" ht="15" x14ac:dyDescent="0.25">
      <c r="A252">
        <v>2.82</v>
      </c>
      <c r="B252">
        <v>1.48</v>
      </c>
      <c r="C252" s="29">
        <f t="shared" si="35"/>
        <v>3.028560475368991E-2</v>
      </c>
      <c r="D252" s="30">
        <f>IF(OR($A252="",$B252=""),"",A252*'MPTO_working_2-way'!$G251)</f>
        <v>2.9054054054054053</v>
      </c>
      <c r="E252" s="32">
        <f>IF(OR($A252="",$B252=""),"",B252*'MPTO_working_2-way'!$G251)</f>
        <v>1.5248226950354611</v>
      </c>
      <c r="F252" s="30">
        <f>IF(OR($A252="",$B252=""),"",'MPTO_working_2-way'!D251)</f>
        <v>2.945793337097685</v>
      </c>
      <c r="G252" s="32">
        <f>IF(OR($A252="",$B252=""),"",'MPTO_working_2-way'!E251)</f>
        <v>1.5139291932675567</v>
      </c>
      <c r="H252" s="30">
        <f>IF(OR($A252="",$B252=""),"",'OddsRatio_working_2-way'!M251)</f>
        <v>2.9472202409246546</v>
      </c>
      <c r="I252" s="30">
        <f>IF(OR($A252="",$B252=""),"",'OddsRatio_working_2-way'!N251)</f>
        <v>1.5135525910130958</v>
      </c>
      <c r="J252" s="30">
        <f>IF('Log_working_2-way'!$D251="","",A252^('Log_working_2-way'!$D251))</f>
        <v>2.9662780268839413</v>
      </c>
      <c r="K252" s="32">
        <f>IF('Log_working_2-way'!$D251="","",B252^('Log_working_2-way'!$D251))</f>
        <v>1.5085750775462059</v>
      </c>
      <c r="L252" s="37">
        <f t="shared" si="44"/>
        <v>0.34418604651162793</v>
      </c>
      <c r="M252" s="37">
        <f t="shared" si="45"/>
        <v>0.65581395348837201</v>
      </c>
      <c r="N252" s="38">
        <v>349</v>
      </c>
      <c r="O252" s="38">
        <f t="shared" si="46"/>
        <v>225.24113475177305</v>
      </c>
      <c r="P252" s="38">
        <f t="shared" si="47"/>
        <v>113.18918918918918</v>
      </c>
      <c r="Q252" s="38">
        <f t="shared" si="48"/>
        <v>235.81081081081081</v>
      </c>
      <c r="R252" s="38">
        <f t="shared" si="49"/>
        <v>123.75886524822695</v>
      </c>
      <c r="S252" s="39">
        <f t="shared" si="50"/>
        <v>-10.569676059037761</v>
      </c>
      <c r="T252" s="39">
        <f t="shared" si="51"/>
        <v>-10.569676059037775</v>
      </c>
      <c r="U252" t="s">
        <v>437</v>
      </c>
      <c r="V252" t="s">
        <v>394</v>
      </c>
      <c r="W252" t="s">
        <v>426</v>
      </c>
      <c r="X252" t="s">
        <v>487</v>
      </c>
      <c r="Y252" s="41"/>
    </row>
    <row r="253" spans="1:25" ht="15" x14ac:dyDescent="0.25">
      <c r="A253">
        <v>2.17</v>
      </c>
      <c r="B253">
        <v>1.76</v>
      </c>
      <c r="C253" s="29">
        <f t="shared" si="35"/>
        <v>2.9011311269375728E-2</v>
      </c>
      <c r="D253" s="30">
        <f>IF(OR($A253="",$B253=""),"",A253*'MPTO_working_2-way'!$G252)</f>
        <v>2.2329545454545454</v>
      </c>
      <c r="E253" s="32">
        <f>IF(OR($A253="",$B253=""),"",B253*'MPTO_working_2-way'!$G252)</f>
        <v>1.8110599078341012</v>
      </c>
      <c r="F253" s="30">
        <f>IF(OR($A253="",$B253=""),"",'MPTO_working_2-way'!D252)</f>
        <v>2.2405256365129644</v>
      </c>
      <c r="G253" s="32">
        <f>IF(OR($A253="",$B253=""),"",'MPTO_working_2-way'!E252)</f>
        <v>1.8061099025820484</v>
      </c>
      <c r="H253" s="30">
        <f>IF(OR($A253="",$B253=""),"",'OddsRatio_working_2-way'!M252)</f>
        <v>2.2407552878027661</v>
      </c>
      <c r="I253" s="30">
        <f>IF(OR($A253="",$B253=""),"",'OddsRatio_working_2-way'!N252)</f>
        <v>1.8059606997693183</v>
      </c>
      <c r="J253" s="30">
        <f>IF('Log_working_2-way'!$D252="","",A253^('Log_working_2-way'!$D252))</f>
        <v>2.2442129030289037</v>
      </c>
      <c r="K253" s="32">
        <f>IF('Log_working_2-way'!$D252="","",B253^('Log_working_2-way'!$D252))</f>
        <v>1.8037209689479914</v>
      </c>
      <c r="L253" s="37">
        <f t="shared" si="44"/>
        <v>0.44783715012722647</v>
      </c>
      <c r="M253" s="37">
        <f t="shared" si="45"/>
        <v>0.55216284987277364</v>
      </c>
      <c r="N253" s="38">
        <v>350</v>
      </c>
      <c r="O253" s="38">
        <f t="shared" si="46"/>
        <v>188.70967741935485</v>
      </c>
      <c r="P253" s="38">
        <f t="shared" si="47"/>
        <v>151.13636363636365</v>
      </c>
      <c r="Q253" s="38">
        <f t="shared" si="48"/>
        <v>198.86363636363637</v>
      </c>
      <c r="R253" s="38">
        <f t="shared" si="49"/>
        <v>161.29032258064515</v>
      </c>
      <c r="S253" s="39">
        <f t="shared" si="50"/>
        <v>-10.153958944281527</v>
      </c>
      <c r="T253" s="39">
        <f t="shared" si="51"/>
        <v>-10.153958944281499</v>
      </c>
      <c r="U253" t="s">
        <v>287</v>
      </c>
      <c r="V253" t="s">
        <v>474</v>
      </c>
      <c r="W253" t="s">
        <v>426</v>
      </c>
      <c r="X253" t="s">
        <v>487</v>
      </c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52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52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52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52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52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52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52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52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52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52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52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52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52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52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52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52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52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52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52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52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52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52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52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52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52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52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52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52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52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52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52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52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52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52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52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52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52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52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52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52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52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52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52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52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52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52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52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52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52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52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52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52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52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52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52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52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52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52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52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52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52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53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53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53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53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53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53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53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53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53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53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53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53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53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53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53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53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53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53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53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53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53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53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53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53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53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53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53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53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53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53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53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53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53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53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53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53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53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53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53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53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53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53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53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53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53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53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53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53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53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53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53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53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53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53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53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53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53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53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53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53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53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53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53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53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54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54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54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54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54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54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54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54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54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54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54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54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54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54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54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54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54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54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54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54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54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54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54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54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54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54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54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54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54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54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54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54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54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54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54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54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54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54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54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54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54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54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54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54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54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54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54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54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54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54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54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54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54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54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54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54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54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54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54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54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54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54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54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54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55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55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55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55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55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55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55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55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55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55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55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55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55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55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55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55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55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55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55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55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55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55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55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55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55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55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55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55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55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55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55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55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55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55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55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55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55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55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55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55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55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55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55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55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55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55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55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55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55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55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55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55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55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55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55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55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55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55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55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55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55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55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55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55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56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56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56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56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56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56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56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56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56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56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56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56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56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56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56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56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56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56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56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56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56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56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56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56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56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56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56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56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56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56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56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56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56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56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56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56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56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56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56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56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56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56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56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56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56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56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56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56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56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56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56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56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56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56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56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56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56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56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56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tabSelected="1" zoomScale="80" zoomScaleNormal="80" workbookViewId="0">
      <pane ySplit="2" topLeftCell="A195" activePane="bottomLeft" state="frozen"/>
      <selection pane="bottomLeft" activeCell="D199" sqref="D199:D25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58</v>
      </c>
      <c r="O1" s="54"/>
      <c r="P1" s="54"/>
      <c r="Q1" s="13" t="s">
        <v>32</v>
      </c>
      <c r="R1" s="13" t="s">
        <v>33</v>
      </c>
      <c r="S1" s="46" t="s">
        <v>57</v>
      </c>
      <c r="T1" s="13" t="s">
        <v>68</v>
      </c>
      <c r="U1" s="13" t="s">
        <v>59</v>
      </c>
      <c r="V1" s="13" t="s">
        <v>60</v>
      </c>
      <c r="W1" s="13" t="s">
        <v>61</v>
      </c>
      <c r="X1" s="13" t="s">
        <v>62</v>
      </c>
      <c r="Y1" s="13" t="s">
        <v>63</v>
      </c>
      <c r="Z1" s="13" t="s">
        <v>64</v>
      </c>
      <c r="AA1" s="13" t="s">
        <v>65</v>
      </c>
      <c r="AB1" s="13" t="s">
        <v>66</v>
      </c>
      <c r="AC1" s="13" t="s">
        <v>67</v>
      </c>
      <c r="AD1" s="26" t="s">
        <v>80</v>
      </c>
      <c r="AE1" s="26" t="s">
        <v>81</v>
      </c>
      <c r="AF1" s="13" t="s">
        <v>78</v>
      </c>
      <c r="AG1" s="13" t="s">
        <v>79</v>
      </c>
      <c r="AH1" s="42" t="s">
        <v>77</v>
      </c>
      <c r="AI1" s="26" t="s">
        <v>82</v>
      </c>
      <c r="AJ1" s="13" t="s">
        <v>91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3.06</v>
      </c>
      <c r="B3">
        <v>3.86</v>
      </c>
      <c r="C3">
        <v>2.23</v>
      </c>
      <c r="D3" s="20">
        <f>IF(OR($A3="",$B3="",$C3=""),"",(1/A3)+(1/B3)+(1/C3)-1)</f>
        <v>3.4295236407410945E-2</v>
      </c>
      <c r="E3" s="17">
        <f>IF(OR($A3="",$B3="",$C3=""),"",A3*'MPTO_working_3-way'!$I2)</f>
        <v>3.1649434234066773</v>
      </c>
      <c r="F3" s="21">
        <f>IF(OR($A3="",$B3="",$C3=""),"",B3*'MPTO_working_3-way'!$I2)</f>
        <v>3.9923796125326061</v>
      </c>
      <c r="G3" s="22">
        <f>IF(OR($A3="",$B3="",$C3=""),"",C3*'MPTO_working_3-way'!$I2)</f>
        <v>2.3064783771885264</v>
      </c>
      <c r="H3" s="17">
        <f>IF(OR($A3="",$B3="",$C3=""),"",'MPTO_working_3-way'!E2)</f>
        <v>3.1709224870493928</v>
      </c>
      <c r="I3" s="21">
        <f>IF(OR($A3="",$B3="",$C3=""),"",'MPTO_working_3-way'!F2)</f>
        <v>4.0381914044861249</v>
      </c>
      <c r="J3" s="22">
        <f>IF(OR($A3="",$B3="",$C3=""),"",'MPTO_working_3-way'!G2)</f>
        <v>2.2883360765317011</v>
      </c>
      <c r="K3" s="17">
        <f>IF(OR($A3="",$B3="",$C3=""),"",'OddsRatio_working_3-way'!H2)</f>
        <v>3.1708893884168443</v>
      </c>
      <c r="L3" s="21">
        <f>IF(OR($A3="",$B3="",$C3=""),"",'OddsRatio_working_3-way'!I2)</f>
        <v>4.0139532285787256</v>
      </c>
      <c r="M3" s="22">
        <f>IF(OR($A3="",$B3="",$C3=""),"",'OddsRatio_working_3-way'!J2)</f>
        <v>2.2962106542488927</v>
      </c>
      <c r="N3" s="23">
        <f>(1/E3)* 100</f>
        <v>31.596141422446706</v>
      </c>
      <c r="O3" s="24">
        <f>(1/F3)* 100</f>
        <v>25.047718329711639</v>
      </c>
      <c r="P3" s="24">
        <f>(1/G3)* 100</f>
        <v>43.356140247841665</v>
      </c>
      <c r="Q3" t="s">
        <v>309</v>
      </c>
      <c r="R3" t="s">
        <v>145</v>
      </c>
      <c r="S3" t="s">
        <v>479</v>
      </c>
      <c r="T3" s="35">
        <v>100</v>
      </c>
      <c r="U3" s="35">
        <f>(1/A4)*((T3*A4)-T3)</f>
        <v>39.759036144578317</v>
      </c>
      <c r="V3" s="35">
        <f>(1/B4)*((T3*B4)-T3)</f>
        <v>74.226804123711347</v>
      </c>
      <c r="W3" s="35">
        <f>(1/C4)*((T3*C4)-T3)</f>
        <v>83.4983498349835</v>
      </c>
      <c r="X3" s="35">
        <f>((1/B4)+(1/C4))*T3</f>
        <v>42.274846041305167</v>
      </c>
      <c r="Y3" s="35">
        <f>((1/A4)+(1/C4))*T3</f>
        <v>76.742614020438197</v>
      </c>
      <c r="Z3" s="35">
        <f>((1/A4)+(1/B4))*T3</f>
        <v>86.014159731710365</v>
      </c>
      <c r="AA3" s="35">
        <f t="shared" ref="AA3:AA66" si="0">U3-X3</f>
        <v>-2.5158098967268501</v>
      </c>
      <c r="AB3" s="35">
        <f t="shared" ref="AB3:AB66" si="1">V3-Y3</f>
        <v>-2.5158098967268501</v>
      </c>
      <c r="AC3" s="35">
        <f t="shared" ref="AC3:AC66" si="2">W3-Z3</f>
        <v>-2.5158098967268643</v>
      </c>
      <c r="AD3" s="27"/>
      <c r="AE3" s="27"/>
      <c r="AF3">
        <v>1.63</v>
      </c>
      <c r="AG3">
        <v>2.37</v>
      </c>
      <c r="AH3" s="41"/>
      <c r="AI3" s="27"/>
      <c r="AJ3" t="s">
        <v>419</v>
      </c>
    </row>
    <row r="4" spans="1:36" ht="15" x14ac:dyDescent="0.25">
      <c r="A4">
        <v>1.66</v>
      </c>
      <c r="B4">
        <v>3.88</v>
      </c>
      <c r="C4">
        <v>6.06</v>
      </c>
      <c r="D4" s="20">
        <f t="shared" ref="D4:D67" si="3">IF(OR($A4="",$B4="",$C4=""),"",(1/A4)+(1/B4)+(1/C4)-1)</f>
        <v>2.5158098967268616E-2</v>
      </c>
      <c r="E4" s="17">
        <f>IF(OR($A4="",$B4="",$C4=""),"",A4*'MPTO_working_3-way'!$I3)</f>
        <v>1.7017624442856658</v>
      </c>
      <c r="F4" s="21">
        <f>IF(OR($A4="",$B4="",$C4=""),"",B4*'MPTO_working_3-way'!$I3)</f>
        <v>3.9776134239930023</v>
      </c>
      <c r="G4" s="22">
        <f>IF(OR($A4="",$B4="",$C4=""),"",C4*'MPTO_working_3-way'!$I3)</f>
        <v>6.2124580797416478</v>
      </c>
      <c r="H4" s="17">
        <f>IF(OR($A4="",$B4="",$C4=""),"",'MPTO_working_3-way'!E3)</f>
        <v>1.6834347837888444</v>
      </c>
      <c r="I4" s="21">
        <f>IF(OR($A4="",$B4="",$C4=""),"",'MPTO_working_3-way'!F3)</f>
        <v>4.0104926394794411</v>
      </c>
      <c r="J4" s="22">
        <f>IF(OR($A4="",$B4="",$C4=""),"",'MPTO_working_3-way'!G3)</f>
        <v>6.3844538584880821</v>
      </c>
      <c r="K4" s="17">
        <f>IF(OR($A4="",$B4="",$C4=""),"",'OddsRatio_working_3-way'!H3)</f>
        <v>1.6900227257045575</v>
      </c>
      <c r="L4" s="21">
        <f>IF(OR($A4="",$B4="",$C4=""),"",'OddsRatio_working_3-way'!I3)</f>
        <v>4.0110082576198867</v>
      </c>
      <c r="M4" s="22">
        <f>IF(OR($A4="",$B4="",$C4=""),"",'OddsRatio_working_3-way'!J3)</f>
        <v>6.2901742304016075</v>
      </c>
      <c r="N4" s="23">
        <f t="shared" ref="N4" si="4">(1/E4)* 100</f>
        <v>58.762608339248047</v>
      </c>
      <c r="O4" s="24">
        <f t="shared" ref="O4" si="5">(1/F4)* 100</f>
        <v>25.140703567822616</v>
      </c>
      <c r="P4" s="24">
        <f t="shared" ref="P4" si="6">(1/G4)* 100</f>
        <v>16.09668809292933</v>
      </c>
      <c r="Q4" t="s">
        <v>315</v>
      </c>
      <c r="R4" t="s">
        <v>153</v>
      </c>
      <c r="S4" t="s">
        <v>479</v>
      </c>
      <c r="T4" s="35">
        <v>100</v>
      </c>
      <c r="U4" s="35">
        <f t="shared" ref="U4:U67" si="7">(1/A5)*((T4*A5)-T4)</f>
        <v>59.349593495934961</v>
      </c>
      <c r="V4" s="35">
        <f t="shared" ref="V4" si="8">(1/B5)*((T4*B5)-T4)</f>
        <v>71.509971509971507</v>
      </c>
      <c r="W4" s="35">
        <f t="shared" ref="W4" si="9">(1/C5)*((T4*C5)-T4)</f>
        <v>66.329966329966325</v>
      </c>
      <c r="X4" s="35">
        <f t="shared" ref="X4" si="10">((1/B5)+(1/C5))*T4</f>
        <v>62.160062160062154</v>
      </c>
      <c r="Y4" s="35">
        <f t="shared" ref="Y4" si="11">((1/A5)+(1/C5))*T4</f>
        <v>74.320440174098707</v>
      </c>
      <c r="Z4" s="35">
        <f t="shared" ref="Z4" si="12">((1/A5)+(1/B5))*T4</f>
        <v>69.140434994093525</v>
      </c>
      <c r="AA4" s="35">
        <f t="shared" si="0"/>
        <v>-2.8104686641271925</v>
      </c>
      <c r="AB4" s="35">
        <f t="shared" si="1"/>
        <v>-2.8104686641271996</v>
      </c>
      <c r="AC4" s="35">
        <f t="shared" si="2"/>
        <v>-2.8104686641271996</v>
      </c>
      <c r="AD4" s="4"/>
      <c r="AE4" s="4"/>
      <c r="AF4">
        <v>2.1</v>
      </c>
      <c r="AG4">
        <v>1.81</v>
      </c>
      <c r="AH4" s="4"/>
      <c r="AI4" s="4"/>
      <c r="AJ4" t="s">
        <v>420</v>
      </c>
    </row>
    <row r="5" spans="1:36" s="12" customFormat="1" ht="15" x14ac:dyDescent="0.25">
      <c r="A5">
        <v>2.46</v>
      </c>
      <c r="B5">
        <v>3.51</v>
      </c>
      <c r="C5">
        <v>2.97</v>
      </c>
      <c r="D5" s="20">
        <f t="shared" si="3"/>
        <v>2.810468664127197E-2</v>
      </c>
      <c r="E5" s="17">
        <f>IF(OR($A5="",$B5="",$C5=""),"",A5*'MPTO_working_3-way'!$I4)</f>
        <v>2.5291375291375289</v>
      </c>
      <c r="F5" s="21">
        <f>IF(OR($A5="",$B5="",$C5=""),"",B5*'MPTO_working_3-way'!$I4)</f>
        <v>3.6086474501108645</v>
      </c>
      <c r="G5" s="22">
        <f>IF(OR($A5="",$B5="",$C5=""),"",C5*'MPTO_working_3-way'!$I4)</f>
        <v>3.0534709193245781</v>
      </c>
      <c r="H5" s="17">
        <f>IF(OR($A5="",$B5="",$C5=""),"",'MPTO_working_3-way'!E4)</f>
        <v>2.5180301270937053</v>
      </c>
      <c r="I5" s="21">
        <f>IF(OR($A5="",$B5="",$C5=""),"",'MPTO_working_3-way'!F4)</f>
        <v>3.6293417704106194</v>
      </c>
      <c r="J5" s="22">
        <f>IF(OR($A5="",$B5="",$C5=""),"",'MPTO_working_3-way'!G4)</f>
        <v>3.0550012544145746</v>
      </c>
      <c r="K5" s="17">
        <f>IF(OR($A5="",$B5="",$C5=""),"",'OddsRatio_working_3-way'!H4)</f>
        <v>2.5231323688609244</v>
      </c>
      <c r="L5" s="21">
        <f>IF(OR($A5="",$B5="",$C5=""),"",'OddsRatio_working_3-way'!I4)</f>
        <v>3.6185357848225475</v>
      </c>
      <c r="M5" s="22">
        <f>IF(OR($A5="",$B5="",$C5=""),"",'OddsRatio_working_3-way'!J4)</f>
        <v>3.0551854566137133</v>
      </c>
      <c r="N5" s="23">
        <f t="shared" ref="N5:N68" si="13">(1/E5)* 100</f>
        <v>39.539170506912448</v>
      </c>
      <c r="O5" s="24">
        <f t="shared" ref="O5:O68" si="14">(1/F5)* 100</f>
        <v>27.711213517665133</v>
      </c>
      <c r="P5" s="24">
        <f t="shared" ref="P5:P68" si="15">(1/G5)* 100</f>
        <v>32.749615975422422</v>
      </c>
      <c r="Q5" t="s">
        <v>125</v>
      </c>
      <c r="R5" t="s">
        <v>324</v>
      </c>
      <c r="S5" t="s">
        <v>479</v>
      </c>
      <c r="T5" s="35">
        <v>100</v>
      </c>
      <c r="U5" s="35">
        <f t="shared" si="7"/>
        <v>57.446808510638299</v>
      </c>
      <c r="V5" s="35"/>
      <c r="W5" s="35"/>
      <c r="X5" s="35"/>
      <c r="Y5" s="35"/>
      <c r="Z5" s="35"/>
      <c r="AA5" s="35">
        <f t="shared" si="0"/>
        <v>57.446808510638299</v>
      </c>
      <c r="AB5" s="35">
        <f t="shared" si="1"/>
        <v>0</v>
      </c>
      <c r="AC5" s="35">
        <f t="shared" si="2"/>
        <v>0</v>
      </c>
      <c r="AD5" s="27"/>
      <c r="AE5" s="27"/>
      <c r="AF5">
        <v>1.94</v>
      </c>
      <c r="AG5">
        <v>1.94</v>
      </c>
      <c r="AH5" s="36"/>
      <c r="AI5" s="27"/>
      <c r="AJ5" t="s">
        <v>421</v>
      </c>
    </row>
    <row r="6" spans="1:36" s="12" customFormat="1" ht="15" x14ac:dyDescent="0.25">
      <c r="A6">
        <v>2.35</v>
      </c>
      <c r="B6">
        <v>3.8</v>
      </c>
      <c r="C6">
        <v>2.94</v>
      </c>
      <c r="D6" s="20">
        <f t="shared" si="3"/>
        <v>2.8825864052227868E-2</v>
      </c>
      <c r="E6" s="17">
        <f>IF(OR($A6="",$B6="",$C6=""),"",A6*'MPTO_working_3-way'!$I5)</f>
        <v>2.4177407805227356</v>
      </c>
      <c r="F6" s="21">
        <f>IF(OR($A6="",$B6="",$C6=""),"",B6*'MPTO_working_3-way'!$I5)</f>
        <v>3.9095382833984655</v>
      </c>
      <c r="G6" s="22">
        <f>IF(OR($A6="",$B6="",$C6=""),"",C6*'MPTO_working_3-way'!$I5)</f>
        <v>3.02474804031355</v>
      </c>
      <c r="H6" s="17">
        <f>IF(OR($A6="",$B6="",$C6=""),"",'MPTO_working_3-way'!E5)</f>
        <v>2.4042894820386338</v>
      </c>
      <c r="I6" s="21">
        <f>IF(OR($A6="",$B6="",$C6=""),"",'MPTO_working_3-way'!F5)</f>
        <v>3.9440065697889852</v>
      </c>
      <c r="J6" s="22">
        <f>IF(OR($A6="",$B6="",$C6=""),"",'MPTO_working_3-way'!G5)</f>
        <v>3.025467479987094</v>
      </c>
      <c r="K6" s="17">
        <f>IF(OR($A6="",$B6="",$C6=""),"",'OddsRatio_working_3-way'!H5)</f>
        <v>2.4104224926414255</v>
      </c>
      <c r="L6" s="21">
        <f>IF(OR($A6="",$B6="",$C6=""),"",'OddsRatio_working_3-way'!I5)</f>
        <v>3.925320725478513</v>
      </c>
      <c r="M6" s="22">
        <f>IF(OR($A6="",$B6="",$C6=""),"",'OddsRatio_working_3-way'!J5)</f>
        <v>3.0268293597958267</v>
      </c>
      <c r="N6" s="23">
        <f t="shared" si="13"/>
        <v>41.360927029728629</v>
      </c>
      <c r="O6" s="24">
        <f t="shared" si="14"/>
        <v>25.578468031542705</v>
      </c>
      <c r="P6" s="24">
        <f t="shared" si="15"/>
        <v>33.060604938728666</v>
      </c>
      <c r="Q6" t="s">
        <v>163</v>
      </c>
      <c r="R6" t="s">
        <v>126</v>
      </c>
      <c r="S6" t="s">
        <v>479</v>
      </c>
      <c r="T6" s="35">
        <v>100</v>
      </c>
      <c r="U6" s="35">
        <f t="shared" si="7"/>
        <v>47.916666666666671</v>
      </c>
      <c r="V6" s="35"/>
      <c r="W6" s="35"/>
      <c r="X6" s="35"/>
      <c r="Y6" s="35"/>
      <c r="Z6" s="35"/>
      <c r="AA6" s="35">
        <f t="shared" si="0"/>
        <v>47.916666666666671</v>
      </c>
      <c r="AB6" s="35">
        <f t="shared" si="1"/>
        <v>0</v>
      </c>
      <c r="AC6" s="35">
        <f t="shared" si="2"/>
        <v>0</v>
      </c>
      <c r="AD6" s="27"/>
      <c r="AE6" s="27"/>
      <c r="AF6">
        <v>1.6</v>
      </c>
      <c r="AG6">
        <v>2.44</v>
      </c>
      <c r="AH6" s="36"/>
      <c r="AI6" s="27"/>
      <c r="AJ6" t="s">
        <v>421</v>
      </c>
    </row>
    <row r="7" spans="1:36" s="12" customFormat="1" ht="15" x14ac:dyDescent="0.25">
      <c r="A7">
        <v>1.92</v>
      </c>
      <c r="B7">
        <v>3.77</v>
      </c>
      <c r="C7">
        <v>4.22</v>
      </c>
      <c r="D7" s="20">
        <f t="shared" si="3"/>
        <v>2.3052147367803588E-2</v>
      </c>
      <c r="E7" s="17">
        <f>IF(OR($A7="",$B7="",$C7=""),"",A7*'MPTO_working_3-way'!$I6)</f>
        <v>1.9642601229461829</v>
      </c>
      <c r="F7" s="21">
        <f>IF(OR($A7="",$B7="",$C7=""),"",B7*'MPTO_working_3-way'!$I6)</f>
        <v>3.8569065955766195</v>
      </c>
      <c r="G7" s="22">
        <f>IF(OR($A7="",$B7="",$C7=""),"",C7*'MPTO_working_3-way'!$I6)</f>
        <v>4.3172800618921308</v>
      </c>
      <c r="H7" s="17">
        <f>IF(OR($A7="",$B7="",$C7=""),"",'MPTO_working_3-way'!E6)</f>
        <v>1.9487506477536771</v>
      </c>
      <c r="I7" s="21">
        <f>IF(OR($A7="",$B7="",$C7=""),"",'MPTO_working_3-way'!F6)</f>
        <v>3.8824707724188845</v>
      </c>
      <c r="J7" s="22">
        <f>IF(OR($A7="",$B7="",$C7=""),"",'MPTO_working_3-way'!G6)</f>
        <v>4.3614266170825937</v>
      </c>
      <c r="K7" s="17">
        <f>IF(OR($A7="",$B7="",$C7=""),"",'OddsRatio_working_3-way'!H6)</f>
        <v>1.9547379429706579</v>
      </c>
      <c r="L7" s="21">
        <f>IF(OR($A7="",$B7="",$C7=""),"",'OddsRatio_working_3-way'!I6)</f>
        <v>3.8745914152486121</v>
      </c>
      <c r="M7" s="22">
        <f>IF(OR($A7="",$B7="",$C7=""),"",'OddsRatio_working_3-way'!J6)</f>
        <v>4.3415828003973029</v>
      </c>
      <c r="N7" s="23">
        <f t="shared" si="13"/>
        <v>50.909754177573262</v>
      </c>
      <c r="O7" s="24">
        <f t="shared" si="14"/>
        <v>25.927514063909989</v>
      </c>
      <c r="P7" s="24">
        <f t="shared" si="15"/>
        <v>23.162731758516745</v>
      </c>
      <c r="Q7" t="s">
        <v>181</v>
      </c>
      <c r="R7" t="s">
        <v>330</v>
      </c>
      <c r="S7" t="s">
        <v>479</v>
      </c>
      <c r="T7" s="35">
        <v>100</v>
      </c>
      <c r="U7" s="35">
        <f t="shared" si="7"/>
        <v>66.21621621621621</v>
      </c>
      <c r="V7" s="35"/>
      <c r="W7" s="35"/>
      <c r="X7" s="35"/>
      <c r="Y7" s="35"/>
      <c r="Z7" s="35"/>
      <c r="AA7" s="35">
        <f t="shared" si="0"/>
        <v>66.21621621621621</v>
      </c>
      <c r="AB7" s="35">
        <f t="shared" si="1"/>
        <v>0</v>
      </c>
      <c r="AC7" s="35">
        <f t="shared" si="2"/>
        <v>0</v>
      </c>
      <c r="AD7" s="27"/>
      <c r="AE7" s="27"/>
      <c r="AF7">
        <v>1.82</v>
      </c>
      <c r="AG7">
        <v>2.09</v>
      </c>
      <c r="AH7" s="36"/>
      <c r="AI7" s="27"/>
      <c r="AJ7" t="s">
        <v>429</v>
      </c>
    </row>
    <row r="8" spans="1:36" ht="15" x14ac:dyDescent="0.25">
      <c r="A8">
        <v>2.96</v>
      </c>
      <c r="B8">
        <v>3.36</v>
      </c>
      <c r="C8">
        <v>2.59</v>
      </c>
      <c r="D8" s="20">
        <f t="shared" si="3"/>
        <v>2.1557271557271385E-2</v>
      </c>
      <c r="E8" s="17">
        <f>IF(OR($A8="",$B8="",$C8=""),"",A8*'MPTO_working_3-way'!$I7)</f>
        <v>3.0238095238095233</v>
      </c>
      <c r="F8" s="21">
        <f>IF(OR($A8="",$B8="",$C8=""),"",B8*'MPTO_working_3-way'!$I7)</f>
        <v>3.4324324324324316</v>
      </c>
      <c r="G8" s="22">
        <f>IF(OR($A8="",$B8="",$C8=""),"",C8*'MPTO_working_3-way'!$I7)</f>
        <v>2.6458333333333326</v>
      </c>
      <c r="H8" s="17">
        <f>IF(OR($A8="",$B8="",$C8=""),"",'MPTO_working_3-way'!E7)</f>
        <v>3.0243269542653253</v>
      </c>
      <c r="I8" s="21">
        <f>IF(OR($A8="",$B8="",$C8=""),"",'MPTO_working_3-way'!F7)</f>
        <v>3.4431314623338247</v>
      </c>
      <c r="J8" s="22">
        <f>IF(OR($A8="",$B8="",$C8=""),"",'MPTO_working_3-way'!G7)</f>
        <v>2.6391168978205486</v>
      </c>
      <c r="K8" s="17">
        <f>IF(OR($A8="",$B8="",$C8=""),"",'OddsRatio_working_3-way'!H7)</f>
        <v>3.0244485775211043</v>
      </c>
      <c r="L8" s="21">
        <f>IF(OR($A8="",$B8="",$C8=""),"",'OddsRatio_working_3-way'!I7)</f>
        <v>3.4376013484437786</v>
      </c>
      <c r="M8" s="22">
        <f>IF(OR($A8="",$B8="",$C8=""),"",'OddsRatio_working_3-way'!J7)</f>
        <v>2.6422822644176307</v>
      </c>
      <c r="N8" s="23">
        <f t="shared" si="13"/>
        <v>33.070866141732289</v>
      </c>
      <c r="O8" s="24">
        <f t="shared" si="14"/>
        <v>29.133858267716544</v>
      </c>
      <c r="P8" s="24">
        <f t="shared" si="15"/>
        <v>37.795275590551192</v>
      </c>
      <c r="Q8" t="s">
        <v>347</v>
      </c>
      <c r="R8" t="s">
        <v>337</v>
      </c>
      <c r="S8" t="s">
        <v>479</v>
      </c>
      <c r="T8" s="35">
        <v>100</v>
      </c>
      <c r="U8" s="35">
        <f t="shared" si="7"/>
        <v>42.528735632183903</v>
      </c>
      <c r="V8" s="35"/>
      <c r="W8" s="35"/>
      <c r="X8" s="35"/>
      <c r="Y8" s="35"/>
      <c r="Z8" s="35"/>
      <c r="AA8" s="35">
        <f t="shared" si="0"/>
        <v>42.528735632183903</v>
      </c>
      <c r="AB8" s="35">
        <f t="shared" si="1"/>
        <v>0</v>
      </c>
      <c r="AC8" s="35">
        <f t="shared" si="2"/>
        <v>0</v>
      </c>
      <c r="AF8">
        <v>2.0099999999999998</v>
      </c>
      <c r="AG8">
        <v>1.9</v>
      </c>
      <c r="AJ8" t="s">
        <v>422</v>
      </c>
    </row>
    <row r="9" spans="1:36" ht="15" x14ac:dyDescent="0.25">
      <c r="A9">
        <v>1.74</v>
      </c>
      <c r="B9">
        <v>3.83</v>
      </c>
      <c r="C9">
        <v>5.31</v>
      </c>
      <c r="D9" s="20">
        <f t="shared" si="3"/>
        <v>2.4133166559762609E-2</v>
      </c>
      <c r="E9" s="17">
        <f>IF(OR($A9="",$B9="",$C9=""),"",A9*'MPTO_working_3-way'!$I8)</f>
        <v>1.781991709813987</v>
      </c>
      <c r="F9" s="21">
        <f>IF(OR($A9="",$B9="",$C9=""),"",B9*'MPTO_working_3-way'!$I8)</f>
        <v>3.9224300279238911</v>
      </c>
      <c r="G9" s="22">
        <f>IF(OR($A9="",$B9="",$C9=""),"",C9*'MPTO_working_3-way'!$I8)</f>
        <v>5.438147114432339</v>
      </c>
      <c r="H9" s="17">
        <f>IF(OR($A9="",$B9="",$C9=""),"",'MPTO_working_3-way'!E8)</f>
        <v>1.7647009365452937</v>
      </c>
      <c r="I9" s="21">
        <f>IF(OR($A9="",$B9="",$C9=""),"",'MPTO_working_3-way'!F8)</f>
        <v>3.9517535640924675</v>
      </c>
      <c r="J9" s="22">
        <f>IF(OR($A9="",$B9="",$C9=""),"",'MPTO_working_3-way'!G8)</f>
        <v>5.5469415164179692</v>
      </c>
      <c r="K9" s="17">
        <f>IF(OR($A9="",$B9="",$C9=""),"",'OddsRatio_working_3-way'!H8)</f>
        <v>1.7710541207628632</v>
      </c>
      <c r="L9" s="21">
        <f>IF(OR($A9="",$B9="",$C9=""),"",'OddsRatio_working_3-way'!I8)</f>
        <v>3.9487610294039239</v>
      </c>
      <c r="M9" s="22">
        <f>IF(OR($A9="",$B9="",$C9=""),"",'OddsRatio_working_3-way'!J8)</f>
        <v>5.4908692709296485</v>
      </c>
      <c r="N9" s="23">
        <f t="shared" si="13"/>
        <v>56.11698384973883</v>
      </c>
      <c r="O9" s="24">
        <f t="shared" si="14"/>
        <v>25.494399973510589</v>
      </c>
      <c r="P9" s="24">
        <f t="shared" si="15"/>
        <v>18.388616176750581</v>
      </c>
      <c r="Q9" t="s">
        <v>236</v>
      </c>
      <c r="R9" t="s">
        <v>235</v>
      </c>
      <c r="S9" t="s">
        <v>479</v>
      </c>
      <c r="T9" s="35">
        <v>100</v>
      </c>
      <c r="U9" s="35">
        <f t="shared" si="7"/>
        <v>46.236559139784944</v>
      </c>
      <c r="V9" s="35"/>
      <c r="W9" s="35"/>
      <c r="X9" s="35"/>
      <c r="Y9" s="35"/>
      <c r="Z9" s="35"/>
      <c r="AA9" s="35">
        <f t="shared" si="0"/>
        <v>46.236559139784944</v>
      </c>
      <c r="AB9" s="35">
        <f t="shared" si="1"/>
        <v>0</v>
      </c>
      <c r="AC9" s="35">
        <f t="shared" si="2"/>
        <v>0</v>
      </c>
      <c r="AF9">
        <v>1.91</v>
      </c>
      <c r="AG9">
        <v>1.99</v>
      </c>
      <c r="AJ9" t="s">
        <v>423</v>
      </c>
    </row>
    <row r="10" spans="1:36" ht="15" x14ac:dyDescent="0.25">
      <c r="A10">
        <v>1.86</v>
      </c>
      <c r="B10">
        <v>3.96</v>
      </c>
      <c r="C10">
        <v>4.2699999999999996</v>
      </c>
      <c r="D10" s="20">
        <f t="shared" si="3"/>
        <v>2.4351698598129135E-2</v>
      </c>
      <c r="E10" s="17">
        <f>IF(OR($A10="",$B10="",$C10=""),"",A10*'MPTO_working_3-way'!$I9)</f>
        <v>1.9052941593925203</v>
      </c>
      <c r="F10" s="21">
        <f>IF(OR($A10="",$B10="",$C10=""),"",B10*'MPTO_working_3-way'!$I9)</f>
        <v>4.0564327264485911</v>
      </c>
      <c r="G10" s="22">
        <f>IF(OR($A10="",$B10="",$C10=""),"",C10*'MPTO_working_3-way'!$I9)</f>
        <v>4.3739817530140108</v>
      </c>
      <c r="H10" s="17">
        <f>IF(OR($A10="",$B10="",$C10=""),"",'MPTO_working_3-way'!E9)</f>
        <v>1.8885128676135039</v>
      </c>
      <c r="I10" s="21">
        <f>IF(OR($A10="",$B10="",$C10=""),"",'MPTO_working_3-way'!F9)</f>
        <v>4.0915187701056244</v>
      </c>
      <c r="J10" s="22">
        <f>IF(OR($A10="",$B10="",$C10=""),"",'MPTO_working_3-way'!G9)</f>
        <v>4.4233146712151825</v>
      </c>
      <c r="K10" s="17">
        <f>IF(OR($A10="",$B10="",$C10=""),"",'OddsRatio_working_3-way'!H9)</f>
        <v>1.8948360166546454</v>
      </c>
      <c r="L10" s="21">
        <f>IF(OR($A10="",$B10="",$C10=""),"",'OddsRatio_working_3-way'!I9)</f>
        <v>4.0799007084857575</v>
      </c>
      <c r="M10" s="22">
        <f>IF(OR($A10="",$B10="",$C10=""),"",'OddsRatio_working_3-way'!J9)</f>
        <v>4.4024578772798746</v>
      </c>
      <c r="N10" s="23">
        <f t="shared" si="13"/>
        <v>52.485333829965541</v>
      </c>
      <c r="O10" s="24">
        <f t="shared" si="14"/>
        <v>24.652202253468666</v>
      </c>
      <c r="P10" s="24">
        <f t="shared" si="15"/>
        <v>22.86246391656579</v>
      </c>
      <c r="Q10" t="s">
        <v>361</v>
      </c>
      <c r="R10" t="s">
        <v>364</v>
      </c>
      <c r="S10" t="s">
        <v>479</v>
      </c>
      <c r="T10" s="35">
        <v>100</v>
      </c>
      <c r="U10" s="35">
        <f t="shared" si="7"/>
        <v>67.320261437908499</v>
      </c>
      <c r="V10" s="35"/>
      <c r="W10" s="35"/>
      <c r="X10" s="35"/>
      <c r="Y10" s="35"/>
      <c r="Z10" s="35"/>
      <c r="AA10" s="35">
        <f t="shared" si="0"/>
        <v>67.320261437908499</v>
      </c>
      <c r="AB10" s="35">
        <f t="shared" si="1"/>
        <v>0</v>
      </c>
      <c r="AC10" s="35">
        <f t="shared" si="2"/>
        <v>0</v>
      </c>
      <c r="AF10">
        <v>1.65</v>
      </c>
      <c r="AG10">
        <v>2.37</v>
      </c>
      <c r="AJ10" t="s">
        <v>423</v>
      </c>
    </row>
    <row r="11" spans="1:36" ht="15" x14ac:dyDescent="0.25">
      <c r="A11">
        <v>3.06</v>
      </c>
      <c r="B11">
        <v>3.21</v>
      </c>
      <c r="C11">
        <v>2.57</v>
      </c>
      <c r="D11" s="20">
        <f t="shared" si="3"/>
        <v>2.7428923737452537E-2</v>
      </c>
      <c r="E11" s="17">
        <f>IF(OR($A11="",$B11="",$C11=""),"",A11*'MPTO_working_3-way'!$I10)</f>
        <v>3.1439325066366046</v>
      </c>
      <c r="F11" s="21">
        <f>IF(OR($A11="",$B11="",$C11=""),"",B11*'MPTO_working_3-way'!$I10)</f>
        <v>3.2980468451972227</v>
      </c>
      <c r="G11" s="22">
        <f>IF(OR($A11="",$B11="",$C11=""),"",C11*'MPTO_working_3-way'!$I10)</f>
        <v>2.6404923340052529</v>
      </c>
      <c r="H11" s="17">
        <f>IF(OR($A11="",$B11="",$C11=""),"",'MPTO_working_3-way'!E10)</f>
        <v>3.1480752831999022</v>
      </c>
      <c r="I11" s="21">
        <f>IF(OR($A11="",$B11="",$C11=""),"",'MPTO_working_3-way'!F10)</f>
        <v>3.3070586949920306</v>
      </c>
      <c r="J11" s="22">
        <f>IF(OR($A11="",$B11="",$C11=""),"",'MPTO_working_3-way'!G10)</f>
        <v>2.6318415512259747</v>
      </c>
      <c r="K11" s="17">
        <f>IF(OR($A11="",$B11="",$C11=""),"",'OddsRatio_working_3-way'!H10)</f>
        <v>3.1463721294830478</v>
      </c>
      <c r="L11" s="21">
        <f>IF(OR($A11="",$B11="",$C11=""),"",'OddsRatio_working_3-way'!I10)</f>
        <v>3.3026613622123961</v>
      </c>
      <c r="M11" s="22">
        <f>IF(OR($A11="",$B11="",$C11=""),"",'OddsRatio_working_3-way'!J10)</f>
        <v>2.635827302567177</v>
      </c>
      <c r="N11" s="23">
        <f t="shared" si="13"/>
        <v>31.807298594644617</v>
      </c>
      <c r="O11" s="24">
        <f t="shared" si="14"/>
        <v>30.320976230408885</v>
      </c>
      <c r="P11" s="24">
        <f t="shared" si="15"/>
        <v>37.871725174946505</v>
      </c>
      <c r="Q11" t="s">
        <v>240</v>
      </c>
      <c r="R11" t="s">
        <v>244</v>
      </c>
      <c r="S11" t="s">
        <v>479</v>
      </c>
      <c r="T11" s="35">
        <v>100</v>
      </c>
      <c r="U11" s="35">
        <f t="shared" si="7"/>
        <v>49.494949494949495</v>
      </c>
      <c r="V11" s="35"/>
      <c r="W11" s="35"/>
      <c r="X11" s="35"/>
      <c r="Y11" s="35"/>
      <c r="Z11" s="35"/>
      <c r="AA11" s="35">
        <f t="shared" si="0"/>
        <v>49.494949494949495</v>
      </c>
      <c r="AB11" s="35">
        <f t="shared" si="1"/>
        <v>0</v>
      </c>
      <c r="AC11" s="35">
        <f t="shared" si="2"/>
        <v>0</v>
      </c>
      <c r="AF11">
        <v>2.09</v>
      </c>
      <c r="AG11">
        <v>1.8</v>
      </c>
      <c r="AJ11" t="s">
        <v>424</v>
      </c>
    </row>
    <row r="12" spans="1:36" ht="15" x14ac:dyDescent="0.25">
      <c r="A12">
        <v>1.98</v>
      </c>
      <c r="B12">
        <v>3.82</v>
      </c>
      <c r="C12">
        <v>3.82</v>
      </c>
      <c r="D12" s="20">
        <f t="shared" si="3"/>
        <v>2.861071447458885E-2</v>
      </c>
      <c r="E12" s="17">
        <f>IF(OR($A12="",$B12="",$C12=""),"",A12*'MPTO_working_3-way'!$I11)</f>
        <v>2.0366492146596857</v>
      </c>
      <c r="F12" s="21">
        <f>IF(OR($A12="",$B12="",$C12=""),"",B12*'MPTO_working_3-way'!$I11)</f>
        <v>3.9292929292929291</v>
      </c>
      <c r="G12" s="22">
        <f>IF(OR($A12="",$B12="",$C12=""),"",C12*'MPTO_working_3-way'!$I11)</f>
        <v>3.9292929292929291</v>
      </c>
      <c r="H12" s="17">
        <f>IF(OR($A12="",$B12="",$C12=""),"",'MPTO_working_3-way'!E11)</f>
        <v>2.0181080792628694</v>
      </c>
      <c r="I12" s="21">
        <f>IF(OR($A12="",$B12="",$C12=""),"",'MPTO_working_3-way'!F11)</f>
        <v>3.9644279823887061</v>
      </c>
      <c r="J12" s="22">
        <f>IF(OR($A12="",$B12="",$C12=""),"",'MPTO_working_3-way'!G11)</f>
        <v>3.9644279823887061</v>
      </c>
      <c r="K12" s="17">
        <f>IF(OR($A12="",$B12="",$C12=""),"",'OddsRatio_working_3-way'!H11)</f>
        <v>2.0253618268713409</v>
      </c>
      <c r="L12" s="21">
        <f>IF(OR($A12="",$B12="",$C12=""),"",'OddsRatio_working_3-way'!I11)</f>
        <v>3.9505309712012058</v>
      </c>
      <c r="M12" s="22">
        <f>IF(OR($A12="",$B12="",$C12=""),"",'OddsRatio_working_3-way'!J11)</f>
        <v>3.9505309712012058</v>
      </c>
      <c r="N12" s="23">
        <f t="shared" si="13"/>
        <v>49.100257069408741</v>
      </c>
      <c r="O12" s="24">
        <f t="shared" si="14"/>
        <v>25.449871465295633</v>
      </c>
      <c r="P12" s="24">
        <f t="shared" si="15"/>
        <v>25.449871465295633</v>
      </c>
      <c r="Q12" t="s">
        <v>255</v>
      </c>
      <c r="R12" t="s">
        <v>258</v>
      </c>
      <c r="S12" t="s">
        <v>479</v>
      </c>
      <c r="T12" s="35">
        <v>100</v>
      </c>
      <c r="U12" s="35">
        <f t="shared" si="7"/>
        <v>36.30573248407643</v>
      </c>
      <c r="V12" s="35"/>
      <c r="W12" s="35"/>
      <c r="X12" s="35"/>
      <c r="Y12" s="35"/>
      <c r="Z12" s="35"/>
      <c r="AA12" s="35">
        <f t="shared" si="0"/>
        <v>36.30573248407643</v>
      </c>
      <c r="AB12" s="35">
        <f t="shared" si="1"/>
        <v>0</v>
      </c>
      <c r="AC12" s="35">
        <f t="shared" si="2"/>
        <v>0</v>
      </c>
      <c r="AF12">
        <v>1.87</v>
      </c>
      <c r="AG12">
        <v>2.02</v>
      </c>
      <c r="AJ12" t="s">
        <v>425</v>
      </c>
    </row>
    <row r="13" spans="1:36" ht="15" x14ac:dyDescent="0.25">
      <c r="A13">
        <v>1.57</v>
      </c>
      <c r="B13">
        <v>4.0599999999999996</v>
      </c>
      <c r="C13">
        <v>6.82</v>
      </c>
      <c r="D13" s="20">
        <f t="shared" si="3"/>
        <v>2.9875659860852277E-2</v>
      </c>
      <c r="E13" s="17">
        <f>IF(OR($A13="",$B13="",$C13=""),"",A13*'MPTO_working_3-way'!$I12)</f>
        <v>1.6169047859815382</v>
      </c>
      <c r="F13" s="21">
        <f>IF(OR($A13="",$B13="",$C13=""),"",B13*'MPTO_working_3-way'!$I12)</f>
        <v>4.1812951790350601</v>
      </c>
      <c r="G13" s="22">
        <f>IF(OR($A13="",$B13="",$C13=""),"",C13*'MPTO_working_3-way'!$I12)</f>
        <v>7.0237520002510125</v>
      </c>
      <c r="H13" s="17">
        <f>IF(OR($A13="",$B13="",$C13=""),"",'MPTO_working_3-way'!E12)</f>
        <v>1.5949367218643815</v>
      </c>
      <c r="I13" s="21">
        <f>IF(OR($A13="",$B13="",$C13=""),"",'MPTO_working_3-way'!F12)</f>
        <v>4.2310694418183772</v>
      </c>
      <c r="J13" s="22">
        <f>IF(OR($A13="",$B13="",$C13=""),"",'MPTO_working_3-way'!G12)</f>
        <v>7.3169475675393052</v>
      </c>
      <c r="K13" s="17">
        <f>IF(OR($A13="",$B13="",$C13=""),"",'OddsRatio_working_3-way'!H12)</f>
        <v>1.6025066802143455</v>
      </c>
      <c r="L13" s="21">
        <f>IF(OR($A13="",$B13="",$C13=""),"",'OddsRatio_working_3-way'!I12)</f>
        <v>4.2345095464138538</v>
      </c>
      <c r="M13" s="22">
        <f>IF(OR($A13="",$B13="",$C13=""),"",'OddsRatio_working_3-way'!J12)</f>
        <v>7.1519103137675284</v>
      </c>
      <c r="N13" s="23">
        <f t="shared" si="13"/>
        <v>61.846560704745045</v>
      </c>
      <c r="O13" s="24">
        <f t="shared" si="14"/>
        <v>23.916034558238849</v>
      </c>
      <c r="P13" s="24">
        <f t="shared" si="15"/>
        <v>14.237404737016091</v>
      </c>
      <c r="Q13" t="s">
        <v>435</v>
      </c>
      <c r="R13" t="s">
        <v>436</v>
      </c>
      <c r="S13" t="s">
        <v>479</v>
      </c>
      <c r="T13" s="35">
        <v>100</v>
      </c>
      <c r="U13" s="35">
        <f t="shared" si="7"/>
        <v>44.751381215469614</v>
      </c>
      <c r="V13" s="35"/>
      <c r="W13" s="35"/>
      <c r="X13" s="35"/>
      <c r="Y13" s="35"/>
      <c r="Z13" s="35"/>
      <c r="AA13" s="35">
        <f t="shared" si="0"/>
        <v>44.751381215469614</v>
      </c>
      <c r="AB13" s="35">
        <f t="shared" si="1"/>
        <v>0</v>
      </c>
      <c r="AC13" s="35">
        <f t="shared" si="2"/>
        <v>0</v>
      </c>
      <c r="AF13">
        <v>2.14</v>
      </c>
      <c r="AG13">
        <v>1.76</v>
      </c>
      <c r="AJ13" t="s">
        <v>483</v>
      </c>
    </row>
    <row r="14" spans="1:36" ht="15" x14ac:dyDescent="0.25">
      <c r="A14">
        <v>1.81</v>
      </c>
      <c r="B14">
        <v>3.57</v>
      </c>
      <c r="C14">
        <v>5.25</v>
      </c>
      <c r="D14" s="20">
        <f t="shared" si="3"/>
        <v>2.307442313942154E-2</v>
      </c>
      <c r="E14" s="17">
        <f>IF(OR($A14="",$B14="",$C14=""),"",A14*'MPTO_working_3-way'!$I13)</f>
        <v>1.851764705882353</v>
      </c>
      <c r="F14" s="21">
        <f>IF(OR($A14="",$B14="",$C14=""),"",B14*'MPTO_working_3-way'!$I13)</f>
        <v>3.6523756906077347</v>
      </c>
      <c r="G14" s="22">
        <f>IF(OR($A14="",$B14="",$C14=""),"",C14*'MPTO_working_3-way'!$I13)</f>
        <v>5.3711407214819626</v>
      </c>
      <c r="H14" s="17">
        <f>IF(OR($A14="",$B14="",$C14=""),"",'MPTO_working_3-way'!E13)</f>
        <v>1.8355537880294293</v>
      </c>
      <c r="I14" s="21">
        <f>IF(OR($A14="",$B14="",$C14=""),"",'MPTO_working_3-way'!F13)</f>
        <v>3.6707947508947334</v>
      </c>
      <c r="J14" s="22">
        <f>IF(OR($A14="",$B14="",$C14=""),"",'MPTO_working_3-way'!G13)</f>
        <v>5.4709169418338837</v>
      </c>
      <c r="K14" s="17">
        <f>IF(OR($A14="",$B14="",$C14=""),"",'OddsRatio_working_3-way'!H13)</f>
        <v>1.8417565987337929</v>
      </c>
      <c r="L14" s="21">
        <f>IF(OR($A14="",$B14="",$C14=""),"",'OddsRatio_working_3-way'!I13)</f>
        <v>3.6707585910442564</v>
      </c>
      <c r="M14" s="22">
        <f>IF(OR($A14="",$B14="",$C14=""),"",'OddsRatio_working_3-way'!J13)</f>
        <v>5.4166241291587918</v>
      </c>
      <c r="N14" s="23">
        <f t="shared" si="13"/>
        <v>54.00254129606099</v>
      </c>
      <c r="O14" s="24">
        <f t="shared" si="14"/>
        <v>27.379439704725598</v>
      </c>
      <c r="P14" s="24">
        <f t="shared" si="15"/>
        <v>18.618018999213408</v>
      </c>
      <c r="Q14" t="s">
        <v>284</v>
      </c>
      <c r="R14" t="s">
        <v>437</v>
      </c>
      <c r="S14" t="s">
        <v>479</v>
      </c>
      <c r="T14" s="35">
        <v>100</v>
      </c>
      <c r="U14" s="35">
        <f t="shared" si="7"/>
        <v>40.119760479041922</v>
      </c>
      <c r="V14" s="35"/>
      <c r="W14" s="35"/>
      <c r="X14" s="35"/>
      <c r="Y14" s="35"/>
      <c r="Z14" s="35"/>
      <c r="AA14" s="35">
        <f t="shared" si="0"/>
        <v>40.119760479041922</v>
      </c>
      <c r="AB14" s="35">
        <f t="shared" si="1"/>
        <v>0</v>
      </c>
      <c r="AC14" s="35">
        <f t="shared" si="2"/>
        <v>0</v>
      </c>
      <c r="AF14">
        <v>2.2799999999999998</v>
      </c>
      <c r="AG14">
        <v>1.69</v>
      </c>
      <c r="AJ14" t="s">
        <v>426</v>
      </c>
    </row>
    <row r="15" spans="1:36" ht="15" x14ac:dyDescent="0.25">
      <c r="A15">
        <v>1.67</v>
      </c>
      <c r="B15">
        <v>3.61</v>
      </c>
      <c r="C15">
        <v>6.52</v>
      </c>
      <c r="D15" s="20">
        <f t="shared" si="3"/>
        <v>2.9184938587722753E-2</v>
      </c>
      <c r="E15" s="17">
        <f>IF(OR($A15="",$B15="",$C15=""),"",A15*'MPTO_working_3-way'!$I14)</f>
        <v>1.7187388474414969</v>
      </c>
      <c r="F15" s="21">
        <f>IF(OR($A15="",$B15="",$C15=""),"",B15*'MPTO_working_3-way'!$I14)</f>
        <v>3.7153576283016791</v>
      </c>
      <c r="G15" s="22">
        <f>IF(OR($A15="",$B15="",$C15=""),"",C15*'MPTO_working_3-way'!$I14)</f>
        <v>6.7102857995919516</v>
      </c>
      <c r="H15" s="17">
        <f>IF(OR($A15="",$B15="",$C15=""),"",'MPTO_working_3-way'!E14)</f>
        <v>1.6975793537134924</v>
      </c>
      <c r="I15" s="21">
        <f>IF(OR($A15="",$B15="",$C15=""),"",'MPTO_working_3-way'!F14)</f>
        <v>3.7413948285590499</v>
      </c>
      <c r="J15" s="22">
        <f>IF(OR($A15="",$B15="",$C15=""),"",'MPTO_working_3-way'!G14)</f>
        <v>6.961562139366114</v>
      </c>
      <c r="K15" s="17">
        <f>IF(OR($A15="",$B15="",$C15=""),"",'OddsRatio_working_3-way'!H14)</f>
        <v>1.7053948712850011</v>
      </c>
      <c r="L15" s="21">
        <f>IF(OR($A15="",$B15="",$C15=""),"",'OddsRatio_working_3-way'!I14)</f>
        <v>3.7478815135132146</v>
      </c>
      <c r="M15" s="22">
        <f>IF(OR($A15="",$B15="",$C15=""),"",'OddsRatio_working_3-way'!J14)</f>
        <v>6.8116114768555347</v>
      </c>
      <c r="N15" s="23">
        <f t="shared" si="13"/>
        <v>58.182195712198705</v>
      </c>
      <c r="O15" s="24">
        <f t="shared" si="14"/>
        <v>26.91530937378721</v>
      </c>
      <c r="P15" s="24">
        <f t="shared" si="15"/>
        <v>14.902494914014087</v>
      </c>
      <c r="Q15" t="s">
        <v>399</v>
      </c>
      <c r="R15" t="s">
        <v>406</v>
      </c>
      <c r="S15" t="s">
        <v>479</v>
      </c>
      <c r="T15" s="35">
        <v>100</v>
      </c>
      <c r="U15" s="35">
        <f t="shared" si="7"/>
        <v>62.825278810408925</v>
      </c>
      <c r="V15" s="35"/>
      <c r="W15" s="35"/>
      <c r="X15" s="35"/>
      <c r="Y15" s="35"/>
      <c r="Z15" s="35"/>
      <c r="AA15" s="35">
        <f t="shared" si="0"/>
        <v>62.825278810408925</v>
      </c>
      <c r="AB15" s="35">
        <f t="shared" si="1"/>
        <v>0</v>
      </c>
      <c r="AC15" s="35">
        <f t="shared" si="2"/>
        <v>0</v>
      </c>
      <c r="AF15">
        <v>2.17</v>
      </c>
      <c r="AG15">
        <v>1.75</v>
      </c>
      <c r="AJ15" t="s">
        <v>427</v>
      </c>
    </row>
    <row r="16" spans="1:36" ht="15" x14ac:dyDescent="0.25">
      <c r="A16">
        <v>2.69</v>
      </c>
      <c r="B16">
        <v>3.48</v>
      </c>
      <c r="C16">
        <v>2.71</v>
      </c>
      <c r="D16" s="20">
        <f t="shared" si="3"/>
        <v>2.8107223771891565E-2</v>
      </c>
      <c r="E16" s="17">
        <f>IF(OR($A16="",$B16="",$C16=""),"",A16*'MPTO_working_3-way'!$I15)</f>
        <v>2.7656084319463883</v>
      </c>
      <c r="F16" s="21">
        <f>IF(OR($A16="",$B16="",$C16=""),"",B16*'MPTO_working_3-way'!$I15)</f>
        <v>3.5778131387261825</v>
      </c>
      <c r="G16" s="22">
        <f>IF(OR($A16="",$B16="",$C16=""),"",C16*'MPTO_working_3-way'!$I15)</f>
        <v>2.7861705764218261</v>
      </c>
      <c r="H16" s="17">
        <f>IF(OR($A16="",$B16="",$C16=""),"",'MPTO_working_3-way'!E15)</f>
        <v>2.7595483751757475</v>
      </c>
      <c r="I16" s="21">
        <f>IF(OR($A16="",$B16="",$C16=""),"",'MPTO_working_3-way'!F15)</f>
        <v>3.5972873212642522</v>
      </c>
      <c r="J16" s="22">
        <f>IF(OR($A16="",$B16="",$C16=""),"",'MPTO_working_3-way'!G15)</f>
        <v>2.7805999674394579</v>
      </c>
      <c r="K16" s="17">
        <f>IF(OR($A16="",$B16="",$C16=""),"",'OddsRatio_working_3-way'!H15)</f>
        <v>2.7627690476910169</v>
      </c>
      <c r="L16" s="21">
        <f>IF(OR($A16="",$B16="",$C16=""),"",'OddsRatio_working_3-way'!I15)</f>
        <v>3.5867853480909599</v>
      </c>
      <c r="M16" s="22">
        <f>IF(OR($A16="",$B16="",$C16=""),"",'OddsRatio_working_3-way'!J15)</f>
        <v>2.7836302198530407</v>
      </c>
      <c r="N16" s="23">
        <f t="shared" si="13"/>
        <v>36.1584087048873</v>
      </c>
      <c r="O16" s="24">
        <f t="shared" si="14"/>
        <v>27.950034314984723</v>
      </c>
      <c r="P16" s="24">
        <f t="shared" si="15"/>
        <v>35.89155698012798</v>
      </c>
      <c r="Q16" t="s">
        <v>409</v>
      </c>
      <c r="R16" t="s">
        <v>414</v>
      </c>
      <c r="S16" t="s">
        <v>479</v>
      </c>
      <c r="T16" s="35">
        <v>100</v>
      </c>
      <c r="U16" s="35">
        <f t="shared" si="7"/>
        <v>60.784313725490193</v>
      </c>
      <c r="V16" s="35"/>
      <c r="W16" s="35"/>
      <c r="X16" s="35"/>
      <c r="Y16" s="35"/>
      <c r="Z16" s="35"/>
      <c r="AA16" s="35">
        <f t="shared" si="0"/>
        <v>60.784313725490193</v>
      </c>
      <c r="AB16" s="35">
        <f t="shared" si="1"/>
        <v>0</v>
      </c>
      <c r="AC16" s="35">
        <f t="shared" si="2"/>
        <v>0</v>
      </c>
      <c r="AF16">
        <v>1.76</v>
      </c>
      <c r="AG16">
        <v>2.14</v>
      </c>
      <c r="AJ16" t="s">
        <v>428</v>
      </c>
    </row>
    <row r="17" spans="1:36" ht="15" x14ac:dyDescent="0.25">
      <c r="A17">
        <v>2.5499999999999998</v>
      </c>
      <c r="B17">
        <v>3.54</v>
      </c>
      <c r="C17">
        <v>2.71</v>
      </c>
      <c r="D17" s="20">
        <f t="shared" si="3"/>
        <v>4.3646428488213207E-2</v>
      </c>
      <c r="E17" s="17">
        <f>IF(OR($A17="",$B17="",$C17=""),"",A17*'MPTO_working_3-way'!$I16)</f>
        <v>2.6612983926449436</v>
      </c>
      <c r="F17" s="21">
        <f>IF(OR($A17="",$B17="",$C17=""),"",B17*'MPTO_working_3-way'!$I16)</f>
        <v>3.6945083568482748</v>
      </c>
      <c r="G17" s="22">
        <f>IF(OR($A17="",$B17="",$C17=""),"",C17*'MPTO_working_3-way'!$I16)</f>
        <v>2.8282818212030576</v>
      </c>
      <c r="H17" s="17">
        <f>IF(OR($A17="",$B17="",$C17=""),"",'MPTO_working_3-way'!E16)</f>
        <v>2.648248604328665</v>
      </c>
      <c r="I17" s="21">
        <f>IF(OR($A17="",$B17="",$C17=""),"",'MPTO_working_3-way'!F16)</f>
        <v>3.732219711682959</v>
      </c>
      <c r="J17" s="22">
        <f>IF(OR($A17="",$B17="",$C17=""),"",'MPTO_working_3-way'!G16)</f>
        <v>2.8212335473394923</v>
      </c>
      <c r="K17" s="17">
        <f>IF(OR($A17="",$B17="",$C17=""),"",'OddsRatio_working_3-way'!H16)</f>
        <v>2.6547918244707334</v>
      </c>
      <c r="L17" s="21">
        <f>IF(OR($A17="",$B17="",$C17=""),"",'OddsRatio_working_3-way'!I16)</f>
        <v>3.7117233768746223</v>
      </c>
      <c r="M17" s="22">
        <f>IF(OR($A17="",$B17="",$C17=""),"",'OddsRatio_working_3-way'!J16)</f>
        <v>2.8256090450612614</v>
      </c>
      <c r="N17" s="23">
        <f t="shared" si="13"/>
        <v>37.57564363183436</v>
      </c>
      <c r="O17" s="24">
        <f t="shared" si="14"/>
        <v>27.067200921236616</v>
      </c>
      <c r="P17" s="24">
        <f t="shared" si="15"/>
        <v>35.357155446929013</v>
      </c>
      <c r="Q17" t="s">
        <v>146</v>
      </c>
      <c r="R17" t="s">
        <v>122</v>
      </c>
      <c r="S17" t="s">
        <v>480</v>
      </c>
      <c r="T17" s="35">
        <v>100</v>
      </c>
      <c r="U17" s="35">
        <f t="shared" si="7"/>
        <v>52.153110047846894</v>
      </c>
      <c r="V17" s="35"/>
      <c r="W17" s="35"/>
      <c r="X17" s="35"/>
      <c r="Y17" s="35"/>
      <c r="Z17" s="35"/>
      <c r="AA17" s="35">
        <f t="shared" si="0"/>
        <v>52.153110047846894</v>
      </c>
      <c r="AB17" s="35">
        <f t="shared" si="1"/>
        <v>0</v>
      </c>
      <c r="AC17" s="35">
        <f t="shared" si="2"/>
        <v>0</v>
      </c>
      <c r="AF17">
        <v>1.87</v>
      </c>
      <c r="AG17">
        <v>1.97</v>
      </c>
      <c r="AJ17" t="s">
        <v>419</v>
      </c>
    </row>
    <row r="18" spans="1:36" ht="15" x14ac:dyDescent="0.25">
      <c r="A18">
        <v>2.09</v>
      </c>
      <c r="B18">
        <v>3.82</v>
      </c>
      <c r="C18">
        <v>3.27</v>
      </c>
      <c r="D18" s="20">
        <f t="shared" si="3"/>
        <v>4.6059401787089893E-2</v>
      </c>
      <c r="E18" s="17">
        <f>IF(OR($A18="",$B18="",$C18=""),"",A18*'MPTO_working_3-way'!$I17)</f>
        <v>2.1862641497350177</v>
      </c>
      <c r="F18" s="21">
        <f>IF(OR($A18="",$B18="",$C18=""),"",B18*'MPTO_working_3-way'!$I17)</f>
        <v>3.9959469148266833</v>
      </c>
      <c r="G18" s="22">
        <f>IF(OR($A18="",$B18="",$C18=""),"",C18*'MPTO_working_3-way'!$I17)</f>
        <v>3.4206142438437839</v>
      </c>
      <c r="H18" s="17">
        <f>IF(OR($A18="",$B18="",$C18=""),"",'MPTO_working_3-way'!E17)</f>
        <v>2.1592873192745223</v>
      </c>
      <c r="I18" s="21">
        <f>IF(OR($A18="",$B18="",$C18=""),"",'MPTO_working_3-way'!F17)</f>
        <v>4.0579973727004788</v>
      </c>
      <c r="J18" s="22">
        <f>IF(OR($A18="",$B18="",$C18=""),"",'MPTO_working_3-way'!G17)</f>
        <v>3.4428472799111489</v>
      </c>
      <c r="K18" s="17">
        <f>IF(OR($A18="",$B18="",$C18=""),"",'OddsRatio_working_3-way'!H17)</f>
        <v>2.1702550619079712</v>
      </c>
      <c r="L18" s="21">
        <f>IF(OR($A18="",$B18="",$C18=""),"",'OddsRatio_working_3-way'!I17)</f>
        <v>4.0276323620004408</v>
      </c>
      <c r="M18" s="22">
        <f>IF(OR($A18="",$B18="",$C18=""),"",'OddsRatio_working_3-way'!J17)</f>
        <v>3.4371366885606394</v>
      </c>
      <c r="N18" s="23">
        <f t="shared" si="13"/>
        <v>45.740127062011389</v>
      </c>
      <c r="O18" s="24">
        <f t="shared" si="14"/>
        <v>25.025357476336076</v>
      </c>
      <c r="P18" s="24">
        <f t="shared" si="15"/>
        <v>29.234515461652538</v>
      </c>
      <c r="Q18" t="s">
        <v>144</v>
      </c>
      <c r="R18" t="s">
        <v>149</v>
      </c>
      <c r="S18" t="s">
        <v>480</v>
      </c>
      <c r="T18" s="35">
        <v>100</v>
      </c>
      <c r="U18" s="35">
        <f t="shared" si="7"/>
        <v>37.888198757763973</v>
      </c>
      <c r="V18" s="35"/>
      <c r="W18" s="35"/>
      <c r="X18" s="35"/>
      <c r="Y18" s="35"/>
      <c r="Z18" s="35"/>
      <c r="AA18" s="35">
        <f t="shared" si="0"/>
        <v>37.888198757763973</v>
      </c>
      <c r="AB18" s="35">
        <f t="shared" si="1"/>
        <v>0</v>
      </c>
      <c r="AC18" s="35">
        <f t="shared" si="2"/>
        <v>0</v>
      </c>
      <c r="AF18">
        <v>1.69</v>
      </c>
      <c r="AG18">
        <v>2.19</v>
      </c>
      <c r="AJ18" t="s">
        <v>419</v>
      </c>
    </row>
    <row r="19" spans="1:36" ht="15" x14ac:dyDescent="0.25">
      <c r="A19">
        <v>1.61</v>
      </c>
      <c r="B19">
        <v>4.57</v>
      </c>
      <c r="C19">
        <v>4.7300000000000004</v>
      </c>
      <c r="D19" s="20">
        <f t="shared" si="3"/>
        <v>5.1352883652600712E-2</v>
      </c>
      <c r="E19" s="17">
        <f>IF(OR($A19="",$B19="",$C19=""),"",A19*'MPTO_working_3-way'!$I18)</f>
        <v>1.6926781426806872</v>
      </c>
      <c r="F19" s="21">
        <f>IF(OR($A19="",$B19="",$C19=""),"",B19*'MPTO_working_3-way'!$I18)</f>
        <v>4.8046826782923855</v>
      </c>
      <c r="G19" s="22">
        <f>IF(OR($A19="",$B19="",$C19=""),"",C19*'MPTO_working_3-way'!$I18)</f>
        <v>4.9728991396768016</v>
      </c>
      <c r="H19" s="17">
        <f>IF(OR($A19="",$B19="",$C19=""),"",'MPTO_working_3-way'!E18)</f>
        <v>1.6556280850129512</v>
      </c>
      <c r="I19" s="21">
        <f>IF(OR($A19="",$B19="",$C19=""),"",'MPTO_working_3-way'!F18)</f>
        <v>4.9578396997614442</v>
      </c>
      <c r="J19" s="22">
        <f>IF(OR($A19="",$B19="",$C19=""),"",'MPTO_working_3-way'!G18)</f>
        <v>5.1467105190836548</v>
      </c>
      <c r="K19" s="17">
        <f>IF(OR($A19="",$B19="",$C19=""),"",'OddsRatio_working_3-way'!H18)</f>
        <v>1.6678565237392207</v>
      </c>
      <c r="L19" s="21">
        <f>IF(OR($A19="",$B19="",$C19=""),"",'OddsRatio_working_3-way'!I18)</f>
        <v>4.9086029340147839</v>
      </c>
      <c r="M19" s="22">
        <f>IF(OR($A19="",$B19="",$C19=""),"",'OddsRatio_working_3-way'!J18)</f>
        <v>5.0837784156513006</v>
      </c>
      <c r="N19" s="23">
        <f t="shared" si="13"/>
        <v>59.077976774503881</v>
      </c>
      <c r="O19" s="24">
        <f t="shared" si="14"/>
        <v>20.813029016838346</v>
      </c>
      <c r="P19" s="24">
        <f t="shared" si="15"/>
        <v>20.108994208657769</v>
      </c>
      <c r="Q19" t="s">
        <v>121</v>
      </c>
      <c r="R19" t="s">
        <v>310</v>
      </c>
      <c r="S19" t="s">
        <v>480</v>
      </c>
      <c r="T19" s="35">
        <v>100</v>
      </c>
      <c r="U19" s="35">
        <f t="shared" si="7"/>
        <v>74.811083123425689</v>
      </c>
      <c r="V19" s="35"/>
      <c r="W19" s="35"/>
      <c r="X19" s="35"/>
      <c r="Y19" s="35"/>
      <c r="Z19" s="35"/>
      <c r="AA19" s="35">
        <f t="shared" si="0"/>
        <v>74.811083123425689</v>
      </c>
      <c r="AB19" s="35">
        <f t="shared" si="1"/>
        <v>0</v>
      </c>
      <c r="AC19" s="35">
        <f t="shared" si="2"/>
        <v>0</v>
      </c>
      <c r="AF19">
        <v>1.38</v>
      </c>
      <c r="AG19">
        <v>3.05</v>
      </c>
      <c r="AJ19" t="s">
        <v>419</v>
      </c>
    </row>
    <row r="20" spans="1:36" ht="15" x14ac:dyDescent="0.25">
      <c r="A20">
        <v>3.97</v>
      </c>
      <c r="B20">
        <v>3.96</v>
      </c>
      <c r="C20">
        <v>1.84</v>
      </c>
      <c r="D20" s="20">
        <f t="shared" si="3"/>
        <v>4.7892682160560751E-2</v>
      </c>
      <c r="E20" s="17">
        <f>IF(OR($A20="",$B20="",$C20=""),"",A20*'MPTO_working_3-way'!$I19)</f>
        <v>4.1601339481774264</v>
      </c>
      <c r="F20" s="21">
        <f>IF(OR($A20="",$B20="",$C20=""),"",B20*'MPTO_working_3-way'!$I19)</f>
        <v>4.1496550213558203</v>
      </c>
      <c r="G20" s="22">
        <f>IF(OR($A20="",$B20="",$C20=""),"",C20*'MPTO_working_3-way'!$I19)</f>
        <v>1.9281225351754319</v>
      </c>
      <c r="H20" s="17">
        <f>IF(OR($A20="",$B20="",$C20=""),"",'MPTO_working_3-way'!E19)</f>
        <v>4.2386362126674237</v>
      </c>
      <c r="I20" s="21">
        <f>IF(OR($A20="",$B20="",$C20=""),"",'MPTO_working_3-way'!F19)</f>
        <v>4.227239036586667</v>
      </c>
      <c r="J20" s="22">
        <f>IF(OR($A20="",$B20="",$C20=""),"",'MPTO_working_3-way'!G19)</f>
        <v>1.8956841648323151</v>
      </c>
      <c r="K20" s="17">
        <f>IF(OR($A20="",$B20="",$C20=""),"",'OddsRatio_working_3-way'!H19)</f>
        <v>4.2090196062173018</v>
      </c>
      <c r="L20" s="21">
        <f>IF(OR($A20="",$B20="",$C20=""),"",'OddsRatio_working_3-way'!I19)</f>
        <v>4.1982148263983881</v>
      </c>
      <c r="M20" s="22">
        <f>IF(OR($A20="",$B20="",$C20=""),"",'OddsRatio_working_3-way'!J19)</f>
        <v>1.907601504788732</v>
      </c>
      <c r="N20" s="23">
        <f t="shared" si="13"/>
        <v>24.037687547010464</v>
      </c>
      <c r="O20" s="24">
        <f t="shared" si="14"/>
        <v>24.098388778189786</v>
      </c>
      <c r="P20" s="24">
        <f t="shared" si="15"/>
        <v>51.86392367479975</v>
      </c>
      <c r="Q20" t="s">
        <v>313</v>
      </c>
      <c r="R20" t="s">
        <v>147</v>
      </c>
      <c r="S20" t="s">
        <v>480</v>
      </c>
      <c r="T20" s="35">
        <v>100</v>
      </c>
      <c r="U20" s="35">
        <f t="shared" si="7"/>
        <v>15.966386554621849</v>
      </c>
      <c r="V20" s="35"/>
      <c r="W20" s="35"/>
      <c r="X20" s="35"/>
      <c r="Y20" s="35"/>
      <c r="Z20" s="35"/>
      <c r="AA20" s="35">
        <f t="shared" si="0"/>
        <v>15.966386554621849</v>
      </c>
      <c r="AB20" s="35">
        <f t="shared" si="1"/>
        <v>0</v>
      </c>
      <c r="AC20" s="35">
        <f t="shared" si="2"/>
        <v>0</v>
      </c>
      <c r="AF20">
        <v>1.62</v>
      </c>
      <c r="AG20">
        <v>2.33</v>
      </c>
      <c r="AJ20" t="s">
        <v>419</v>
      </c>
    </row>
    <row r="21" spans="1:36" ht="15" x14ac:dyDescent="0.25">
      <c r="A21">
        <v>1.19</v>
      </c>
      <c r="B21">
        <v>8.15</v>
      </c>
      <c r="C21">
        <v>14.52</v>
      </c>
      <c r="D21" s="20">
        <f t="shared" si="3"/>
        <v>3.1906044372826958E-2</v>
      </c>
      <c r="E21" s="17">
        <f>IF(OR($A21="",$B21="",$C21=""),"",A21*'MPTO_working_3-way'!$I20)</f>
        <v>1.2279681928036641</v>
      </c>
      <c r="F21" s="21">
        <f>IF(OR($A21="",$B21="",$C21=""),"",B21*'MPTO_working_3-way'!$I20)</f>
        <v>8.4100342616385397</v>
      </c>
      <c r="G21" s="22">
        <f>IF(OR($A21="",$B21="",$C21=""),"",C21*'MPTO_working_3-way'!$I20)</f>
        <v>14.983275764293447</v>
      </c>
      <c r="H21" s="17">
        <f>IF(OR($A21="",$B21="",$C21=""),"",'MPTO_working_3-way'!E20)</f>
        <v>1.2052537691616236</v>
      </c>
      <c r="I21" s="21">
        <f>IF(OR($A21="",$B21="",$C21=""),"",'MPTO_working_3-way'!F20)</f>
        <v>8.9234692455028508</v>
      </c>
      <c r="J21" s="22">
        <f>IF(OR($A21="",$B21="",$C21=""),"",'MPTO_working_3-way'!G20)</f>
        <v>17.171752209741971</v>
      </c>
      <c r="K21" s="17">
        <f>IF(OR($A21="",$B21="",$C21=""),"",'OddsRatio_working_3-way'!H20)</f>
        <v>1.2110430007388291</v>
      </c>
      <c r="L21" s="21">
        <f>IF(OR($A21="",$B21="",$C21=""),"",'OddsRatio_working_3-way'!I20)</f>
        <v>8.9418813435927706</v>
      </c>
      <c r="M21" s="22">
        <f>IF(OR($A21="",$B21="",$C21=""),"",'OddsRatio_working_3-way'!J20)</f>
        <v>16.017375631520878</v>
      </c>
      <c r="N21" s="23">
        <f t="shared" si="13"/>
        <v>81.435334063240418</v>
      </c>
      <c r="O21" s="24">
        <f t="shared" si="14"/>
        <v>11.890557979786024</v>
      </c>
      <c r="P21" s="24">
        <f t="shared" si="15"/>
        <v>6.6741079569735602</v>
      </c>
      <c r="Q21" t="s">
        <v>317</v>
      </c>
      <c r="R21" t="s">
        <v>157</v>
      </c>
      <c r="S21" t="s">
        <v>480</v>
      </c>
      <c r="T21" s="35">
        <v>100</v>
      </c>
      <c r="U21" s="35">
        <f t="shared" si="7"/>
        <v>85.337243401759522</v>
      </c>
      <c r="V21" s="35"/>
      <c r="W21" s="35"/>
      <c r="X21" s="35"/>
      <c r="Y21" s="35"/>
      <c r="Z21" s="35"/>
      <c r="AA21" s="35">
        <f t="shared" si="0"/>
        <v>85.337243401759522</v>
      </c>
      <c r="AB21" s="35">
        <f t="shared" si="1"/>
        <v>0</v>
      </c>
      <c r="AC21" s="35">
        <f t="shared" si="2"/>
        <v>0</v>
      </c>
      <c r="AF21">
        <v>1.2</v>
      </c>
      <c r="AG21">
        <v>4.4000000000000004</v>
      </c>
      <c r="AJ21" t="s">
        <v>420</v>
      </c>
    </row>
    <row r="22" spans="1:36" ht="15" x14ac:dyDescent="0.25">
      <c r="A22">
        <v>6.82</v>
      </c>
      <c r="B22">
        <v>4.5999999999999996</v>
      </c>
      <c r="C22">
        <v>1.51</v>
      </c>
      <c r="D22" s="20">
        <f t="shared" si="3"/>
        <v>2.627052595936985E-2</v>
      </c>
      <c r="E22" s="17">
        <f>IF(OR($A22="",$B22="",$C22=""),"",A22*'MPTO_working_3-way'!$I21)</f>
        <v>6.9991649870429029</v>
      </c>
      <c r="F22" s="21">
        <f>IF(OR($A22="",$B22="",$C22=""),"",B22*'MPTO_working_3-way'!$I21)</f>
        <v>4.7208444194131012</v>
      </c>
      <c r="G22" s="22">
        <f>IF(OR($A22="",$B22="",$C22=""),"",C22*'MPTO_working_3-way'!$I21)</f>
        <v>1.5496684941986485</v>
      </c>
      <c r="H22" s="17">
        <f>IF(OR($A22="",$B22="",$C22=""),"",'MPTO_working_3-way'!E21)</f>
        <v>7.2531714566856795</v>
      </c>
      <c r="I22" s="21">
        <f>IF(OR($A22="",$B22="",$C22=""),"",'MPTO_working_3-way'!F21)</f>
        <v>4.7930720010576682</v>
      </c>
      <c r="J22" s="22">
        <f>IF(OR($A22="",$B22="",$C22=""),"",'MPTO_working_3-way'!G21)</f>
        <v>1.5302340265347225</v>
      </c>
      <c r="K22" s="17">
        <f>IF(OR($A22="",$B22="",$C22=""),"",'OddsRatio_working_3-way'!H21)</f>
        <v>7.1239416819603036</v>
      </c>
      <c r="L22" s="21">
        <f>IF(OR($A22="",$B22="",$C22=""),"",'OddsRatio_working_3-way'!I21)</f>
        <v>4.7880051640991566</v>
      </c>
      <c r="M22" s="22">
        <f>IF(OR($A22="",$B22="",$C22=""),"",'OddsRatio_working_3-way'!J21)</f>
        <v>1.5366340649140473</v>
      </c>
      <c r="N22" s="23">
        <f t="shared" si="13"/>
        <v>14.287418597093149</v>
      </c>
      <c r="O22" s="24">
        <f t="shared" si="14"/>
        <v>21.182651050472888</v>
      </c>
      <c r="P22" s="24">
        <f t="shared" si="15"/>
        <v>64.529930352433965</v>
      </c>
      <c r="Q22" t="s">
        <v>319</v>
      </c>
      <c r="R22" t="s">
        <v>152</v>
      </c>
      <c r="S22" t="s">
        <v>480</v>
      </c>
      <c r="T22" s="35">
        <v>100</v>
      </c>
      <c r="U22" s="35">
        <f t="shared" si="7"/>
        <v>12.280701754385953</v>
      </c>
      <c r="V22" s="35"/>
      <c r="W22" s="35"/>
      <c r="X22" s="35"/>
      <c r="Y22" s="35"/>
      <c r="Z22" s="35"/>
      <c r="AA22" s="35">
        <f t="shared" si="0"/>
        <v>12.280701754385953</v>
      </c>
      <c r="AB22" s="35">
        <f t="shared" si="1"/>
        <v>0</v>
      </c>
      <c r="AC22" s="35">
        <f t="shared" si="2"/>
        <v>0</v>
      </c>
      <c r="AF22">
        <v>1.63</v>
      </c>
      <c r="AG22">
        <v>2.41</v>
      </c>
      <c r="AJ22" t="s">
        <v>420</v>
      </c>
    </row>
    <row r="23" spans="1:36" ht="15" x14ac:dyDescent="0.25">
      <c r="A23">
        <v>1.1399999999999999</v>
      </c>
      <c r="B23">
        <v>9.49</v>
      </c>
      <c r="C23">
        <v>23.16</v>
      </c>
      <c r="D23" s="20">
        <f t="shared" si="3"/>
        <v>2.5744953351783728E-2</v>
      </c>
      <c r="E23" s="17">
        <f>IF(OR($A23="",$B23="",$C23=""),"",A23*'MPTO_working_3-way'!$I22)</f>
        <v>1.1693492468210334</v>
      </c>
      <c r="F23" s="21">
        <f>IF(OR($A23="",$B23="",$C23=""),"",B23*'MPTO_working_3-way'!$I22)</f>
        <v>9.7343196073084286</v>
      </c>
      <c r="G23" s="22">
        <f>IF(OR($A23="",$B23="",$C23=""),"",C23*'MPTO_working_3-way'!$I22)</f>
        <v>23.75625311962731</v>
      </c>
      <c r="H23" s="17">
        <f>IF(OR($A23="",$B23="",$C23=""),"",'MPTO_working_3-way'!E22)</f>
        <v>1.1512628996660659</v>
      </c>
      <c r="I23" s="21">
        <f>IF(OR($A23="",$B23="",$C23=""),"",'MPTO_working_3-way'!F22)</f>
        <v>10.331386787635529</v>
      </c>
      <c r="J23" s="22">
        <f>IF(OR($A23="",$B23="",$C23=""),"",'MPTO_working_3-way'!G22)</f>
        <v>28.904873706680579</v>
      </c>
      <c r="K23" s="17">
        <f>IF(OR($A23="",$B23="",$C23=""),"",'OddsRatio_working_3-way'!H22)</f>
        <v>1.155723633876184</v>
      </c>
      <c r="L23" s="21">
        <f>IF(OR($A23="",$B23="",$C23=""),"",'OddsRatio_working_3-way'!I22)</f>
        <v>10.44352608292003</v>
      </c>
      <c r="M23" s="22">
        <f>IF(OR($A23="",$B23="",$C23=""),"",'OddsRatio_working_3-way'!J22)</f>
        <v>25.64882661925888</v>
      </c>
      <c r="N23" s="23">
        <f t="shared" si="13"/>
        <v>85.517650327186473</v>
      </c>
      <c r="O23" s="24">
        <f t="shared" si="14"/>
        <v>10.272931651527141</v>
      </c>
      <c r="P23" s="24">
        <f t="shared" si="15"/>
        <v>4.2094180212863801</v>
      </c>
      <c r="Q23" t="s">
        <v>160</v>
      </c>
      <c r="R23" t="s">
        <v>124</v>
      </c>
      <c r="S23" t="s">
        <v>480</v>
      </c>
      <c r="T23" s="35">
        <v>100</v>
      </c>
      <c r="U23" s="35">
        <f t="shared" si="7"/>
        <v>54.337899543379002</v>
      </c>
      <c r="V23" s="35"/>
      <c r="W23" s="35"/>
      <c r="X23" s="35"/>
      <c r="Y23" s="35"/>
      <c r="Z23" s="35"/>
      <c r="AA23" s="35">
        <f t="shared" si="0"/>
        <v>54.337899543379002</v>
      </c>
      <c r="AB23" s="35">
        <f t="shared" si="1"/>
        <v>0</v>
      </c>
      <c r="AC23" s="35">
        <f t="shared" si="2"/>
        <v>0</v>
      </c>
      <c r="AF23">
        <v>1.35</v>
      </c>
      <c r="AG23">
        <v>3.34</v>
      </c>
      <c r="AJ23" t="s">
        <v>420</v>
      </c>
    </row>
    <row r="24" spans="1:36" ht="15" x14ac:dyDescent="0.25">
      <c r="A24">
        <v>2.19</v>
      </c>
      <c r="B24">
        <v>3.37</v>
      </c>
      <c r="C24">
        <v>3.7</v>
      </c>
      <c r="D24" s="20">
        <f t="shared" si="3"/>
        <v>2.3627179880990612E-2</v>
      </c>
      <c r="E24" s="17">
        <f>IF(OR($A24="",$B24="",$C24=""),"",A24*'MPTO_working_3-way'!$I23)</f>
        <v>2.2417435239393693</v>
      </c>
      <c r="F24" s="21">
        <f>IF(OR($A24="",$B24="",$C24=""),"",B24*'MPTO_working_3-way'!$I23)</f>
        <v>3.4496235961989385</v>
      </c>
      <c r="G24" s="22">
        <f>IF(OR($A24="",$B24="",$C24=""),"",C24*'MPTO_working_3-way'!$I23)</f>
        <v>3.7874205655596653</v>
      </c>
      <c r="H24" s="17">
        <f>IF(OR($A24="",$B24="",$C24=""),"",'MPTO_working_3-way'!E23)</f>
        <v>2.2284357054236446</v>
      </c>
      <c r="I24" s="21">
        <f>IF(OR($A24="",$B24="",$C24=""),"",'MPTO_working_3-way'!F23)</f>
        <v>3.4618825117341623</v>
      </c>
      <c r="J24" s="22">
        <f>IF(OR($A24="",$B24="",$C24=""),"",'MPTO_working_3-way'!G23)</f>
        <v>3.8110548569923952</v>
      </c>
      <c r="K24" s="17">
        <f>IF(OR($A24="",$B24="",$C24=""),"",'OddsRatio_working_3-way'!H23)</f>
        <v>2.234023912364111</v>
      </c>
      <c r="L24" s="21">
        <f>IF(OR($A24="",$B24="",$C24=""),"",'OddsRatio_working_3-way'!I23)</f>
        <v>3.4576778758848272</v>
      </c>
      <c r="M24" s="22">
        <f>IF(OR($A24="",$B24="",$C24=""),"",'OddsRatio_working_3-way'!J23)</f>
        <v>3.7998861877168912</v>
      </c>
      <c r="N24" s="23">
        <f t="shared" si="13"/>
        <v>44.608136003119611</v>
      </c>
      <c r="O24" s="24">
        <f t="shared" si="14"/>
        <v>28.988669984223126</v>
      </c>
      <c r="P24" s="24">
        <f t="shared" si="15"/>
        <v>26.403194012657277</v>
      </c>
      <c r="Q24" t="s">
        <v>158</v>
      </c>
      <c r="R24" t="s">
        <v>155</v>
      </c>
      <c r="S24" t="s">
        <v>480</v>
      </c>
      <c r="T24" s="35">
        <v>100</v>
      </c>
      <c r="U24" s="35">
        <f t="shared" si="7"/>
        <v>74.683544303797461</v>
      </c>
      <c r="V24" s="35"/>
      <c r="W24" s="35"/>
      <c r="X24" s="35"/>
      <c r="Y24" s="35"/>
      <c r="Z24" s="35"/>
      <c r="AA24" s="35">
        <f t="shared" si="0"/>
        <v>74.683544303797461</v>
      </c>
      <c r="AB24" s="35">
        <f t="shared" si="1"/>
        <v>0</v>
      </c>
      <c r="AC24" s="35">
        <f t="shared" si="2"/>
        <v>0</v>
      </c>
      <c r="AF24">
        <v>2.12</v>
      </c>
      <c r="AG24">
        <v>1.79</v>
      </c>
      <c r="AJ24" t="s">
        <v>420</v>
      </c>
    </row>
    <row r="25" spans="1:36" ht="15" x14ac:dyDescent="0.25">
      <c r="A25">
        <v>3.95</v>
      </c>
      <c r="B25">
        <v>3.71</v>
      </c>
      <c r="C25">
        <v>2</v>
      </c>
      <c r="D25" s="20">
        <f t="shared" si="3"/>
        <v>2.2706335937766386E-2</v>
      </c>
      <c r="E25" s="17">
        <f>IF(OR($A25="",$B25="",$C25=""),"",A25*'MPTO_working_3-way'!$I24)</f>
        <v>4.0396900269541778</v>
      </c>
      <c r="F25" s="21">
        <f>IF(OR($A25="",$B25="",$C25=""),"",B25*'MPTO_working_3-way'!$I24)</f>
        <v>3.7942405063291131</v>
      </c>
      <c r="G25" s="22">
        <f>IF(OR($A25="",$B25="",$C25=""),"",C25*'MPTO_working_3-way'!$I24)</f>
        <v>2.0454126718755328</v>
      </c>
      <c r="H25" s="17">
        <f>IF(OR($A25="",$B25="",$C25=""),"",'MPTO_working_3-way'!E24)</f>
        <v>4.0717312278589448</v>
      </c>
      <c r="I25" s="21">
        <f>IF(OR($A25="",$B25="",$C25=""),"",'MPTO_working_3-way'!F24)</f>
        <v>3.8171872625843828</v>
      </c>
      <c r="J25" s="22">
        <f>IF(OR($A25="",$B25="",$C25=""),"",'MPTO_working_3-way'!G24)</f>
        <v>2.030740449905307</v>
      </c>
      <c r="K25" s="17">
        <f>IF(OR($A25="",$B25="",$C25=""),"",'OddsRatio_working_3-way'!H24)</f>
        <v>4.0578064610814222</v>
      </c>
      <c r="L25" s="21">
        <f>IF(OR($A25="",$B25="",$C25=""),"",'OddsRatio_working_3-way'!I24)</f>
        <v>3.8090357659425953</v>
      </c>
      <c r="M25" s="22">
        <f>IF(OR($A25="",$B25="",$C25=""),"",'OddsRatio_working_3-way'!J24)</f>
        <v>2.036544563078448</v>
      </c>
      <c r="N25" s="23">
        <f t="shared" si="13"/>
        <v>24.754374551702281</v>
      </c>
      <c r="O25" s="24">
        <f t="shared" si="14"/>
        <v>26.355735708685724</v>
      </c>
      <c r="P25" s="24">
        <f t="shared" si="15"/>
        <v>48.889889739612016</v>
      </c>
      <c r="Q25" t="s">
        <v>154</v>
      </c>
      <c r="R25" t="s">
        <v>159</v>
      </c>
      <c r="S25" t="s">
        <v>480</v>
      </c>
      <c r="T25" s="35">
        <v>100</v>
      </c>
      <c r="U25" s="35">
        <f t="shared" si="7"/>
        <v>52.38095238095238</v>
      </c>
      <c r="V25" s="35"/>
      <c r="W25" s="35"/>
      <c r="X25" s="35"/>
      <c r="Y25" s="35"/>
      <c r="Z25" s="35"/>
      <c r="AA25" s="35">
        <f t="shared" si="0"/>
        <v>52.38095238095238</v>
      </c>
      <c r="AB25" s="35">
        <f t="shared" si="1"/>
        <v>0</v>
      </c>
      <c r="AC25" s="35">
        <f t="shared" si="2"/>
        <v>0</v>
      </c>
      <c r="AF25">
        <v>1.82</v>
      </c>
      <c r="AG25">
        <v>2.09</v>
      </c>
      <c r="AJ25" t="s">
        <v>420</v>
      </c>
    </row>
    <row r="26" spans="1:36" ht="15" x14ac:dyDescent="0.25">
      <c r="A26">
        <v>2.1</v>
      </c>
      <c r="B26">
        <v>3.62</v>
      </c>
      <c r="C26">
        <v>3.62</v>
      </c>
      <c r="D26" s="20">
        <f t="shared" si="3"/>
        <v>2.8676664035780064E-2</v>
      </c>
      <c r="E26" s="17">
        <f>IF(OR($A26="",$B26="",$C26=""),"",A26*'MPTO_working_3-way'!$I25)</f>
        <v>2.160220994475138</v>
      </c>
      <c r="F26" s="21">
        <f>IF(OR($A26="",$B26="",$C26=""),"",B26*'MPTO_working_3-way'!$I25)</f>
        <v>3.7238095238095239</v>
      </c>
      <c r="G26" s="22">
        <f>IF(OR($A26="",$B26="",$C26=""),"",C26*'MPTO_working_3-way'!$I25)</f>
        <v>3.7238095238095239</v>
      </c>
      <c r="H26" s="17">
        <f>IF(OR($A26="",$B26="",$C26=""),"",'MPTO_working_3-way'!E25)</f>
        <v>2.14301822965608</v>
      </c>
      <c r="I26" s="21">
        <f>IF(OR($A26="",$B26="",$C26=""),"",'MPTO_working_3-way'!F25)</f>
        <v>3.7497533706017756</v>
      </c>
      <c r="J26" s="22">
        <f>IF(OR($A26="",$B26="",$C26=""),"",'MPTO_working_3-way'!G25)</f>
        <v>3.7497533706017756</v>
      </c>
      <c r="K26" s="17">
        <f>IF(OR($A26="",$B26="",$C26=""),"",'OddsRatio_working_3-way'!H25)</f>
        <v>2.1500101501685087</v>
      </c>
      <c r="L26" s="21">
        <f>IF(OR($A26="",$B26="",$C26=""),"",'OddsRatio_working_3-way'!I25)</f>
        <v>3.73911508494681</v>
      </c>
      <c r="M26" s="22">
        <f>IF(OR($A26="",$B26="",$C26=""),"",'OddsRatio_working_3-way'!J25)</f>
        <v>3.73911508494681</v>
      </c>
      <c r="N26" s="23">
        <f t="shared" si="13"/>
        <v>46.291560102301794</v>
      </c>
      <c r="O26" s="24">
        <f t="shared" si="14"/>
        <v>26.854219948849106</v>
      </c>
      <c r="P26" s="24">
        <f t="shared" si="15"/>
        <v>26.854219948849106</v>
      </c>
      <c r="Q26" t="s">
        <v>162</v>
      </c>
      <c r="R26" t="s">
        <v>167</v>
      </c>
      <c r="S26" t="s">
        <v>480</v>
      </c>
      <c r="T26" s="35">
        <v>100</v>
      </c>
      <c r="U26" s="35">
        <f t="shared" si="7"/>
        <v>57.446808510638299</v>
      </c>
      <c r="V26" s="35"/>
      <c r="W26" s="35"/>
      <c r="X26" s="35"/>
      <c r="Y26" s="35"/>
      <c r="Z26" s="35"/>
      <c r="AA26" s="35">
        <f t="shared" si="0"/>
        <v>57.446808510638299</v>
      </c>
      <c r="AB26" s="35">
        <f t="shared" si="1"/>
        <v>0</v>
      </c>
      <c r="AC26" s="35">
        <f t="shared" si="2"/>
        <v>0</v>
      </c>
      <c r="AF26">
        <v>1.75</v>
      </c>
      <c r="AG26">
        <v>2.17</v>
      </c>
      <c r="AJ26" t="s">
        <v>421</v>
      </c>
    </row>
    <row r="27" spans="1:36" ht="15" x14ac:dyDescent="0.25">
      <c r="A27">
        <v>2.35</v>
      </c>
      <c r="B27">
        <v>3.71</v>
      </c>
      <c r="C27">
        <v>3</v>
      </c>
      <c r="D27" s="20">
        <f t="shared" si="3"/>
        <v>2.8407027202691504E-2</v>
      </c>
      <c r="E27" s="17">
        <f>IF(OR($A27="",$B27="",$C27=""),"",A27*'MPTO_working_3-way'!$I26)</f>
        <v>2.416756513926325</v>
      </c>
      <c r="F27" s="21">
        <f>IF(OR($A27="",$B27="",$C27=""),"",B27*'MPTO_working_3-way'!$I26)</f>
        <v>3.8153900709219855</v>
      </c>
      <c r="G27" s="22">
        <f>IF(OR($A27="",$B27="",$C27=""),"",C27*'MPTO_working_3-way'!$I26)</f>
        <v>3.0852210816080747</v>
      </c>
      <c r="H27" s="17">
        <f>IF(OR($A27="",$B27="",$C27=""),"",'MPTO_working_3-way'!E26)</f>
        <v>2.4034827089778541</v>
      </c>
      <c r="I27" s="21">
        <f>IF(OR($A27="",$B27="",$C27=""),"",'MPTO_working_3-way'!F26)</f>
        <v>3.8450776694271567</v>
      </c>
      <c r="J27" s="22">
        <f>IF(OR($A27="",$B27="",$C27=""),"",'MPTO_working_3-way'!G26)</f>
        <v>3.0877127397934085</v>
      </c>
      <c r="K27" s="17">
        <f>IF(OR($A27="",$B27="",$C27=""),"",'OddsRatio_working_3-way'!H26)</f>
        <v>2.4094510478264706</v>
      </c>
      <c r="L27" s="21">
        <f>IF(OR($A27="",$B27="",$C27=""),"",'OddsRatio_working_3-way'!I26)</f>
        <v>3.8293424737849904</v>
      </c>
      <c r="M27" s="22">
        <f>IF(OR($A27="",$B27="",$C27=""),"",'OddsRatio_working_3-way'!J26)</f>
        <v>3.0880756264095863</v>
      </c>
      <c r="N27" s="23">
        <f t="shared" si="13"/>
        <v>41.377771994720902</v>
      </c>
      <c r="O27" s="24">
        <f t="shared" si="14"/>
        <v>26.209639942747735</v>
      </c>
      <c r="P27" s="24">
        <f t="shared" si="15"/>
        <v>32.41258806253137</v>
      </c>
      <c r="Q27" t="s">
        <v>164</v>
      </c>
      <c r="R27" t="s">
        <v>322</v>
      </c>
      <c r="S27" t="s">
        <v>480</v>
      </c>
      <c r="T27" s="35">
        <v>100</v>
      </c>
      <c r="U27" s="35">
        <f t="shared" si="7"/>
        <v>57.983193277310924</v>
      </c>
      <c r="V27" s="35"/>
      <c r="W27" s="35"/>
      <c r="X27" s="35"/>
      <c r="Y27" s="35"/>
      <c r="Z27" s="35"/>
      <c r="AA27" s="35">
        <f t="shared" si="0"/>
        <v>57.983193277310924</v>
      </c>
      <c r="AB27" s="35">
        <f t="shared" si="1"/>
        <v>0</v>
      </c>
      <c r="AC27" s="35">
        <f t="shared" si="2"/>
        <v>0</v>
      </c>
      <c r="AF27">
        <v>1.68</v>
      </c>
      <c r="AG27">
        <v>2.27</v>
      </c>
      <c r="AJ27" t="s">
        <v>421</v>
      </c>
    </row>
    <row r="28" spans="1:36" ht="15" x14ac:dyDescent="0.25">
      <c r="A28">
        <v>2.38</v>
      </c>
      <c r="B28">
        <v>3.32</v>
      </c>
      <c r="C28">
        <v>3.27</v>
      </c>
      <c r="D28" s="20">
        <f t="shared" si="3"/>
        <v>2.7183284057516133E-2</v>
      </c>
      <c r="E28" s="17">
        <f>IF(OR($A28="",$B28="",$C28=""),"",A28*'MPTO_working_3-way'!$I27)</f>
        <v>2.4446962160568884</v>
      </c>
      <c r="F28" s="21">
        <f>IF(OR($A28="",$B28="",$C28=""),"",B28*'MPTO_working_3-way'!$I27)</f>
        <v>3.4102485030709535</v>
      </c>
      <c r="G28" s="22">
        <f>IF(OR($A28="",$B28="",$C28=""),"",C28*'MPTO_working_3-way'!$I27)</f>
        <v>3.3588893388680776</v>
      </c>
      <c r="H28" s="17">
        <f>IF(OR($A28="",$B28="",$C28=""),"",'MPTO_working_3-way'!E27)</f>
        <v>2.432456919470376</v>
      </c>
      <c r="I28" s="21">
        <f>IF(OR($A28="",$B28="",$C28=""),"",'MPTO_working_3-way'!F27)</f>
        <v>3.4229727213859293</v>
      </c>
      <c r="J28" s="22">
        <f>IF(OR($A28="",$B28="",$C28=""),"",'MPTO_working_3-way'!G27)</f>
        <v>3.3698478491317791</v>
      </c>
      <c r="K28" s="17">
        <f>IF(OR($A28="",$B28="",$C28=""),"",'OddsRatio_working_3-way'!H27)</f>
        <v>2.437834293823391</v>
      </c>
      <c r="L28" s="21">
        <f>IF(OR($A28="",$B28="",$C28=""),"",'OddsRatio_working_3-way'!I27)</f>
        <v>3.4172286678770045</v>
      </c>
      <c r="M28" s="22">
        <f>IF(OR($A28="",$B28="",$C28=""),"",'OddsRatio_working_3-way'!J27)</f>
        <v>3.3651332224486219</v>
      </c>
      <c r="N28" s="23">
        <f t="shared" si="13"/>
        <v>40.904877809846042</v>
      </c>
      <c r="O28" s="24">
        <f t="shared" si="14"/>
        <v>29.323376261275175</v>
      </c>
      <c r="P28" s="24">
        <f t="shared" si="15"/>
        <v>29.771745928878772</v>
      </c>
      <c r="Q28" t="s">
        <v>168</v>
      </c>
      <c r="R28" t="s">
        <v>128</v>
      </c>
      <c r="S28" t="s">
        <v>480</v>
      </c>
      <c r="T28" s="35">
        <v>100</v>
      </c>
      <c r="U28" s="35">
        <f t="shared" si="7"/>
        <v>35.897435897435898</v>
      </c>
      <c r="V28" s="35"/>
      <c r="W28" s="35"/>
      <c r="X28" s="35"/>
      <c r="Y28" s="35"/>
      <c r="Z28" s="35"/>
      <c r="AA28" s="35">
        <f t="shared" si="0"/>
        <v>35.897435897435898</v>
      </c>
      <c r="AB28" s="35">
        <f t="shared" si="1"/>
        <v>0</v>
      </c>
      <c r="AC28" s="35">
        <f t="shared" si="2"/>
        <v>0</v>
      </c>
      <c r="AF28">
        <v>2.02</v>
      </c>
      <c r="AG28">
        <v>1.88</v>
      </c>
      <c r="AJ28" t="s">
        <v>421</v>
      </c>
    </row>
    <row r="29" spans="1:36" ht="15" x14ac:dyDescent="0.25">
      <c r="A29">
        <v>1.56</v>
      </c>
      <c r="B29">
        <v>4.1900000000000004</v>
      </c>
      <c r="C29">
        <v>6.49</v>
      </c>
      <c r="D29" s="20">
        <f t="shared" si="3"/>
        <v>3.3772330443176957E-2</v>
      </c>
      <c r="E29" s="17">
        <f>IF(OR($A29="",$B29="",$C29=""),"",A29*'MPTO_working_3-way'!$I28)</f>
        <v>1.6126848354913561</v>
      </c>
      <c r="F29" s="21">
        <f>IF(OR($A29="",$B29="",$C29=""),"",B29*'MPTO_working_3-way'!$I28)</f>
        <v>4.3315060645569119</v>
      </c>
      <c r="G29" s="22">
        <f>IF(OR($A29="",$B29="",$C29=""),"",C29*'MPTO_working_3-way'!$I28)</f>
        <v>6.7091824245762188</v>
      </c>
      <c r="H29" s="17">
        <f>IF(OR($A29="",$B29="",$C29=""),"",'MPTO_working_3-way'!E28)</f>
        <v>1.587885834659361</v>
      </c>
      <c r="I29" s="21">
        <f>IF(OR($A29="",$B29="",$C29=""),"",'MPTO_working_3-way'!F28)</f>
        <v>4.3974205591769264</v>
      </c>
      <c r="J29" s="22">
        <f>IF(OR($A29="",$B29="",$C29=""),"",'MPTO_working_3-way'!G28)</f>
        <v>7.0015380268275518</v>
      </c>
      <c r="K29" s="17">
        <f>IF(OR($A29="",$B29="",$C29=""),"",'OddsRatio_working_3-way'!H28)</f>
        <v>1.5962568184488468</v>
      </c>
      <c r="L29" s="21">
        <f>IF(OR($A29="",$B29="",$C29=""),"",'OddsRatio_working_3-way'!I28)</f>
        <v>4.3965343765211067</v>
      </c>
      <c r="M29" s="22">
        <f>IF(OR($A29="",$B29="",$C29=""),"",'OddsRatio_working_3-way'!J28)</f>
        <v>6.845446309436011</v>
      </c>
      <c r="N29" s="23">
        <f t="shared" si="13"/>
        <v>62.008396060555626</v>
      </c>
      <c r="O29" s="24">
        <f t="shared" si="14"/>
        <v>23.086658199156744</v>
      </c>
      <c r="P29" s="24">
        <f t="shared" si="15"/>
        <v>14.904945740287637</v>
      </c>
      <c r="Q29" t="s">
        <v>323</v>
      </c>
      <c r="R29" t="s">
        <v>326</v>
      </c>
      <c r="S29" t="s">
        <v>480</v>
      </c>
      <c r="T29" s="35">
        <v>100</v>
      </c>
      <c r="U29" s="35">
        <f t="shared" si="7"/>
        <v>15.966386554621849</v>
      </c>
      <c r="V29" s="35"/>
      <c r="W29" s="35"/>
      <c r="X29" s="35"/>
      <c r="Y29" s="35"/>
      <c r="Z29" s="35"/>
      <c r="AA29" s="35">
        <f t="shared" si="0"/>
        <v>15.966386554621849</v>
      </c>
      <c r="AB29" s="35">
        <f t="shared" si="1"/>
        <v>0</v>
      </c>
      <c r="AC29" s="35">
        <f t="shared" si="2"/>
        <v>0</v>
      </c>
      <c r="AF29">
        <v>1.83</v>
      </c>
      <c r="AG29">
        <v>2.0499999999999998</v>
      </c>
      <c r="AJ29" t="s">
        <v>421</v>
      </c>
    </row>
    <row r="30" spans="1:36" s="35" customFormat="1" ht="15" x14ac:dyDescent="0.25">
      <c r="A30">
        <v>1.19</v>
      </c>
      <c r="B30">
        <v>7.28</v>
      </c>
      <c r="C30">
        <v>19.32</v>
      </c>
      <c r="D30" s="20">
        <f t="shared" si="3"/>
        <v>2.9458606184948888E-2</v>
      </c>
      <c r="E30" s="17">
        <f>IF(OR($A30="",$B30="",$C30=""),"",A30*'MPTO_working_3-way'!$I29)</f>
        <v>1.2250557413600891</v>
      </c>
      <c r="F30" s="21">
        <f>IF(OR($A30="",$B30="",$C30=""),"",B30*'MPTO_working_3-way'!$I29)</f>
        <v>7.4944586530264283</v>
      </c>
      <c r="G30" s="22">
        <f>IF(OR($A30="",$B30="",$C30=""),"",C30*'MPTO_working_3-way'!$I29)</f>
        <v>19.889140271493211</v>
      </c>
      <c r="H30" s="17">
        <f>IF(OR($A30="",$B30="",$C30=""),"",'MPTO_working_3-way'!E29)</f>
        <v>1.2040698537913297</v>
      </c>
      <c r="I30" s="21">
        <f>IF(OR($A30="",$B30="",$C30=""),"",'MPTO_working_3-way'!F29)</f>
        <v>7.8404867419141597</v>
      </c>
      <c r="J30" s="22">
        <f>IF(OR($A30="",$B30="",$C30=""),"",'MPTO_working_3-way'!G29)</f>
        <v>23.843416105133837</v>
      </c>
      <c r="K30" s="17">
        <f>IF(OR($A30="",$B30="",$C30=""),"",'OddsRatio_working_3-way'!H29)</f>
        <v>1.2096037738872327</v>
      </c>
      <c r="L30" s="21">
        <f>IF(OR($A30="",$B30="",$C30=""),"",'OddsRatio_working_3-way'!I29)</f>
        <v>7.9279563158516915</v>
      </c>
      <c r="M30" s="22">
        <f>IF(OR($A30="",$B30="",$C30=""),"",'OddsRatio_working_3-way'!J29)</f>
        <v>21.210216513758439</v>
      </c>
      <c r="N30" s="23">
        <f t="shared" si="13"/>
        <v>81.628938687293825</v>
      </c>
      <c r="O30" s="24">
        <f t="shared" si="14"/>
        <v>13.343191900807645</v>
      </c>
      <c r="P30" s="24">
        <f t="shared" si="15"/>
        <v>5.027869411898533</v>
      </c>
      <c r="Q30" t="s">
        <v>174</v>
      </c>
      <c r="R30" t="s">
        <v>173</v>
      </c>
      <c r="S30" t="s">
        <v>480</v>
      </c>
      <c r="T30" s="35">
        <v>100</v>
      </c>
      <c r="U30" s="35">
        <f t="shared" si="7"/>
        <v>49.748743718592962</v>
      </c>
      <c r="AA30" s="35">
        <f t="shared" si="0"/>
        <v>49.748743718592962</v>
      </c>
      <c r="AB30" s="35">
        <f t="shared" si="1"/>
        <v>0</v>
      </c>
      <c r="AC30" s="35">
        <f t="shared" si="2"/>
        <v>0</v>
      </c>
      <c r="AD30" s="36"/>
      <c r="AE30" s="36"/>
      <c r="AF30">
        <v>1.67</v>
      </c>
      <c r="AG30">
        <v>2.2999999999999998</v>
      </c>
      <c r="AH30" s="36"/>
      <c r="AI30" s="36"/>
      <c r="AJ30" t="s">
        <v>429</v>
      </c>
    </row>
    <row r="31" spans="1:36" ht="15" x14ac:dyDescent="0.25">
      <c r="A31">
        <v>1.99</v>
      </c>
      <c r="B31">
        <v>3.7</v>
      </c>
      <c r="C31">
        <v>3.98</v>
      </c>
      <c r="D31" s="20">
        <f t="shared" si="3"/>
        <v>2.4039114491375635E-2</v>
      </c>
      <c r="E31" s="17">
        <f>IF(OR($A31="",$B31="",$C31=""),"",A31*'MPTO_working_3-way'!$I30)</f>
        <v>2.0378378378378375</v>
      </c>
      <c r="F31" s="21">
        <f>IF(OR($A31="",$B31="",$C31=""),"",B31*'MPTO_working_3-way'!$I30)</f>
        <v>3.7889447236180902</v>
      </c>
      <c r="G31" s="22">
        <f>IF(OR($A31="",$B31="",$C31=""),"",C31*'MPTO_working_3-way'!$I30)</f>
        <v>4.0756756756756749</v>
      </c>
      <c r="H31" s="17">
        <f>IF(OR($A31="",$B31="",$C31=""),"",'MPTO_working_3-way'!E30)</f>
        <v>2.0222466355396866</v>
      </c>
      <c r="I31" s="21">
        <f>IF(OR($A31="",$B31="",$C31=""),"",'MPTO_working_3-way'!F30)</f>
        <v>3.8130502330398754</v>
      </c>
      <c r="J31" s="22">
        <f>IF(OR($A31="",$B31="",$C31=""),"",'MPTO_working_3-way'!G30)</f>
        <v>4.1111111111111098</v>
      </c>
      <c r="K31" s="17">
        <f>IF(OR($A31="",$B31="",$C31=""),"",'OddsRatio_working_3-way'!H30)</f>
        <v>2.0283926800942789</v>
      </c>
      <c r="L31" s="21">
        <f>IF(OR($A31="",$B31="",$C31=""),"",'OddsRatio_working_3-way'!I30)</f>
        <v>3.8047073093480339</v>
      </c>
      <c r="M31" s="22">
        <f>IF(OR($A31="",$B31="",$C31=""),"",'OddsRatio_working_3-way'!J30)</f>
        <v>4.0955658451322732</v>
      </c>
      <c r="N31" s="23">
        <f t="shared" si="13"/>
        <v>49.071618037135288</v>
      </c>
      <c r="O31" s="24">
        <f t="shared" si="14"/>
        <v>26.392572944297083</v>
      </c>
      <c r="P31" s="24">
        <f t="shared" si="15"/>
        <v>24.535809018567644</v>
      </c>
      <c r="Q31" t="s">
        <v>327</v>
      </c>
      <c r="R31" t="s">
        <v>179</v>
      </c>
      <c r="S31" t="s">
        <v>480</v>
      </c>
      <c r="T31" s="35">
        <v>100</v>
      </c>
      <c r="U31" s="35">
        <f t="shared" si="7"/>
        <v>40.476190476190474</v>
      </c>
      <c r="V31" s="35"/>
      <c r="W31" s="35"/>
      <c r="X31" s="35"/>
      <c r="Y31" s="35"/>
      <c r="Z31" s="35"/>
      <c r="AA31" s="35">
        <f t="shared" si="0"/>
        <v>40.476190476190474</v>
      </c>
      <c r="AB31" s="35">
        <f t="shared" si="1"/>
        <v>0</v>
      </c>
      <c r="AC31" s="35">
        <f t="shared" si="2"/>
        <v>0</v>
      </c>
      <c r="AF31">
        <v>1.99</v>
      </c>
      <c r="AG31">
        <v>1.92</v>
      </c>
      <c r="AJ31" t="s">
        <v>429</v>
      </c>
    </row>
    <row r="32" spans="1:36" ht="15" x14ac:dyDescent="0.25">
      <c r="A32">
        <v>1.68</v>
      </c>
      <c r="B32">
        <v>3.88</v>
      </c>
      <c r="C32">
        <v>5.79</v>
      </c>
      <c r="D32" s="20">
        <f t="shared" si="3"/>
        <v>2.5681625676284181E-2</v>
      </c>
      <c r="E32" s="17">
        <f>IF(OR($A32="",$B32="",$C32=""),"",A32*'MPTO_working_3-way'!$I31)</f>
        <v>1.7231451311361574</v>
      </c>
      <c r="F32" s="21">
        <f>IF(OR($A32="",$B32="",$C32=""),"",B32*'MPTO_working_3-way'!$I31)</f>
        <v>3.9796447076239825</v>
      </c>
      <c r="G32" s="22">
        <f>IF(OR($A32="",$B32="",$C32=""),"",C32*'MPTO_working_3-way'!$I31)</f>
        <v>5.9386966126656855</v>
      </c>
      <c r="H32" s="17">
        <f>IF(OR($A32="",$B32="",$C32=""),"",'MPTO_working_3-way'!E31)</f>
        <v>1.7045138241555278</v>
      </c>
      <c r="I32" s="21">
        <f>IF(OR($A32="",$B32="",$C32=""),"",'MPTO_working_3-way'!F31)</f>
        <v>4.0133014153808473</v>
      </c>
      <c r="J32" s="22">
        <f>IF(OR($A32="",$B32="",$C32=""),"",'MPTO_working_3-way'!G31)</f>
        <v>6.09195081700486</v>
      </c>
      <c r="K32" s="17">
        <f>IF(OR($A32="",$B32="",$C32=""),"",'OddsRatio_working_3-way'!H31)</f>
        <v>1.7112303133567921</v>
      </c>
      <c r="L32" s="21">
        <f>IF(OR($A32="",$B32="",$C32=""),"",'OddsRatio_working_3-way'!I31)</f>
        <v>4.0122695624522944</v>
      </c>
      <c r="M32" s="22">
        <f>IF(OR($A32="",$B32="",$C32=""),"",'OddsRatio_working_3-way'!J31)</f>
        <v>6.0099900014397543</v>
      </c>
      <c r="N32" s="23">
        <f t="shared" si="13"/>
        <v>58.033417030906101</v>
      </c>
      <c r="O32" s="24">
        <f t="shared" si="14"/>
        <v>25.127871291732539</v>
      </c>
      <c r="P32" s="24">
        <f t="shared" si="15"/>
        <v>16.838711677361353</v>
      </c>
      <c r="Q32" t="s">
        <v>171</v>
      </c>
      <c r="R32" t="s">
        <v>177</v>
      </c>
      <c r="S32" t="s">
        <v>480</v>
      </c>
      <c r="T32" s="35">
        <v>100</v>
      </c>
      <c r="U32" s="35">
        <f t="shared" si="7"/>
        <v>62.546816479400754</v>
      </c>
      <c r="V32" s="35"/>
      <c r="W32" s="35"/>
      <c r="X32" s="35"/>
      <c r="Y32" s="35"/>
      <c r="Z32" s="35"/>
      <c r="AA32" s="35">
        <f t="shared" si="0"/>
        <v>62.546816479400754</v>
      </c>
      <c r="AB32" s="35">
        <f t="shared" si="1"/>
        <v>0</v>
      </c>
      <c r="AC32" s="35">
        <f t="shared" si="2"/>
        <v>0</v>
      </c>
      <c r="AF32">
        <v>2.09</v>
      </c>
      <c r="AG32">
        <v>1.82</v>
      </c>
      <c r="AJ32" t="s">
        <v>429</v>
      </c>
    </row>
    <row r="33" spans="1:36" ht="15" x14ac:dyDescent="0.25">
      <c r="A33">
        <v>2.67</v>
      </c>
      <c r="B33">
        <v>3.46</v>
      </c>
      <c r="C33">
        <v>2.79</v>
      </c>
      <c r="D33" s="20">
        <f t="shared" si="3"/>
        <v>2.1972115314555341E-2</v>
      </c>
      <c r="E33" s="17">
        <f>IF(OR($A33="",$B33="",$C33=""),"",A33*'MPTO_working_3-way'!$I32)</f>
        <v>2.7286655478898627</v>
      </c>
      <c r="F33" s="21">
        <f>IF(OR($A33="",$B33="",$C33=""),"",B33*'MPTO_working_3-way'!$I32)</f>
        <v>3.5360235189883613</v>
      </c>
      <c r="G33" s="22">
        <f>IF(OR($A33="",$B33="",$C33=""),"",C33*'MPTO_working_3-way'!$I32)</f>
        <v>2.8513022017276093</v>
      </c>
      <c r="H33" s="17">
        <f>IF(OR($A33="",$B33="",$C33=""),"",'MPTO_working_3-way'!E32)</f>
        <v>2.7232537239189378</v>
      </c>
      <c r="I33" s="21">
        <f>IF(OR($A33="",$B33="",$C33=""),"",'MPTO_working_3-way'!F32)</f>
        <v>3.549960154402036</v>
      </c>
      <c r="J33" s="22">
        <f>IF(OR($A33="",$B33="",$C33=""),"",'MPTO_working_3-way'!G32)</f>
        <v>2.8482003167935739</v>
      </c>
      <c r="K33" s="17">
        <f>IF(OR($A33="",$B33="",$C33=""),"",'OddsRatio_working_3-way'!H32)</f>
        <v>2.7259982766245283</v>
      </c>
      <c r="L33" s="21">
        <f>IF(OR($A33="",$B33="",$C33=""),"",'OddsRatio_working_3-way'!I32)</f>
        <v>3.5424884793391249</v>
      </c>
      <c r="M33" s="22">
        <f>IF(OR($A33="",$B33="",$C33=""),"",'OddsRatio_working_3-way'!J32)</f>
        <v>2.8500221048849737</v>
      </c>
      <c r="N33" s="23">
        <f t="shared" si="13"/>
        <v>36.647950525608465</v>
      </c>
      <c r="O33" s="24">
        <f t="shared" si="14"/>
        <v>28.280354885368382</v>
      </c>
      <c r="P33" s="24">
        <f t="shared" si="15"/>
        <v>35.071694589023153</v>
      </c>
      <c r="Q33" t="s">
        <v>176</v>
      </c>
      <c r="R33" t="s">
        <v>178</v>
      </c>
      <c r="S33" t="s">
        <v>480</v>
      </c>
      <c r="T33" s="35">
        <v>100</v>
      </c>
      <c r="U33" s="35">
        <f t="shared" si="7"/>
        <v>50.495049504950494</v>
      </c>
      <c r="V33" s="35"/>
      <c r="W33" s="35"/>
      <c r="X33" s="35"/>
      <c r="Y33" s="35"/>
      <c r="Z33" s="35"/>
      <c r="AA33" s="35">
        <f t="shared" si="0"/>
        <v>50.495049504950494</v>
      </c>
      <c r="AB33" s="35">
        <f t="shared" si="1"/>
        <v>0</v>
      </c>
      <c r="AC33" s="35">
        <f t="shared" si="2"/>
        <v>0</v>
      </c>
      <c r="AF33">
        <v>1.88</v>
      </c>
      <c r="AG33">
        <v>2.0299999999999998</v>
      </c>
      <c r="AJ33" t="s">
        <v>429</v>
      </c>
    </row>
    <row r="34" spans="1:36" ht="15" x14ac:dyDescent="0.25">
      <c r="A34">
        <v>2.02</v>
      </c>
      <c r="B34">
        <v>3.63</v>
      </c>
      <c r="C34">
        <v>3.98</v>
      </c>
      <c r="D34" s="20">
        <f t="shared" si="3"/>
        <v>2.1787880021442163E-2</v>
      </c>
      <c r="E34" s="17">
        <f>IF(OR($A34="",$B34="",$C34=""),"",A34*'MPTO_working_3-way'!$I33)</f>
        <v>2.0640115176433134</v>
      </c>
      <c r="F34" s="21">
        <f>IF(OR($A34="",$B34="",$C34=""),"",B34*'MPTO_working_3-way'!$I33)</f>
        <v>3.7090900044778348</v>
      </c>
      <c r="G34" s="22">
        <f>IF(OR($A34="",$B34="",$C34=""),"",C34*'MPTO_working_3-way'!$I33)</f>
        <v>4.0667157624853401</v>
      </c>
      <c r="H34" s="17">
        <f>IF(OR($A34="",$B34="",$C34=""),"",'MPTO_working_3-way'!E33)</f>
        <v>2.050075646833581</v>
      </c>
      <c r="I34" s="21">
        <f>IF(OR($A34="",$B34="",$C34=""),"",'MPTO_working_3-way'!F33)</f>
        <v>3.7282901618655377</v>
      </c>
      <c r="J34" s="22">
        <f>IF(OR($A34="",$B34="",$C34=""),"",'MPTO_working_3-way'!G33)</f>
        <v>4.0984672371639519</v>
      </c>
      <c r="K34" s="17">
        <f>IF(OR($A34="",$B34="",$C34=""),"",'OddsRatio_working_3-way'!H33)</f>
        <v>2.0556355224789695</v>
      </c>
      <c r="L34" s="21">
        <f>IF(OR($A34="",$B34="",$C34=""),"",'OddsRatio_working_3-way'!I33)</f>
        <v>3.7218837491369521</v>
      </c>
      <c r="M34" s="22">
        <f>IF(OR($A34="",$B34="",$C34=""),"",'OddsRatio_working_3-way'!J33)</f>
        <v>4.0841116244973827</v>
      </c>
      <c r="N34" s="23">
        <f t="shared" si="13"/>
        <v>48.449342043488166</v>
      </c>
      <c r="O34" s="24">
        <f t="shared" si="14"/>
        <v>26.960790889213804</v>
      </c>
      <c r="P34" s="24">
        <f t="shared" si="15"/>
        <v>24.589867067298016</v>
      </c>
      <c r="Q34" t="s">
        <v>175</v>
      </c>
      <c r="R34" t="s">
        <v>172</v>
      </c>
      <c r="S34" t="s">
        <v>480</v>
      </c>
      <c r="T34" s="35">
        <v>100</v>
      </c>
      <c r="U34" s="35">
        <f t="shared" si="7"/>
        <v>86.945169712793728</v>
      </c>
      <c r="V34" s="35"/>
      <c r="W34" s="35"/>
      <c r="X34" s="35"/>
      <c r="Y34" s="35"/>
      <c r="Z34" s="35"/>
      <c r="AA34" s="35">
        <f t="shared" si="0"/>
        <v>86.945169712793728</v>
      </c>
      <c r="AB34" s="35">
        <f t="shared" si="1"/>
        <v>0</v>
      </c>
      <c r="AC34" s="35">
        <f t="shared" si="2"/>
        <v>0</v>
      </c>
      <c r="AF34">
        <v>2</v>
      </c>
      <c r="AG34">
        <v>1.91</v>
      </c>
      <c r="AJ34" t="s">
        <v>429</v>
      </c>
    </row>
    <row r="35" spans="1:36" s="35" customFormat="1" ht="15" x14ac:dyDescent="0.25">
      <c r="A35">
        <v>7.66</v>
      </c>
      <c r="B35">
        <v>4.79</v>
      </c>
      <c r="C35">
        <v>1.46</v>
      </c>
      <c r="D35" s="20">
        <f t="shared" si="3"/>
        <v>2.4248076944759722E-2</v>
      </c>
      <c r="E35" s="17">
        <f>IF(OR($A35="",$B35="",$C35=""),"",A35*'MPTO_working_3-way'!$I34)</f>
        <v>7.8457402693968596</v>
      </c>
      <c r="F35" s="21">
        <f>IF(OR($A35="",$B35="",$C35=""),"",B35*'MPTO_working_3-way'!$I34)</f>
        <v>4.9061482885653991</v>
      </c>
      <c r="G35" s="22">
        <f>IF(OR($A35="",$B35="",$C35=""),"",C35*'MPTO_working_3-way'!$I34)</f>
        <v>1.4954021923393492</v>
      </c>
      <c r="H35" s="17">
        <f>IF(OR($A35="",$B35="",$C35=""),"",'MPTO_working_3-way'!E34)</f>
        <v>8.1655576243046415</v>
      </c>
      <c r="I35" s="21">
        <f>IF(OR($A35="",$B35="",$C35=""),"",'MPTO_working_3-way'!F34)</f>
        <v>4.9829191782026481</v>
      </c>
      <c r="J35" s="22">
        <f>IF(OR($A35="",$B35="",$C35=""),"",'MPTO_working_3-way'!G34)</f>
        <v>1.4774348104427144</v>
      </c>
      <c r="K35" s="17">
        <f>IF(OR($A35="",$B35="",$C35=""),"",'OddsRatio_working_3-way'!H34)</f>
        <v>7.9964532005050994</v>
      </c>
      <c r="L35" s="21">
        <f>IF(OR($A35="",$B35="",$C35=""),"",'OddsRatio_working_3-way'!I34)</f>
        <v>4.981465109596745</v>
      </c>
      <c r="M35" s="22">
        <f>IF(OR($A35="",$B35="",$C35=""),"",'OddsRatio_working_3-way'!J34)</f>
        <v>1.4832385093441958</v>
      </c>
      <c r="N35" s="23">
        <f t="shared" si="13"/>
        <v>12.745769878472856</v>
      </c>
      <c r="O35" s="24">
        <f t="shared" si="14"/>
        <v>20.382588156388742</v>
      </c>
      <c r="P35" s="24">
        <f t="shared" si="15"/>
        <v>66.871641965138409</v>
      </c>
      <c r="Q35" t="s">
        <v>180</v>
      </c>
      <c r="R35" t="s">
        <v>334</v>
      </c>
      <c r="S35" t="s">
        <v>480</v>
      </c>
      <c r="T35" s="35">
        <v>100</v>
      </c>
      <c r="U35" s="35">
        <f t="shared" si="7"/>
        <v>63.768115942028999</v>
      </c>
      <c r="AA35" s="35">
        <f t="shared" si="0"/>
        <v>63.768115942028999</v>
      </c>
      <c r="AB35" s="35">
        <f t="shared" si="1"/>
        <v>0</v>
      </c>
      <c r="AC35" s="35">
        <f t="shared" si="2"/>
        <v>0</v>
      </c>
      <c r="AD35" s="36"/>
      <c r="AE35" s="36"/>
      <c r="AF35">
        <v>1.88</v>
      </c>
      <c r="AG35">
        <v>2.0299999999999998</v>
      </c>
      <c r="AH35" s="36"/>
      <c r="AI35" s="36"/>
      <c r="AJ35" t="s">
        <v>429</v>
      </c>
    </row>
    <row r="36" spans="1:36" ht="15" x14ac:dyDescent="0.25">
      <c r="A36">
        <v>2.76</v>
      </c>
      <c r="B36">
        <v>3.17</v>
      </c>
      <c r="C36">
        <v>2.86</v>
      </c>
      <c r="D36" s="20">
        <f t="shared" si="3"/>
        <v>2.7426603479271172E-2</v>
      </c>
      <c r="E36" s="17">
        <f>IF(OR($A36="",$B36="",$C36=""),"",A36*'MPTO_working_3-way'!$I35)</f>
        <v>2.8356974256027883</v>
      </c>
      <c r="F36" s="21">
        <f>IF(OR($A36="",$B36="",$C36=""),"",B36*'MPTO_working_3-way'!$I35)</f>
        <v>3.2569423330292895</v>
      </c>
      <c r="G36" s="22">
        <f>IF(OR($A36="",$B36="",$C36=""),"",C36*'MPTO_working_3-way'!$I35)</f>
        <v>2.9384400859507154</v>
      </c>
      <c r="H36" s="17">
        <f>IF(OR($A36="",$B36="",$C36=""),"",'MPTO_working_3-way'!E35)</f>
        <v>2.8314443493272106</v>
      </c>
      <c r="I36" s="21">
        <f>IF(OR($A36="",$B36="",$C36=""),"",'MPTO_working_3-way'!F35)</f>
        <v>3.2646109645640662</v>
      </c>
      <c r="J36" s="22">
        <f>IF(OR($A36="",$B36="",$C36=""),"",'MPTO_working_3-way'!G35)</f>
        <v>2.936787282280346</v>
      </c>
      <c r="K36" s="17">
        <f>IF(OR($A36="",$B36="",$C36=""),"",'OddsRatio_working_3-way'!H35)</f>
        <v>2.8335426275882023</v>
      </c>
      <c r="L36" s="21">
        <f>IF(OR($A36="",$B36="",$C36=""),"",'OddsRatio_working_3-way'!I35)</f>
        <v>3.2606747169695458</v>
      </c>
      <c r="M36" s="22">
        <f>IF(OR($A36="",$B36="",$C36=""),"",'OddsRatio_working_3-way'!J35)</f>
        <v>2.9377211859738956</v>
      </c>
      <c r="N36" s="23">
        <f t="shared" si="13"/>
        <v>35.264693298066824</v>
      </c>
      <c r="O36" s="24">
        <f t="shared" si="14"/>
        <v>30.703644638064493</v>
      </c>
      <c r="P36" s="24">
        <f t="shared" si="15"/>
        <v>34.031662063868687</v>
      </c>
      <c r="Q36" t="s">
        <v>40</v>
      </c>
      <c r="R36" t="s">
        <v>44</v>
      </c>
      <c r="S36" t="s">
        <v>480</v>
      </c>
      <c r="T36" s="35">
        <v>100</v>
      </c>
      <c r="U36" s="35">
        <f t="shared" si="7"/>
        <v>60.629921259842511</v>
      </c>
      <c r="V36" s="35"/>
      <c r="W36" s="35"/>
      <c r="X36" s="35"/>
      <c r="Y36" s="35"/>
      <c r="Z36" s="35"/>
      <c r="AA36" s="35">
        <f t="shared" si="0"/>
        <v>60.629921259842511</v>
      </c>
      <c r="AB36" s="35">
        <f t="shared" si="1"/>
        <v>0</v>
      </c>
      <c r="AC36" s="35">
        <f t="shared" si="2"/>
        <v>0</v>
      </c>
      <c r="AF36">
        <v>2.2200000000000002</v>
      </c>
      <c r="AG36">
        <v>1.71</v>
      </c>
      <c r="AJ36" t="s">
        <v>111</v>
      </c>
    </row>
    <row r="37" spans="1:36" ht="15" x14ac:dyDescent="0.25">
      <c r="A37">
        <v>2.54</v>
      </c>
      <c r="B37">
        <v>3.09</v>
      </c>
      <c r="C37">
        <v>3.22</v>
      </c>
      <c r="D37" s="20">
        <f t="shared" si="3"/>
        <v>2.788438908201063E-2</v>
      </c>
      <c r="E37" s="17">
        <f>IF(OR($A37="",$B37="",$C37=""),"",A37*'MPTO_working_3-way'!$I36)</f>
        <v>2.610826348268307</v>
      </c>
      <c r="F37" s="21">
        <f>IF(OR($A37="",$B37="",$C37=""),"",B37*'MPTO_working_3-way'!$I36)</f>
        <v>3.1761627622634125</v>
      </c>
      <c r="G37" s="22">
        <f>IF(OR($A37="",$B37="",$C37=""),"",C37*'MPTO_working_3-way'!$I36)</f>
        <v>3.3097877328440743</v>
      </c>
      <c r="H37" s="17">
        <f>IF(OR($A37="",$B37="",$C37=""),"",'MPTO_working_3-way'!E36)</f>
        <v>2.6014162716147422</v>
      </c>
      <c r="I37" s="21">
        <f>IF(OR($A37="",$B37="",$C37=""),"",'MPTO_working_3-way'!F36)</f>
        <v>3.1813719311243194</v>
      </c>
      <c r="J37" s="22">
        <f>IF(OR($A37="",$B37="",$C37=""),"",'MPTO_working_3-way'!G36)</f>
        <v>3.3193455023954197</v>
      </c>
      <c r="K37" s="17">
        <f>IF(OR($A37="",$B37="",$C37=""),"",'OddsRatio_working_3-way'!H36)</f>
        <v>2.6057183846938292</v>
      </c>
      <c r="L37" s="21">
        <f>IF(OR($A37="",$B37="",$C37=""),"",'OddsRatio_working_3-way'!I36)</f>
        <v>3.1791892363701959</v>
      </c>
      <c r="M37" s="22">
        <f>IF(OR($A37="",$B37="",$C37=""),"",'OddsRatio_working_3-way'!J36)</f>
        <v>3.3147368922209743</v>
      </c>
      <c r="N37" s="23">
        <f t="shared" si="13"/>
        <v>38.302049489552374</v>
      </c>
      <c r="O37" s="24">
        <f t="shared" si="14"/>
        <v>31.484532590117492</v>
      </c>
      <c r="P37" s="24">
        <f t="shared" si="15"/>
        <v>30.213417920330134</v>
      </c>
      <c r="Q37" t="s">
        <v>47</v>
      </c>
      <c r="R37" t="s">
        <v>48</v>
      </c>
      <c r="S37" t="s">
        <v>480</v>
      </c>
      <c r="T37" s="35">
        <v>100</v>
      </c>
      <c r="U37" s="35">
        <f t="shared" si="7"/>
        <v>47.089947089947096</v>
      </c>
      <c r="V37" s="35"/>
      <c r="W37" s="35"/>
      <c r="X37" s="35"/>
      <c r="Y37" s="35"/>
      <c r="Z37" s="35"/>
      <c r="AA37" s="35">
        <f t="shared" si="0"/>
        <v>47.089947089947096</v>
      </c>
      <c r="AB37" s="35">
        <f t="shared" si="1"/>
        <v>0</v>
      </c>
      <c r="AC37" s="35">
        <f t="shared" si="2"/>
        <v>0</v>
      </c>
      <c r="AF37">
        <v>2.4500000000000002</v>
      </c>
      <c r="AG37">
        <v>1.6</v>
      </c>
      <c r="AJ37" t="s">
        <v>111</v>
      </c>
    </row>
    <row r="38" spans="1:36" ht="15" x14ac:dyDescent="0.25">
      <c r="A38">
        <v>1.89</v>
      </c>
      <c r="B38">
        <v>3.7</v>
      </c>
      <c r="C38">
        <v>4.33</v>
      </c>
      <c r="D38" s="20">
        <f t="shared" si="3"/>
        <v>3.0317681587889611E-2</v>
      </c>
      <c r="E38" s="17">
        <f>IF(OR($A38="",$B38="",$C38=""),"",A38*'MPTO_working_3-way'!$I37)</f>
        <v>1.9473004182011113</v>
      </c>
      <c r="F38" s="21">
        <f>IF(OR($A38="",$B38="",$C38=""),"",B38*'MPTO_working_3-way'!$I37)</f>
        <v>3.8121754218751915</v>
      </c>
      <c r="G38" s="22">
        <f>IF(OR($A38="",$B38="",$C38=""),"",C38*'MPTO_working_3-way'!$I37)</f>
        <v>4.4612755612755617</v>
      </c>
      <c r="H38" s="17">
        <f>IF(OR($A38="",$B38="",$C38=""),"",'MPTO_working_3-way'!E37)</f>
        <v>1.926802190434233</v>
      </c>
      <c r="I38" s="21">
        <f>IF(OR($A38="",$B38="",$C38=""),"",'MPTO_working_3-way'!F37)</f>
        <v>3.8437237788202907</v>
      </c>
      <c r="J38" s="22">
        <f>IF(OR($A38="",$B38="",$C38=""),"",'MPTO_working_3-way'!G37)</f>
        <v>4.5281449220601786</v>
      </c>
      <c r="K38" s="17">
        <f>IF(OR($A38="",$B38="",$C38=""),"",'OddsRatio_working_3-way'!H37)</f>
        <v>1.9346227479888185</v>
      </c>
      <c r="L38" s="21">
        <f>IF(OR($A38="",$B38="",$C38=""),"",'OddsRatio_working_3-way'!I37)</f>
        <v>3.8353723815391128</v>
      </c>
      <c r="M38" s="22">
        <f>IF(OR($A38="",$B38="",$C38=""),"",'OddsRatio_working_3-way'!J37)</f>
        <v>4.4969592705649069</v>
      </c>
      <c r="N38" s="23">
        <f t="shared" si="13"/>
        <v>51.353144622840773</v>
      </c>
      <c r="O38" s="24">
        <f t="shared" si="14"/>
        <v>26.231741442478128</v>
      </c>
      <c r="P38" s="24">
        <f t="shared" si="15"/>
        <v>22.415113934681081</v>
      </c>
      <c r="Q38" t="s">
        <v>41</v>
      </c>
      <c r="R38" t="s">
        <v>38</v>
      </c>
      <c r="S38" t="s">
        <v>480</v>
      </c>
      <c r="T38" s="35">
        <v>100</v>
      </c>
      <c r="U38" s="35">
        <f t="shared" si="7"/>
        <v>66.442953020134226</v>
      </c>
      <c r="V38" s="35"/>
      <c r="W38" s="35"/>
      <c r="X38" s="35"/>
      <c r="Y38" s="35"/>
      <c r="Z38" s="35"/>
      <c r="AA38" s="35">
        <f t="shared" si="0"/>
        <v>66.442953020134226</v>
      </c>
      <c r="AB38" s="35">
        <f t="shared" si="1"/>
        <v>0</v>
      </c>
      <c r="AC38" s="35">
        <f t="shared" si="2"/>
        <v>0</v>
      </c>
      <c r="AF38">
        <v>1.88</v>
      </c>
      <c r="AG38">
        <v>2.0099999999999998</v>
      </c>
      <c r="AJ38" t="s">
        <v>111</v>
      </c>
    </row>
    <row r="39" spans="1:36" ht="15" x14ac:dyDescent="0.25">
      <c r="A39">
        <v>2.98</v>
      </c>
      <c r="B39">
        <v>3.25</v>
      </c>
      <c r="C39">
        <v>2.6</v>
      </c>
      <c r="D39" s="20">
        <f t="shared" si="3"/>
        <v>2.7878162106349968E-2</v>
      </c>
      <c r="E39" s="17">
        <f>IF(OR($A39="",$B39="",$C39=""),"",A39*'MPTO_working_3-way'!$I38)</f>
        <v>3.063076923076923</v>
      </c>
      <c r="F39" s="21">
        <f>IF(OR($A39="",$B39="",$C39=""),"",B39*'MPTO_working_3-way'!$I38)</f>
        <v>3.3406040268456376</v>
      </c>
      <c r="G39" s="22">
        <f>IF(OR($A39="",$B39="",$C39=""),"",C39*'MPTO_working_3-way'!$I38)</f>
        <v>2.6724832214765102</v>
      </c>
      <c r="H39" s="17">
        <f>IF(OR($A39="",$B39="",$C39=""),"",'MPTO_working_3-way'!E38)</f>
        <v>3.0648734177215187</v>
      </c>
      <c r="I39" s="21">
        <f>IF(OR($A39="",$B39="",$C39=""),"",'MPTO_working_3-way'!F38)</f>
        <v>3.35121107266436</v>
      </c>
      <c r="J39" s="22">
        <f>IF(OR($A39="",$B39="",$C39=""),"",'MPTO_working_3-way'!G38)</f>
        <v>2.6643741403026135</v>
      </c>
      <c r="K39" s="17">
        <f>IF(OR($A39="",$B39="",$C39=""),"",'OddsRatio_working_3-way'!H38)</f>
        <v>3.0643527428746919</v>
      </c>
      <c r="L39" s="21">
        <f>IF(OR($A39="",$B39="",$C39=""),"",'OddsRatio_working_3-way'!I38)</f>
        <v>3.3458553896303318</v>
      </c>
      <c r="M39" s="22">
        <f>IF(OR($A39="",$B39="",$C39=""),"",'OddsRatio_working_3-way'!J38)</f>
        <v>2.6681638326260133</v>
      </c>
      <c r="N39" s="23">
        <f t="shared" si="13"/>
        <v>32.646911099949776</v>
      </c>
      <c r="O39" s="24">
        <f t="shared" si="14"/>
        <v>29.934706177800102</v>
      </c>
      <c r="P39" s="24">
        <f t="shared" si="15"/>
        <v>37.418382722250129</v>
      </c>
      <c r="Q39" t="s">
        <v>113</v>
      </c>
      <c r="R39" t="s">
        <v>54</v>
      </c>
      <c r="S39" t="s">
        <v>480</v>
      </c>
      <c r="T39" s="35">
        <v>100</v>
      </c>
      <c r="U39" s="35">
        <f t="shared" si="7"/>
        <v>38.650306748466257</v>
      </c>
      <c r="V39" s="35"/>
      <c r="W39" s="35"/>
      <c r="X39" s="35"/>
      <c r="Y39" s="35"/>
      <c r="Z39" s="35"/>
      <c r="AA39" s="35">
        <f t="shared" si="0"/>
        <v>38.650306748466257</v>
      </c>
      <c r="AB39" s="35">
        <f t="shared" si="1"/>
        <v>0</v>
      </c>
      <c r="AC39" s="35">
        <f t="shared" si="2"/>
        <v>0</v>
      </c>
      <c r="AF39">
        <v>2.17</v>
      </c>
      <c r="AG39">
        <v>1.75</v>
      </c>
      <c r="AJ39" t="s">
        <v>111</v>
      </c>
    </row>
    <row r="40" spans="1:36" ht="15" x14ac:dyDescent="0.25">
      <c r="A40">
        <v>1.63</v>
      </c>
      <c r="B40">
        <v>3.99</v>
      </c>
      <c r="C40">
        <v>6.04</v>
      </c>
      <c r="D40" s="20">
        <f t="shared" si="3"/>
        <v>2.9686412838662246E-2</v>
      </c>
      <c r="E40" s="17">
        <f>IF(OR($A40="",$B40="",$C40=""),"",A40*'MPTO_working_3-way'!$I39)</f>
        <v>1.6783888529270194</v>
      </c>
      <c r="F40" s="21">
        <f>IF(OR($A40="",$B40="",$C40=""),"",B40*'MPTO_working_3-way'!$I39)</f>
        <v>4.1084487872262629</v>
      </c>
      <c r="G40" s="22">
        <f>IF(OR($A40="",$B40="",$C40=""),"",C40*'MPTO_working_3-way'!$I39)</f>
        <v>6.2193059335455203</v>
      </c>
      <c r="H40" s="17">
        <f>IF(OR($A40="",$B40="",$C40=""),"",'MPTO_working_3-way'!E39)</f>
        <v>1.656722297193266</v>
      </c>
      <c r="I40" s="21">
        <f>IF(OR($A40="",$B40="",$C40=""),"",'MPTO_working_3-way'!F39)</f>
        <v>4.1540125842420341</v>
      </c>
      <c r="J40" s="22">
        <f>IF(OR($A40="",$B40="",$C40=""),"",'MPTO_working_3-way'!G39)</f>
        <v>6.4239508337663311</v>
      </c>
      <c r="K40" s="17">
        <f>IF(OR($A40="",$B40="",$C40=""),"",'OddsRatio_working_3-way'!H39)</f>
        <v>1.6643279826093473</v>
      </c>
      <c r="L40" s="21">
        <f>IF(OR($A40="",$B40="",$C40=""),"",'OddsRatio_working_3-way'!I39)</f>
        <v>4.1529216952411883</v>
      </c>
      <c r="M40" s="22">
        <f>IF(OR($A40="",$B40="",$C40=""),"",'OddsRatio_working_3-way'!J39)</f>
        <v>6.3146238608747787</v>
      </c>
      <c r="N40" s="23">
        <f t="shared" si="13"/>
        <v>59.580948613669236</v>
      </c>
      <c r="O40" s="24">
        <f t="shared" si="14"/>
        <v>24.340086777012743</v>
      </c>
      <c r="P40" s="24">
        <f t="shared" si="15"/>
        <v>16.078964609318021</v>
      </c>
      <c r="Q40" t="s">
        <v>55</v>
      </c>
      <c r="R40" t="s">
        <v>39</v>
      </c>
      <c r="S40" t="s">
        <v>480</v>
      </c>
      <c r="T40" s="35">
        <v>100</v>
      </c>
      <c r="U40" s="35">
        <f t="shared" si="7"/>
        <v>48.717948717948723</v>
      </c>
      <c r="V40" s="35"/>
      <c r="W40" s="35"/>
      <c r="X40" s="35"/>
      <c r="Y40" s="35"/>
      <c r="Z40" s="35"/>
      <c r="AA40" s="35">
        <f t="shared" si="0"/>
        <v>48.717948717948723</v>
      </c>
      <c r="AB40" s="35">
        <f t="shared" si="1"/>
        <v>0</v>
      </c>
      <c r="AC40" s="35">
        <f t="shared" si="2"/>
        <v>0</v>
      </c>
      <c r="AF40">
        <v>1.98</v>
      </c>
      <c r="AG40">
        <v>1.91</v>
      </c>
      <c r="AJ40" t="s">
        <v>111</v>
      </c>
    </row>
    <row r="41" spans="1:36" ht="15" x14ac:dyDescent="0.25">
      <c r="A41">
        <v>1.95</v>
      </c>
      <c r="B41">
        <v>3.36</v>
      </c>
      <c r="C41">
        <v>4.58</v>
      </c>
      <c r="D41" s="20">
        <f t="shared" si="3"/>
        <v>2.8780171793272302E-2</v>
      </c>
      <c r="E41" s="17">
        <f>IF(OR($A41="",$B41="",$C41=""),"",A41*'MPTO_working_3-way'!$I40)</f>
        <v>2.0061213349968807</v>
      </c>
      <c r="F41" s="21">
        <f>IF(OR($A41="",$B41="",$C41=""),"",B41*'MPTO_working_3-way'!$I40)</f>
        <v>3.4567013772253947</v>
      </c>
      <c r="G41" s="22">
        <f>IF(OR($A41="",$B41="",$C41=""),"",C41*'MPTO_working_3-way'!$I40)</f>
        <v>4.7118131868131874</v>
      </c>
      <c r="H41" s="17">
        <f>IF(OR($A41="",$B41="",$C41=""),"",'MPTO_working_3-way'!E40)</f>
        <v>1.9871742913676782</v>
      </c>
      <c r="I41" s="21">
        <f>IF(OR($A41="",$B41="",$C41=""),"",'MPTO_working_3-way'!F40)</f>
        <v>3.471912920334324</v>
      </c>
      <c r="J41" s="22">
        <f>IF(OR($A41="",$B41="",$C41=""),"",'MPTO_working_3-way'!G40)</f>
        <v>4.79048294093983</v>
      </c>
      <c r="K41" s="17">
        <f>IF(OR($A41="",$B41="",$C41=""),"",'OddsRatio_working_3-way'!H40)</f>
        <v>1.9947342103273416</v>
      </c>
      <c r="L41" s="21">
        <f>IF(OR($A41="",$B41="",$C41=""),"",'OddsRatio_working_3-way'!I40)</f>
        <v>3.4711291961816078</v>
      </c>
      <c r="M41" s="22">
        <f>IF(OR($A41="",$B41="",$C41=""),"",'OddsRatio_working_3-way'!J40)</f>
        <v>4.7485773399704057</v>
      </c>
      <c r="N41" s="23">
        <f t="shared" si="13"/>
        <v>49.847433580160541</v>
      </c>
      <c r="O41" s="24">
        <f t="shared" si="14"/>
        <v>28.929314131343165</v>
      </c>
      <c r="P41" s="24">
        <f t="shared" si="15"/>
        <v>21.223252288496294</v>
      </c>
      <c r="Q41" t="s">
        <v>76</v>
      </c>
      <c r="R41" t="s">
        <v>46</v>
      </c>
      <c r="S41" t="s">
        <v>480</v>
      </c>
      <c r="T41" s="35">
        <v>100</v>
      </c>
      <c r="U41" s="35">
        <f t="shared" si="7"/>
        <v>45.652173913043477</v>
      </c>
      <c r="V41" s="35"/>
      <c r="W41" s="35"/>
      <c r="X41" s="35"/>
      <c r="Y41" s="35"/>
      <c r="Z41" s="35"/>
      <c r="AA41" s="35">
        <f t="shared" si="0"/>
        <v>45.652173913043477</v>
      </c>
      <c r="AB41" s="35">
        <f t="shared" si="1"/>
        <v>0</v>
      </c>
      <c r="AC41" s="35">
        <f t="shared" si="2"/>
        <v>0</v>
      </c>
      <c r="AF41">
        <v>2.2400000000000002</v>
      </c>
      <c r="AG41">
        <v>1.7</v>
      </c>
      <c r="AJ41" t="s">
        <v>111</v>
      </c>
    </row>
    <row r="42" spans="1:36" ht="15" x14ac:dyDescent="0.25">
      <c r="A42">
        <v>1.84</v>
      </c>
      <c r="B42">
        <v>3.66</v>
      </c>
      <c r="C42">
        <v>4.68</v>
      </c>
      <c r="D42" s="20">
        <f t="shared" si="3"/>
        <v>3.0377518260625846E-2</v>
      </c>
      <c r="E42" s="17">
        <f>IF(OR($A42="",$B42="",$C42=""),"",A42*'MPTO_working_3-way'!$I41)</f>
        <v>1.8958946335995517</v>
      </c>
      <c r="F42" s="21">
        <f>IF(OR($A42="",$B42="",$C42=""),"",B42*'MPTO_working_3-way'!$I41)</f>
        <v>3.7711817168338908</v>
      </c>
      <c r="G42" s="22">
        <f>IF(OR($A42="",$B42="",$C42=""),"",C42*'MPTO_working_3-way'!$I41)</f>
        <v>4.8221667854597285</v>
      </c>
      <c r="H42" s="17">
        <f>IF(OR($A42="",$B42="",$C42=""),"",'MPTO_working_3-way'!E41)</f>
        <v>1.8749328957437816</v>
      </c>
      <c r="I42" s="21">
        <f>IF(OR($A42="",$B42="",$C42=""),"",'MPTO_working_3-way'!F41)</f>
        <v>3.8008621255214625</v>
      </c>
      <c r="J42" s="22">
        <f>IF(OR($A42="",$B42="",$C42=""),"",'MPTO_working_3-way'!G41)</f>
        <v>4.9128129411353916</v>
      </c>
      <c r="K42" s="17">
        <f>IF(OR($A42="",$B42="",$C42=""),"",'OddsRatio_working_3-way'!H41)</f>
        <v>1.882851711689332</v>
      </c>
      <c r="L42" s="21">
        <f>IF(OR($A42="",$B42="",$C42=""),"",'OddsRatio_working_3-way'!I41)</f>
        <v>3.7956970870162174</v>
      </c>
      <c r="M42" s="22">
        <f>IF(OR($A42="",$B42="",$C42=""),"",'OddsRatio_working_3-way'!J41)</f>
        <v>4.8677313083532638</v>
      </c>
      <c r="N42" s="23">
        <f t="shared" si="13"/>
        <v>52.745547261843171</v>
      </c>
      <c r="O42" s="24">
        <f t="shared" si="14"/>
        <v>26.516887148030449</v>
      </c>
      <c r="P42" s="24">
        <f t="shared" si="15"/>
        <v>20.737565590126376</v>
      </c>
      <c r="Q42" t="s">
        <v>36</v>
      </c>
      <c r="R42" t="s">
        <v>50</v>
      </c>
      <c r="S42" t="s">
        <v>480</v>
      </c>
      <c r="T42" s="35">
        <v>100</v>
      </c>
      <c r="U42" s="35">
        <f t="shared" si="7"/>
        <v>62.406015037593981</v>
      </c>
      <c r="V42" s="35"/>
      <c r="W42" s="35"/>
      <c r="X42" s="35"/>
      <c r="Y42" s="35"/>
      <c r="Z42" s="35"/>
      <c r="AA42" s="35">
        <f t="shared" si="0"/>
        <v>62.406015037593981</v>
      </c>
      <c r="AB42" s="35">
        <f t="shared" si="1"/>
        <v>0</v>
      </c>
      <c r="AC42" s="35">
        <f t="shared" si="2"/>
        <v>0</v>
      </c>
      <c r="AF42">
        <v>2.12</v>
      </c>
      <c r="AG42">
        <v>1.78</v>
      </c>
      <c r="AJ42" t="s">
        <v>111</v>
      </c>
    </row>
    <row r="43" spans="1:36" ht="15" x14ac:dyDescent="0.25">
      <c r="A43">
        <v>2.66</v>
      </c>
      <c r="B43">
        <v>3.05</v>
      </c>
      <c r="C43">
        <v>3.1</v>
      </c>
      <c r="D43" s="20">
        <f t="shared" si="3"/>
        <v>2.6389347244366812E-2</v>
      </c>
      <c r="E43" s="17">
        <f>IF(OR($A43="",$B43="",$C43=""),"",A43*'MPTO_working_3-way'!$I42)</f>
        <v>2.730195663670016</v>
      </c>
      <c r="F43" s="21">
        <f>IF(OR($A43="",$B43="",$C43=""),"",B43*'MPTO_working_3-way'!$I42)</f>
        <v>3.1304875090953188</v>
      </c>
      <c r="G43" s="22">
        <f>IF(OR($A43="",$B43="",$C43=""),"",C43*'MPTO_working_3-way'!$I42)</f>
        <v>3.1818069764575374</v>
      </c>
      <c r="H43" s="17">
        <f>IF(OR($A43="",$B43="",$C43=""),"",'MPTO_working_3-way'!E42)</f>
        <v>2.7237313772277836</v>
      </c>
      <c r="I43" s="21">
        <f>IF(OR($A43="",$B43="",$C43=""),"",'MPTO_working_3-way'!F42)</f>
        <v>3.1340848955109797</v>
      </c>
      <c r="J43" s="22">
        <f>IF(OR($A43="",$B43="",$C43=""),"",'MPTO_working_3-way'!G42)</f>
        <v>3.1869036506401187</v>
      </c>
      <c r="K43" s="17">
        <f>IF(OR($A43="",$B43="",$C43=""),"",'OddsRatio_working_3-way'!H42)</f>
        <v>2.7267613897342278</v>
      </c>
      <c r="L43" s="21">
        <f>IF(OR($A43="",$B43="",$C43=""),"",'OddsRatio_working_3-way'!I42)</f>
        <v>3.1324462945513054</v>
      </c>
      <c r="M43" s="22">
        <f>IF(OR($A43="",$B43="",$C43=""),"",'OddsRatio_working_3-way'!J42)</f>
        <v>3.1844571797842631</v>
      </c>
      <c r="N43" s="23">
        <f t="shared" si="13"/>
        <v>36.627411482141468</v>
      </c>
      <c r="O43" s="24">
        <f t="shared" si="14"/>
        <v>31.943906407375845</v>
      </c>
      <c r="P43" s="24">
        <f t="shared" si="15"/>
        <v>31.428682110482679</v>
      </c>
      <c r="Q43" t="s">
        <v>43</v>
      </c>
      <c r="R43" t="s">
        <v>56</v>
      </c>
      <c r="S43" t="s">
        <v>480</v>
      </c>
      <c r="T43" s="35">
        <v>100</v>
      </c>
      <c r="U43" s="35">
        <f t="shared" si="7"/>
        <v>73.474801061007966</v>
      </c>
      <c r="V43" s="35"/>
      <c r="W43" s="35"/>
      <c r="X43" s="35"/>
      <c r="Y43" s="35"/>
      <c r="Z43" s="35"/>
      <c r="AA43" s="35">
        <f t="shared" si="0"/>
        <v>73.474801061007966</v>
      </c>
      <c r="AB43" s="35">
        <f t="shared" si="1"/>
        <v>0</v>
      </c>
      <c r="AC43" s="35">
        <f t="shared" si="2"/>
        <v>0</v>
      </c>
      <c r="AF43">
        <v>2.46</v>
      </c>
      <c r="AG43">
        <v>1.59</v>
      </c>
      <c r="AJ43" t="s">
        <v>111</v>
      </c>
    </row>
    <row r="44" spans="1:36" ht="15" x14ac:dyDescent="0.25">
      <c r="A44">
        <v>3.77</v>
      </c>
      <c r="B44">
        <v>3.75</v>
      </c>
      <c r="C44">
        <v>2.0099999999999998</v>
      </c>
      <c r="D44" s="20">
        <f t="shared" si="3"/>
        <v>2.9431093867532621E-2</v>
      </c>
      <c r="E44" s="17">
        <f>IF(OR($A44="",$B44="",$C44=""),"",A44*'MPTO_working_3-way'!$I43)</f>
        <v>3.8809552238805982</v>
      </c>
      <c r="F44" s="21">
        <f>IF(OR($A44="",$B44="",$C44=""),"",B44*'MPTO_working_3-way'!$I43)</f>
        <v>3.8603666020032472</v>
      </c>
      <c r="G44" s="22">
        <f>IF(OR($A44="",$B44="",$C44=""),"",C44*'MPTO_working_3-way'!$I43)</f>
        <v>2.0691564986737405</v>
      </c>
      <c r="H44" s="17">
        <f>IF(OR($A44="",$B44="",$C44=""),"",'MPTO_working_3-way'!E43)</f>
        <v>3.9147887542233675</v>
      </c>
      <c r="I44" s="21">
        <f>IF(OR($A44="",$B44="",$C44=""),"",'MPTO_working_3-way'!F43)</f>
        <v>3.8932274273266279</v>
      </c>
      <c r="J44" s="22">
        <f>IF(OR($A44="",$B44="",$C44=""),"",'MPTO_working_3-way'!G43)</f>
        <v>2.0504321284966691</v>
      </c>
      <c r="K44" s="17">
        <f>IF(OR($A44="",$B44="",$C44=""),"",'OddsRatio_working_3-way'!H43)</f>
        <v>3.9011696770830313</v>
      </c>
      <c r="L44" s="21">
        <f>IF(OR($A44="",$B44="",$C44=""),"",'OddsRatio_working_3-way'!I43)</f>
        <v>3.8802226036022884</v>
      </c>
      <c r="M44" s="22">
        <f>IF(OR($A44="",$B44="",$C44=""),"",'OddsRatio_working_3-way'!J43)</f>
        <v>2.0578272107775675</v>
      </c>
      <c r="N44" s="23">
        <f t="shared" si="13"/>
        <v>25.766852290557786</v>
      </c>
      <c r="O44" s="24">
        <f t="shared" si="14"/>
        <v>25.904275502774098</v>
      </c>
      <c r="P44" s="24">
        <f t="shared" si="15"/>
        <v>48.328872206668095</v>
      </c>
      <c r="Q44" t="s">
        <v>106</v>
      </c>
      <c r="R44" t="s">
        <v>52</v>
      </c>
      <c r="S44" t="s">
        <v>480</v>
      </c>
      <c r="T44" s="35">
        <v>100</v>
      </c>
      <c r="U44" s="35">
        <f t="shared" si="7"/>
        <v>33.333333333333329</v>
      </c>
      <c r="V44" s="35"/>
      <c r="W44" s="35"/>
      <c r="X44" s="35"/>
      <c r="Y44" s="35"/>
      <c r="Z44" s="35"/>
      <c r="AA44" s="35">
        <f t="shared" si="0"/>
        <v>33.333333333333329</v>
      </c>
      <c r="AB44" s="35">
        <f t="shared" si="1"/>
        <v>0</v>
      </c>
      <c r="AC44" s="35">
        <f t="shared" si="2"/>
        <v>0</v>
      </c>
      <c r="AF44">
        <v>1.74</v>
      </c>
      <c r="AG44">
        <v>2.19</v>
      </c>
      <c r="AJ44" t="s">
        <v>111</v>
      </c>
    </row>
    <row r="45" spans="1:36" ht="15" x14ac:dyDescent="0.25">
      <c r="A45">
        <v>1.5</v>
      </c>
      <c r="B45">
        <v>4.2300000000000004</v>
      </c>
      <c r="C45">
        <v>7.91</v>
      </c>
      <c r="D45" s="20">
        <f t="shared" si="3"/>
        <v>2.9495536368065123E-2</v>
      </c>
      <c r="E45" s="17">
        <f>IF(OR($A45="",$B45="",$C45=""),"",A45*'MPTO_working_3-way'!$I44)</f>
        <v>1.5442433045520976</v>
      </c>
      <c r="F45" s="21">
        <f>IF(OR($A45="",$B45="",$C45=""),"",B45*'MPTO_working_3-way'!$I44)</f>
        <v>4.354766118836916</v>
      </c>
      <c r="G45" s="22">
        <f>IF(OR($A45="",$B45="",$C45=""),"",C45*'MPTO_working_3-way'!$I44)</f>
        <v>8.1433096926713961</v>
      </c>
      <c r="H45" s="17">
        <f>IF(OR($A45="",$B45="",$C45=""),"",'MPTO_working_3-way'!E44)</f>
        <v>1.5224527806806134</v>
      </c>
      <c r="I45" s="21">
        <f>IF(OR($A45="",$B45="",$C45=""),"",'MPTO_working_3-way'!F44)</f>
        <v>4.4135540009937086</v>
      </c>
      <c r="J45" s="22">
        <f>IF(OR($A45="",$B45="",$C45=""),"",'MPTO_working_3-way'!G44)</f>
        <v>8.5770351445343547</v>
      </c>
      <c r="K45" s="17">
        <f>IF(OR($A45="",$B45="",$C45=""),"",'OddsRatio_working_3-way'!H44)</f>
        <v>1.5297603536294828</v>
      </c>
      <c r="L45" s="21">
        <f>IF(OR($A45="",$B45="",$C45=""),"",'OddsRatio_working_3-way'!I44)</f>
        <v>4.4222518844464611</v>
      </c>
      <c r="M45" s="22">
        <f>IF(OR($A45="",$B45="",$C45=""),"",'OddsRatio_working_3-way'!J44)</f>
        <v>8.3212880871594574</v>
      </c>
      <c r="N45" s="23">
        <f t="shared" si="13"/>
        <v>64.756634984410482</v>
      </c>
      <c r="O45" s="24">
        <f t="shared" si="14"/>
        <v>22.963345739152647</v>
      </c>
      <c r="P45" s="24">
        <f t="shared" si="15"/>
        <v>12.280019276436876</v>
      </c>
      <c r="Q45" t="s">
        <v>45</v>
      </c>
      <c r="R45" t="s">
        <v>49</v>
      </c>
      <c r="S45" t="s">
        <v>480</v>
      </c>
      <c r="T45" s="35">
        <v>100</v>
      </c>
      <c r="U45" s="35">
        <f t="shared" si="7"/>
        <v>64.912280701754383</v>
      </c>
      <c r="V45" s="35"/>
      <c r="W45" s="35"/>
      <c r="X45" s="35"/>
      <c r="Y45" s="35"/>
      <c r="Z45" s="35"/>
      <c r="AA45" s="35">
        <f t="shared" si="0"/>
        <v>64.912280701754383</v>
      </c>
      <c r="AB45" s="35">
        <f t="shared" si="1"/>
        <v>0</v>
      </c>
      <c r="AC45" s="35">
        <f t="shared" si="2"/>
        <v>0</v>
      </c>
      <c r="AF45">
        <v>1.9</v>
      </c>
      <c r="AG45">
        <v>1.99</v>
      </c>
      <c r="AJ45" t="s">
        <v>111</v>
      </c>
    </row>
    <row r="46" spans="1:36" ht="15" x14ac:dyDescent="0.25">
      <c r="A46">
        <v>2.85</v>
      </c>
      <c r="B46">
        <v>3.32</v>
      </c>
      <c r="C46">
        <v>2.5499999999999998</v>
      </c>
      <c r="D46" s="20">
        <f t="shared" si="3"/>
        <v>4.4238875004662503E-2</v>
      </c>
      <c r="E46" s="17">
        <f>IF(OR($A46="",$B46="",$C46=""),"",A46*'MPTO_working_3-way'!$I45)</f>
        <v>2.976080793763288</v>
      </c>
      <c r="F46" s="21">
        <f>IF(OR($A46="",$B46="",$C46=""),"",B46*'MPTO_working_3-way'!$I45)</f>
        <v>3.4668730650154793</v>
      </c>
      <c r="G46" s="22">
        <f>IF(OR($A46="",$B46="",$C46=""),"",C46*'MPTO_working_3-way'!$I45)</f>
        <v>2.6628091312618891</v>
      </c>
      <c r="H46" s="17">
        <f>IF(OR($A46="",$B46="",$C46=""),"",'MPTO_working_3-way'!E45)</f>
        <v>2.9750314418879928</v>
      </c>
      <c r="I46" s="21">
        <f>IF(OR($A46="",$B46="",$C46=""),"",'MPTO_working_3-way'!F45)</f>
        <v>3.4909067233820905</v>
      </c>
      <c r="J46" s="22">
        <f>IF(OR($A46="",$B46="",$C46=""),"",'MPTO_working_3-way'!G45)</f>
        <v>2.6496343150820314</v>
      </c>
      <c r="K46" s="17">
        <f>IF(OR($A46="",$B46="",$C46=""),"",'OddsRatio_working_3-way'!H45)</f>
        <v>2.9763265528535543</v>
      </c>
      <c r="L46" s="21">
        <f>IF(OR($A46="",$B46="",$C46=""),"",'OddsRatio_working_3-way'!I45)</f>
        <v>3.4784203257406725</v>
      </c>
      <c r="M46" s="22">
        <f>IF(OR($A46="",$B46="",$C46=""),"",'OddsRatio_working_3-way'!J45)</f>
        <v>2.6558411659043286</v>
      </c>
      <c r="N46" s="23">
        <f t="shared" si="13"/>
        <v>33.601238316366022</v>
      </c>
      <c r="O46" s="24">
        <f t="shared" si="14"/>
        <v>28.844436506519028</v>
      </c>
      <c r="P46" s="24">
        <f t="shared" si="15"/>
        <v>37.554325177114968</v>
      </c>
      <c r="Q46" t="s">
        <v>104</v>
      </c>
      <c r="R46" t="s">
        <v>115</v>
      </c>
      <c r="S46" t="s">
        <v>480</v>
      </c>
      <c r="T46" s="35">
        <v>100</v>
      </c>
      <c r="U46" s="35">
        <f t="shared" si="7"/>
        <v>71.264367816091948</v>
      </c>
      <c r="V46" s="35"/>
      <c r="W46" s="35"/>
      <c r="X46" s="35"/>
      <c r="Y46" s="35"/>
      <c r="Z46" s="35"/>
      <c r="AA46" s="35">
        <f t="shared" si="0"/>
        <v>71.264367816091948</v>
      </c>
      <c r="AB46" s="35">
        <f t="shared" si="1"/>
        <v>0</v>
      </c>
      <c r="AC46" s="35">
        <f t="shared" si="2"/>
        <v>0</v>
      </c>
      <c r="AF46">
        <v>2.0499999999999998</v>
      </c>
      <c r="AG46">
        <v>1.83</v>
      </c>
      <c r="AJ46" t="s">
        <v>112</v>
      </c>
    </row>
    <row r="47" spans="1:36" ht="15" x14ac:dyDescent="0.25">
      <c r="A47">
        <v>3.48</v>
      </c>
      <c r="B47">
        <v>3.58</v>
      </c>
      <c r="C47">
        <v>2.09</v>
      </c>
      <c r="D47" s="20">
        <f t="shared" si="3"/>
        <v>4.5154830299159121E-2</v>
      </c>
      <c r="E47" s="17">
        <f>IF(OR($A47="",$B47="",$C47=""),"",A47*'MPTO_working_3-way'!$I46)</f>
        <v>3.6371388094410739</v>
      </c>
      <c r="F47" s="21">
        <f>IF(OR($A47="",$B47="",$C47=""),"",B47*'MPTO_working_3-way'!$I46)</f>
        <v>3.7416542924709897</v>
      </c>
      <c r="G47" s="22">
        <f>IF(OR($A47="",$B47="",$C47=""),"",C47*'MPTO_working_3-way'!$I46)</f>
        <v>2.1843735953252423</v>
      </c>
      <c r="H47" s="17">
        <f>IF(OR($A47="",$B47="",$C47=""),"",'MPTO_working_3-way'!E46)</f>
        <v>3.6723565802899523</v>
      </c>
      <c r="I47" s="21">
        <f>IF(OR($A47="",$B47="",$C47=""),"",'MPTO_working_3-way'!F46)</f>
        <v>3.7838942492139069</v>
      </c>
      <c r="J47" s="22">
        <f>IF(OR($A47="",$B47="",$C47=""),"",'MPTO_working_3-way'!G46)</f>
        <v>2.1578823725969802</v>
      </c>
      <c r="K47" s="17">
        <f>IF(OR($A47="",$B47="",$C47=""),"",'OddsRatio_working_3-way'!H46)</f>
        <v>3.6587038419037796</v>
      </c>
      <c r="L47" s="21">
        <f>IF(OR($A47="",$B47="",$C47=""),"",'OddsRatio_working_3-way'!I46)</f>
        <v>3.7659096419805449</v>
      </c>
      <c r="M47" s="22">
        <f>IF(OR($A47="",$B47="",$C47=""),"",'OddsRatio_working_3-way'!J46)</f>
        <v>2.1685432208367414</v>
      </c>
      <c r="N47" s="23">
        <f t="shared" si="13"/>
        <v>27.494139003005824</v>
      </c>
      <c r="O47" s="24">
        <f t="shared" si="14"/>
        <v>26.726146293424659</v>
      </c>
      <c r="P47" s="24">
        <f t="shared" si="15"/>
        <v>45.77971470356951</v>
      </c>
      <c r="Q47" t="s">
        <v>97</v>
      </c>
      <c r="R47" t="s">
        <v>51</v>
      </c>
      <c r="S47" t="s">
        <v>480</v>
      </c>
      <c r="T47" s="35">
        <v>100</v>
      </c>
      <c r="U47" s="35">
        <f t="shared" si="7"/>
        <v>44.444444444444443</v>
      </c>
      <c r="V47" s="35"/>
      <c r="W47" s="35"/>
      <c r="X47" s="35"/>
      <c r="Y47" s="35"/>
      <c r="Z47" s="35"/>
      <c r="AA47" s="35">
        <f t="shared" si="0"/>
        <v>44.444444444444443</v>
      </c>
      <c r="AB47" s="35">
        <f t="shared" si="1"/>
        <v>0</v>
      </c>
      <c r="AC47" s="35">
        <f t="shared" si="2"/>
        <v>0</v>
      </c>
      <c r="AF47">
        <v>1.93</v>
      </c>
      <c r="AG47">
        <v>1.93</v>
      </c>
      <c r="AJ47" t="s">
        <v>112</v>
      </c>
    </row>
    <row r="48" spans="1:36" ht="15" x14ac:dyDescent="0.25">
      <c r="A48">
        <v>1.8</v>
      </c>
      <c r="B48">
        <v>3.62</v>
      </c>
      <c r="C48">
        <v>4.6500000000000004</v>
      </c>
      <c r="D48" s="20">
        <f t="shared" si="3"/>
        <v>4.6852412919067721E-2</v>
      </c>
      <c r="E48" s="17">
        <f>IF(OR($A48="",$B48="",$C48=""),"",A48*'MPTO_working_3-way'!$I47)</f>
        <v>1.884334343254322</v>
      </c>
      <c r="F48" s="21">
        <f>IF(OR($A48="",$B48="",$C48=""),"",B48*'MPTO_working_3-way'!$I47)</f>
        <v>3.7896057347670253</v>
      </c>
      <c r="G48" s="22">
        <f>IF(OR($A48="",$B48="",$C48=""),"",C48*'MPTO_working_3-way'!$I47)</f>
        <v>4.8678637200736654</v>
      </c>
      <c r="H48" s="17">
        <f>IF(OR($A48="",$B48="",$C48=""),"",'MPTO_working_3-way'!E47)</f>
        <v>1.8520642061638897</v>
      </c>
      <c r="I48" s="21">
        <f>IF(OR($A48="",$B48="",$C48=""),"",'MPTO_working_3-way'!F47)</f>
        <v>3.8369212845709653</v>
      </c>
      <c r="J48" s="22">
        <f>IF(OR($A48="",$B48="",$C48=""),"",'MPTO_working_3-way'!G47)</f>
        <v>5.0141325213477206</v>
      </c>
      <c r="K48" s="17">
        <f>IF(OR($A48="",$B48="",$C48=""),"",'OddsRatio_working_3-way'!H47)</f>
        <v>1.863930930135387</v>
      </c>
      <c r="L48" s="21">
        <f>IF(OR($A48="",$B48="",$C48=""),"",'OddsRatio_working_3-way'!I47)</f>
        <v>3.8293737961933916</v>
      </c>
      <c r="M48" s="22">
        <f>IF(OR($A48="",$B48="",$C48=""),"",'OddsRatio_working_3-way'!J47)</f>
        <v>4.941684868742704</v>
      </c>
      <c r="N48" s="23">
        <f t="shared" si="13"/>
        <v>53.069138371323177</v>
      </c>
      <c r="O48" s="24">
        <f t="shared" si="14"/>
        <v>26.387969355906556</v>
      </c>
      <c r="P48" s="24">
        <f t="shared" si="15"/>
        <v>20.54289227277026</v>
      </c>
      <c r="Q48" t="s">
        <v>107</v>
      </c>
      <c r="R48" t="s">
        <v>96</v>
      </c>
      <c r="S48" t="s">
        <v>480</v>
      </c>
      <c r="T48" s="35">
        <v>100</v>
      </c>
      <c r="U48" s="35">
        <f t="shared" si="7"/>
        <v>65.753424657534239</v>
      </c>
      <c r="V48" s="35"/>
      <c r="W48" s="35"/>
      <c r="X48" s="35"/>
      <c r="Y48" s="35"/>
      <c r="Z48" s="35"/>
      <c r="AA48" s="35">
        <f t="shared" si="0"/>
        <v>65.753424657534239</v>
      </c>
      <c r="AB48" s="35">
        <f t="shared" si="1"/>
        <v>0</v>
      </c>
      <c r="AC48" s="35">
        <f t="shared" si="2"/>
        <v>0</v>
      </c>
      <c r="AF48">
        <v>1.98</v>
      </c>
      <c r="AG48">
        <v>1.89</v>
      </c>
      <c r="AJ48" t="s">
        <v>112</v>
      </c>
    </row>
    <row r="49" spans="1:36" ht="15" x14ac:dyDescent="0.25">
      <c r="A49">
        <v>2.92</v>
      </c>
      <c r="B49">
        <v>3.29</v>
      </c>
      <c r="C49">
        <v>2.52</v>
      </c>
      <c r="D49" s="20">
        <f t="shared" si="3"/>
        <v>4.3242518031209265E-2</v>
      </c>
      <c r="E49" s="17">
        <f>IF(OR($A49="",$B49="",$C49=""),"",A49*'MPTO_working_3-way'!$I48)</f>
        <v>3.0462681526511308</v>
      </c>
      <c r="F49" s="21">
        <f>IF(OR($A49="",$B49="",$C49=""),"",B49*'MPTO_working_3-way'!$I48)</f>
        <v>3.4322678843226786</v>
      </c>
      <c r="G49" s="22">
        <f>IF(OR($A49="",$B49="",$C49=""),"",C49*'MPTO_working_3-way'!$I48)</f>
        <v>2.6289711454386473</v>
      </c>
      <c r="H49" s="17">
        <f>IF(OR($A49="",$B49="",$C49=""),"",'MPTO_working_3-way'!E48)</f>
        <v>3.0483011169192578</v>
      </c>
      <c r="I49" s="21">
        <f>IF(OR($A49="",$B49="",$C49=""),"",'MPTO_working_3-way'!F48)</f>
        <v>3.4537876891447805</v>
      </c>
      <c r="J49" s="22">
        <f>IF(OR($A49="",$B49="",$C49=""),"",'MPTO_working_3-way'!G48)</f>
        <v>2.6149860068231856</v>
      </c>
      <c r="K49" s="17">
        <f>IF(OR($A49="",$B49="",$C49=""),"",'OddsRatio_working_3-way'!H48)</f>
        <v>3.0481290397305574</v>
      </c>
      <c r="L49" s="21">
        <f>IF(OR($A49="",$B49="",$C49=""),"",'OddsRatio_working_3-way'!I48)</f>
        <v>3.4428205734286332</v>
      </c>
      <c r="M49" s="22">
        <f>IF(OR($A49="",$B49="",$C49=""),"",'OddsRatio_working_3-way'!J48)</f>
        <v>2.6214354897866907</v>
      </c>
      <c r="N49" s="23">
        <f t="shared" si="13"/>
        <v>32.827050997782706</v>
      </c>
      <c r="O49" s="24">
        <f t="shared" si="14"/>
        <v>29.135254988913527</v>
      </c>
      <c r="P49" s="24">
        <f t="shared" si="15"/>
        <v>38.037694013303778</v>
      </c>
      <c r="Q49" t="s">
        <v>114</v>
      </c>
      <c r="R49" t="s">
        <v>116</v>
      </c>
      <c r="S49" t="s">
        <v>480</v>
      </c>
      <c r="T49" s="35">
        <v>100</v>
      </c>
      <c r="U49" s="35">
        <f t="shared" si="7"/>
        <v>67.320261437908499</v>
      </c>
      <c r="V49" s="35"/>
      <c r="W49" s="35"/>
      <c r="X49" s="35"/>
      <c r="Y49" s="35"/>
      <c r="Z49" s="35"/>
      <c r="AA49" s="35">
        <f t="shared" si="0"/>
        <v>67.320261437908499</v>
      </c>
      <c r="AB49" s="35">
        <f t="shared" si="1"/>
        <v>0</v>
      </c>
      <c r="AC49" s="35">
        <f t="shared" si="2"/>
        <v>0</v>
      </c>
      <c r="AF49">
        <v>2.0499999999999998</v>
      </c>
      <c r="AG49">
        <v>1.79</v>
      </c>
      <c r="AJ49" t="s">
        <v>112</v>
      </c>
    </row>
    <row r="50" spans="1:36" ht="15" x14ac:dyDescent="0.25">
      <c r="A50">
        <v>3.06</v>
      </c>
      <c r="B50">
        <v>2.99</v>
      </c>
      <c r="C50">
        <v>2.61</v>
      </c>
      <c r="D50" s="20">
        <f t="shared" si="3"/>
        <v>4.4387308608139442E-2</v>
      </c>
      <c r="E50" s="17">
        <f>IF(OR($A50="",$B50="",$C50=""),"",A50*'MPTO_working_3-way'!$I49)</f>
        <v>3.1958251643409068</v>
      </c>
      <c r="F50" s="21">
        <f>IF(OR($A50="",$B50="",$C50=""),"",B50*'MPTO_working_3-way'!$I49)</f>
        <v>3.1227180527383371</v>
      </c>
      <c r="G50" s="22">
        <f>IF(OR($A50="",$B50="",$C50=""),"",C50*'MPTO_working_3-way'!$I49)</f>
        <v>2.7258508754672439</v>
      </c>
      <c r="H50" s="17">
        <f>IF(OR($A50="",$B50="",$C50=""),"",'MPTO_working_3-way'!E49)</f>
        <v>3.2051116034219094</v>
      </c>
      <c r="I50" s="21">
        <f>IF(OR($A50="",$B50="",$C50=""),"",'MPTO_working_3-way'!F49)</f>
        <v>3.1283983106602435</v>
      </c>
      <c r="J50" s="22">
        <f>IF(OR($A50="",$B50="",$C50=""),"",'MPTO_working_3-way'!G49)</f>
        <v>2.7148388179368128</v>
      </c>
      <c r="K50" s="17">
        <f>IF(OR($A50="",$B50="",$C50=""),"",'OddsRatio_working_3-way'!H49)</f>
        <v>3.200665024771677</v>
      </c>
      <c r="L50" s="21">
        <f>IF(OR($A50="",$B50="",$C50=""),"",'OddsRatio_working_3-way'!I49)</f>
        <v>3.125885145289145</v>
      </c>
      <c r="M50" s="22">
        <f>IF(OR($A50="",$B50="",$C50=""),"",'OddsRatio_working_3-way'!J49)</f>
        <v>2.719937228098253</v>
      </c>
      <c r="N50" s="23">
        <f t="shared" si="13"/>
        <v>31.290823138825736</v>
      </c>
      <c r="O50" s="24">
        <f t="shared" si="14"/>
        <v>32.023384215654424</v>
      </c>
      <c r="P50" s="24">
        <f t="shared" si="15"/>
        <v>36.685792645519825</v>
      </c>
      <c r="Q50" t="s">
        <v>101</v>
      </c>
      <c r="R50" t="s">
        <v>109</v>
      </c>
      <c r="S50" t="s">
        <v>480</v>
      </c>
      <c r="T50" s="35">
        <v>100</v>
      </c>
      <c r="U50" s="35">
        <f t="shared" si="7"/>
        <v>39.024390243902438</v>
      </c>
      <c r="V50" s="35"/>
      <c r="W50" s="35"/>
      <c r="X50" s="35"/>
      <c r="Y50" s="35"/>
      <c r="Z50" s="35"/>
      <c r="AA50" s="35">
        <f t="shared" si="0"/>
        <v>39.024390243902438</v>
      </c>
      <c r="AB50" s="35">
        <f t="shared" si="1"/>
        <v>0</v>
      </c>
      <c r="AC50" s="35">
        <f t="shared" si="2"/>
        <v>0</v>
      </c>
      <c r="AF50">
        <v>2.3199999999999998</v>
      </c>
      <c r="AG50">
        <v>1.62</v>
      </c>
      <c r="AJ50" t="s">
        <v>112</v>
      </c>
    </row>
    <row r="51" spans="1:36" ht="15" x14ac:dyDescent="0.25">
      <c r="A51">
        <v>1.64</v>
      </c>
      <c r="B51">
        <v>4.04</v>
      </c>
      <c r="C51">
        <v>5.18</v>
      </c>
      <c r="D51" s="20">
        <f t="shared" si="3"/>
        <v>5.0331043086416116E-2</v>
      </c>
      <c r="E51" s="17">
        <f>IF(OR($A51="",$B51="",$C51=""),"",A51*'MPTO_working_3-way'!$I50)</f>
        <v>1.7225429106617223</v>
      </c>
      <c r="F51" s="21">
        <f>IF(OR($A51="",$B51="",$C51=""),"",B51*'MPTO_working_3-way'!$I50)</f>
        <v>4.2433374140691216</v>
      </c>
      <c r="G51" s="22">
        <f>IF(OR($A51="",$B51="",$C51=""),"",C51*'MPTO_working_3-way'!$I50)</f>
        <v>5.4407148031876353</v>
      </c>
      <c r="H51" s="17">
        <f>IF(OR($A51="",$B51="",$C51=""),"",'MPTO_working_3-way'!E50)</f>
        <v>1.6864001249512564</v>
      </c>
      <c r="I51" s="21">
        <f>IF(OR($A51="",$B51="",$C51=""),"",'MPTO_working_3-way'!F50)</f>
        <v>4.3337369552451097</v>
      </c>
      <c r="J51" s="22">
        <f>IF(OR($A51="",$B51="",$C51=""),"",'MPTO_working_3-way'!G50)</f>
        <v>5.6730128057069402</v>
      </c>
      <c r="K51" s="17">
        <f>IF(OR($A51="",$B51="",$C51=""),"",'OddsRatio_working_3-way'!H50)</f>
        <v>1.6986712255808631</v>
      </c>
      <c r="L51" s="21">
        <f>IF(OR($A51="",$B51="",$C51=""),"",'OddsRatio_working_3-way'!I50)</f>
        <v>4.3186883215090992</v>
      </c>
      <c r="M51" s="22">
        <f>IF(OR($A51="",$B51="",$C51=""),"",'OddsRatio_working_3-way'!J50)</f>
        <v>5.5631964420750117</v>
      </c>
      <c r="N51" s="23">
        <f t="shared" si="13"/>
        <v>58.053706169551724</v>
      </c>
      <c r="O51" s="24">
        <f t="shared" si="14"/>
        <v>23.566355969818019</v>
      </c>
      <c r="P51" s="24">
        <f t="shared" si="15"/>
        <v>18.379937860630271</v>
      </c>
      <c r="Q51" t="s">
        <v>99</v>
      </c>
      <c r="R51" t="s">
        <v>102</v>
      </c>
      <c r="S51" t="s">
        <v>480</v>
      </c>
      <c r="T51" s="35">
        <v>100</v>
      </c>
      <c r="U51" s="35">
        <f t="shared" si="7"/>
        <v>64.539007092198588</v>
      </c>
      <c r="V51" s="35"/>
      <c r="W51" s="35"/>
      <c r="X51" s="35"/>
      <c r="Y51" s="35"/>
      <c r="Z51" s="35"/>
      <c r="AA51" s="35">
        <f t="shared" si="0"/>
        <v>64.539007092198588</v>
      </c>
      <c r="AB51" s="35">
        <f t="shared" si="1"/>
        <v>0</v>
      </c>
      <c r="AC51" s="35">
        <f t="shared" si="2"/>
        <v>0</v>
      </c>
      <c r="AF51">
        <v>1.93</v>
      </c>
      <c r="AG51">
        <v>1.94</v>
      </c>
      <c r="AJ51" t="s">
        <v>112</v>
      </c>
    </row>
    <row r="52" spans="1:36" ht="15" x14ac:dyDescent="0.25">
      <c r="A52">
        <v>2.82</v>
      </c>
      <c r="B52">
        <v>3.3</v>
      </c>
      <c r="C52">
        <v>2.59</v>
      </c>
      <c r="D52" s="20">
        <f t="shared" si="3"/>
        <v>4.3740618208703452E-2</v>
      </c>
      <c r="E52" s="17">
        <f>IF(OR($A52="",$B52="",$C52=""),"",A52*'MPTO_working_3-way'!$I51)</f>
        <v>2.9433485433485438</v>
      </c>
      <c r="F52" s="21">
        <f>IF(OR($A52="",$B52="",$C52=""),"",B52*'MPTO_working_3-way'!$I51)</f>
        <v>3.4443440400887213</v>
      </c>
      <c r="G52" s="22">
        <f>IF(OR($A52="",$B52="",$C52=""),"",C52*'MPTO_working_3-way'!$I51)</f>
        <v>2.7032882011605417</v>
      </c>
      <c r="H52" s="17">
        <f>IF(OR($A52="",$B52="",$C52=""),"",'MPTO_working_3-way'!E51)</f>
        <v>2.9409193736135824</v>
      </c>
      <c r="I52" s="21">
        <f>IF(OR($A52="",$B52="",$C52=""),"",'MPTO_working_3-way'!F51)</f>
        <v>3.4668041735348183</v>
      </c>
      <c r="J52" s="22">
        <f>IF(OR($A52="",$B52="",$C52=""),"",'MPTO_working_3-way'!G51)</f>
        <v>2.6916438291913187</v>
      </c>
      <c r="K52" s="17">
        <f>IF(OR($A52="",$B52="",$C52=""),"",'OddsRatio_working_3-way'!H51)</f>
        <v>2.9427298637484172</v>
      </c>
      <c r="L52" s="21">
        <f>IF(OR($A52="",$B52="",$C52=""),"",'OddsRatio_working_3-way'!I51)</f>
        <v>3.455098179462285</v>
      </c>
      <c r="M52" s="22">
        <f>IF(OR($A52="",$B52="",$C52=""),"",'OddsRatio_working_3-way'!J51)</f>
        <v>2.6972200458021884</v>
      </c>
      <c r="N52" s="23">
        <f t="shared" si="13"/>
        <v>33.974909368441132</v>
      </c>
      <c r="O52" s="24">
        <f t="shared" si="14"/>
        <v>29.033104369395151</v>
      </c>
      <c r="P52" s="24">
        <f t="shared" si="15"/>
        <v>36.991986262163707</v>
      </c>
      <c r="Q52" t="s">
        <v>98</v>
      </c>
      <c r="R52" t="s">
        <v>94</v>
      </c>
      <c r="S52" t="s">
        <v>480</v>
      </c>
      <c r="T52" s="35">
        <v>100</v>
      </c>
      <c r="U52" s="35">
        <f t="shared" si="7"/>
        <v>72.14484679665739</v>
      </c>
      <c r="V52" s="35"/>
      <c r="W52" s="35"/>
      <c r="X52" s="35"/>
      <c r="Y52" s="35"/>
      <c r="Z52" s="35"/>
      <c r="AA52" s="35">
        <f t="shared" si="0"/>
        <v>72.14484679665739</v>
      </c>
      <c r="AB52" s="35">
        <f t="shared" si="1"/>
        <v>0</v>
      </c>
      <c r="AC52" s="35">
        <f t="shared" si="2"/>
        <v>0</v>
      </c>
      <c r="AF52">
        <v>2.09</v>
      </c>
      <c r="AG52">
        <v>1.76</v>
      </c>
      <c r="AJ52" t="s">
        <v>112</v>
      </c>
    </row>
    <row r="53" spans="1:36" ht="15" x14ac:dyDescent="0.25">
      <c r="A53">
        <v>3.59</v>
      </c>
      <c r="B53">
        <v>3.71</v>
      </c>
      <c r="C53">
        <v>2.0099999999999998</v>
      </c>
      <c r="D53" s="20">
        <f t="shared" si="3"/>
        <v>4.5605748820112701E-2</v>
      </c>
      <c r="E53" s="17">
        <f>IF(OR($A53="",$B53="",$C53=""),"",A53*'MPTO_working_3-way'!$I52)</f>
        <v>3.7537246382642047</v>
      </c>
      <c r="F53" s="21">
        <f>IF(OR($A53="",$B53="",$C53=""),"",B53*'MPTO_working_3-way'!$I52)</f>
        <v>3.879197328122618</v>
      </c>
      <c r="G53" s="22">
        <f>IF(OR($A53="",$B53="",$C53=""),"",C53*'MPTO_working_3-way'!$I52)</f>
        <v>2.1016675551284263</v>
      </c>
      <c r="H53" s="17">
        <f>IF(OR($A53="",$B53="",$C53=""),"",'MPTO_working_3-way'!E52)</f>
        <v>3.7972335638838599</v>
      </c>
      <c r="I53" s="21">
        <f>IF(OR($A53="",$B53="",$C53=""),"",'MPTO_working_3-way'!F52)</f>
        <v>3.9317470308231015</v>
      </c>
      <c r="J53" s="22">
        <f>IF(OR($A53="",$B53="",$C53=""),"",'MPTO_working_3-way'!G52)</f>
        <v>2.0733530689151571</v>
      </c>
      <c r="K53" s="17">
        <f>IF(OR($A53="",$B53="",$C53=""),"",'OddsRatio_working_3-way'!H52)</f>
        <v>3.7809122100258392</v>
      </c>
      <c r="L53" s="21">
        <f>IF(OR($A53="",$B53="",$C53=""),"",'OddsRatio_working_3-way'!I52)</f>
        <v>3.9097575633861101</v>
      </c>
      <c r="M53" s="22">
        <f>IF(OR($A53="",$B53="",$C53=""),"",'OddsRatio_working_3-way'!J52)</f>
        <v>2.084448390782276</v>
      </c>
      <c r="N53" s="23">
        <f t="shared" si="13"/>
        <v>26.640206631204027</v>
      </c>
      <c r="O53" s="24">
        <f t="shared" si="14"/>
        <v>25.7785287886853</v>
      </c>
      <c r="P53" s="24">
        <f t="shared" si="15"/>
        <v>47.581264580110684</v>
      </c>
      <c r="Q53" t="s">
        <v>110</v>
      </c>
      <c r="R53" t="s">
        <v>103</v>
      </c>
      <c r="S53" t="s">
        <v>480</v>
      </c>
      <c r="T53" s="35">
        <v>100</v>
      </c>
      <c r="U53" s="35">
        <f t="shared" si="7"/>
        <v>50</v>
      </c>
      <c r="V53" s="35"/>
      <c r="W53" s="35"/>
      <c r="X53" s="35"/>
      <c r="Y53" s="35"/>
      <c r="Z53" s="35"/>
      <c r="AA53" s="35">
        <f t="shared" si="0"/>
        <v>50</v>
      </c>
      <c r="AB53" s="35">
        <f t="shared" si="1"/>
        <v>0</v>
      </c>
      <c r="AC53" s="35">
        <f t="shared" si="2"/>
        <v>0</v>
      </c>
      <c r="AF53">
        <v>1.9</v>
      </c>
      <c r="AG53">
        <v>1.97</v>
      </c>
      <c r="AJ53" t="s">
        <v>112</v>
      </c>
    </row>
    <row r="54" spans="1:36" ht="15" x14ac:dyDescent="0.25">
      <c r="A54">
        <v>2</v>
      </c>
      <c r="B54">
        <v>3.55</v>
      </c>
      <c r="C54">
        <v>3.96</v>
      </c>
      <c r="D54" s="20">
        <f t="shared" si="3"/>
        <v>3.4215393370323088E-2</v>
      </c>
      <c r="E54" s="17">
        <f>IF(OR($A54="",$B54="",$C54=""),"",A54*'MPTO_working_3-way'!$I53)</f>
        <v>2.0684307867406462</v>
      </c>
      <c r="F54" s="21">
        <f>IF(OR($A54="",$B54="",$C54=""),"",B54*'MPTO_working_3-way'!$I53)</f>
        <v>3.671464646464647</v>
      </c>
      <c r="G54" s="22">
        <f>IF(OR($A54="",$B54="",$C54=""),"",C54*'MPTO_working_3-way'!$I53)</f>
        <v>4.0954929577464796</v>
      </c>
      <c r="H54" s="17">
        <f>IF(OR($A54="",$B54="",$C54=""),"",'MPTO_working_3-way'!E53)</f>
        <v>2.0466854314277398</v>
      </c>
      <c r="I54" s="21">
        <f>IF(OR($A54="",$B54="",$C54=""),"",'MPTO_working_3-way'!F53)</f>
        <v>3.6997982279147297</v>
      </c>
      <c r="J54" s="22">
        <f>IF(OR($A54="",$B54="",$C54=""),"",'MPTO_working_3-way'!G53)</f>
        <v>4.1473104533385792</v>
      </c>
      <c r="K54" s="17">
        <f>IF(OR($A54="",$B54="",$C54=""),"",'OddsRatio_working_3-way'!H53)</f>
        <v>2.0552607601145914</v>
      </c>
      <c r="L54" s="21">
        <f>IF(OR($A54="",$B54="",$C54=""),"",'OddsRatio_working_3-way'!I53)</f>
        <v>3.6909149382922077</v>
      </c>
      <c r="M54" s="22">
        <f>IF(OR($A54="",$B54="",$C54=""),"",'OddsRatio_working_3-way'!J53)</f>
        <v>4.1235718499391902</v>
      </c>
      <c r="N54" s="23">
        <f t="shared" si="13"/>
        <v>48.345828461379732</v>
      </c>
      <c r="O54" s="24">
        <f t="shared" si="14"/>
        <v>27.237086457115339</v>
      </c>
      <c r="P54" s="24">
        <f t="shared" si="15"/>
        <v>24.417085081504915</v>
      </c>
      <c r="Q54" t="s">
        <v>53</v>
      </c>
      <c r="R54" t="s">
        <v>100</v>
      </c>
      <c r="S54" t="s">
        <v>480</v>
      </c>
      <c r="T54" s="35">
        <v>100</v>
      </c>
      <c r="U54" s="35">
        <f t="shared" si="7"/>
        <v>52.38095238095238</v>
      </c>
      <c r="V54" s="35"/>
      <c r="W54" s="35"/>
      <c r="X54" s="35"/>
      <c r="Y54" s="35"/>
      <c r="Z54" s="35"/>
      <c r="AA54" s="35">
        <f t="shared" si="0"/>
        <v>52.38095238095238</v>
      </c>
      <c r="AB54" s="35">
        <f t="shared" si="1"/>
        <v>0</v>
      </c>
      <c r="AC54" s="35">
        <f t="shared" si="2"/>
        <v>0</v>
      </c>
      <c r="AF54">
        <v>2.12</v>
      </c>
      <c r="AG54">
        <v>1.76</v>
      </c>
      <c r="AJ54" t="s">
        <v>112</v>
      </c>
    </row>
    <row r="55" spans="1:36" ht="15" x14ac:dyDescent="0.25">
      <c r="A55">
        <v>2.1</v>
      </c>
      <c r="B55">
        <v>3.53</v>
      </c>
      <c r="C55">
        <v>3.5</v>
      </c>
      <c r="D55" s="20">
        <f t="shared" si="3"/>
        <v>4.519088088493195E-2</v>
      </c>
      <c r="E55" s="17">
        <f>IF(OR($A55="",$B55="",$C55=""),"",A55*'MPTO_working_3-way'!$I54)</f>
        <v>2.1949008498583571</v>
      </c>
      <c r="F55" s="21">
        <f>IF(OR($A55="",$B55="",$C55=""),"",B55*'MPTO_working_3-way'!$I54)</f>
        <v>3.6895238095238096</v>
      </c>
      <c r="G55" s="22">
        <f>IF(OR($A55="",$B55="",$C55=""),"",C55*'MPTO_working_3-way'!$I54)</f>
        <v>3.6581680830972618</v>
      </c>
      <c r="H55" s="17">
        <f>IF(OR($A55="",$B55="",$C55=""),"",'MPTO_working_3-way'!E54)</f>
        <v>2.1686006825938571</v>
      </c>
      <c r="I55" s="21">
        <f>IF(OR($A55="",$B55="",$C55=""),"",'MPTO_working_3-way'!F54)</f>
        <v>3.7282481139983239</v>
      </c>
      <c r="J55" s="22">
        <f>IF(OR($A55="",$B55="",$C55=""),"",'MPTO_working_3-way'!G54)</f>
        <v>3.6947998006313343</v>
      </c>
      <c r="K55" s="17">
        <f>IF(OR($A55="",$B55="",$C55=""),"",'OddsRatio_working_3-way'!H54)</f>
        <v>2.1792147897749286</v>
      </c>
      <c r="L55" s="21">
        <f>IF(OR($A55="",$B55="",$C55=""),"",'OddsRatio_working_3-way'!I54)</f>
        <v>3.7121940164823353</v>
      </c>
      <c r="M55" s="22">
        <f>IF(OR($A55="",$B55="",$C55=""),"",'OddsRatio_working_3-way'!J54)</f>
        <v>3.6800336131248366</v>
      </c>
      <c r="N55" s="23">
        <f t="shared" si="13"/>
        <v>45.56014455343314</v>
      </c>
      <c r="O55" s="24">
        <f t="shared" si="14"/>
        <v>27.10376871450697</v>
      </c>
      <c r="P55" s="24">
        <f t="shared" si="15"/>
        <v>27.336086732059883</v>
      </c>
      <c r="Q55" t="s">
        <v>105</v>
      </c>
      <c r="R55" t="s">
        <v>108</v>
      </c>
      <c r="S55" t="s">
        <v>480</v>
      </c>
      <c r="T55" s="35">
        <v>100</v>
      </c>
      <c r="U55" s="35">
        <f t="shared" si="7"/>
        <v>38.650306748466257</v>
      </c>
      <c r="V55" s="35"/>
      <c r="W55" s="35"/>
      <c r="X55" s="35"/>
      <c r="Y55" s="35"/>
      <c r="Z55" s="35"/>
      <c r="AA55" s="35">
        <f t="shared" si="0"/>
        <v>38.650306748466257</v>
      </c>
      <c r="AB55" s="35">
        <f t="shared" si="1"/>
        <v>0</v>
      </c>
      <c r="AC55" s="35">
        <f t="shared" si="2"/>
        <v>0</v>
      </c>
      <c r="AF55">
        <v>2.14</v>
      </c>
      <c r="AG55">
        <v>1.72</v>
      </c>
      <c r="AJ55" t="s">
        <v>112</v>
      </c>
    </row>
    <row r="56" spans="1:36" ht="15" x14ac:dyDescent="0.25">
      <c r="A56">
        <v>1.63</v>
      </c>
      <c r="B56">
        <v>3.98</v>
      </c>
      <c r="C56">
        <v>5.78</v>
      </c>
      <c r="D56" s="20">
        <f t="shared" si="3"/>
        <v>3.7763594545209944E-2</v>
      </c>
      <c r="E56" s="17">
        <f>IF(OR($A56="",$B56="",$C56=""),"",A56*'MPTO_working_3-way'!$I55)</f>
        <v>1.6915546591086921</v>
      </c>
      <c r="F56" s="21">
        <f>IF(OR($A56="",$B56="",$C56=""),"",B56*'MPTO_working_3-way'!$I55)</f>
        <v>4.1302991062899359</v>
      </c>
      <c r="G56" s="22">
        <f>IF(OR($A56="",$B56="",$C56=""),"",C56*'MPTO_working_3-way'!$I55)</f>
        <v>5.9982735764713135</v>
      </c>
      <c r="H56" s="17">
        <f>IF(OR($A56="",$B56="",$C56=""),"",'MPTO_working_3-way'!E55)</f>
        <v>1.6641452988595438</v>
      </c>
      <c r="I56" s="21">
        <f>IF(OR($A56="",$B56="",$C56=""),"",'MPTO_working_3-way'!F55)</f>
        <v>4.189913413844339</v>
      </c>
      <c r="J56" s="22">
        <f>IF(OR($A56="",$B56="",$C56=""),"",'MPTO_working_3-way'!G55)</f>
        <v>6.233538946653062</v>
      </c>
      <c r="K56" s="17">
        <f>IF(OR($A56="",$B56="",$C56=""),"",'OddsRatio_working_3-way'!H55)</f>
        <v>1.6736445761900447</v>
      </c>
      <c r="L56" s="21">
        <f>IF(OR($A56="",$B56="",$C56=""),"",'OddsRatio_working_3-way'!I55)</f>
        <v>4.1864457730894173</v>
      </c>
      <c r="M56" s="22">
        <f>IF(OR($A56="",$B56="",$C56=""),"",'OddsRatio_working_3-way'!J55)</f>
        <v>6.1111445622038296</v>
      </c>
      <c r="N56" s="23">
        <f t="shared" si="13"/>
        <v>59.117214724052516</v>
      </c>
      <c r="O56" s="24">
        <f t="shared" si="14"/>
        <v>24.211321608091854</v>
      </c>
      <c r="P56" s="24">
        <f t="shared" si="15"/>
        <v>16.671463667855637</v>
      </c>
      <c r="Q56" t="s">
        <v>95</v>
      </c>
      <c r="R56" t="s">
        <v>35</v>
      </c>
      <c r="S56" t="s">
        <v>480</v>
      </c>
      <c r="T56" s="35">
        <v>100</v>
      </c>
      <c r="U56" s="35">
        <f t="shared" si="7"/>
        <v>31.972789115646258</v>
      </c>
      <c r="V56" s="35"/>
      <c r="W56" s="35"/>
      <c r="X56" s="35"/>
      <c r="Y56" s="35"/>
      <c r="Z56" s="35"/>
      <c r="AA56" s="35">
        <f t="shared" si="0"/>
        <v>31.972789115646258</v>
      </c>
      <c r="AB56" s="35">
        <f t="shared" si="1"/>
        <v>0</v>
      </c>
      <c r="AC56" s="35">
        <f t="shared" si="2"/>
        <v>0</v>
      </c>
      <c r="AF56">
        <v>1.88</v>
      </c>
      <c r="AG56">
        <v>2</v>
      </c>
      <c r="AJ56" t="s">
        <v>112</v>
      </c>
    </row>
    <row r="57" spans="1:36" ht="15" x14ac:dyDescent="0.25">
      <c r="A57">
        <v>1.47</v>
      </c>
      <c r="B57">
        <v>4.29</v>
      </c>
      <c r="C57">
        <v>7.35</v>
      </c>
      <c r="D57" s="20">
        <f t="shared" si="3"/>
        <v>4.9426763712477895E-2</v>
      </c>
      <c r="E57" s="17">
        <f>IF(OR($A57="",$B57="",$C57=""),"",A57*'MPTO_working_3-way'!$I56)</f>
        <v>1.5426573426573424</v>
      </c>
      <c r="F57" s="21">
        <f>IF(OR($A57="",$B57="",$C57=""),"",B57*'MPTO_working_3-way'!$I56)</f>
        <v>4.50204081632653</v>
      </c>
      <c r="G57" s="22">
        <f>IF(OR($A57="",$B57="",$C57=""),"",C57*'MPTO_working_3-way'!$I56)</f>
        <v>7.7132867132867124</v>
      </c>
      <c r="H57" s="17">
        <f>IF(OR($A57="",$B57="",$C57=""),"",'MPTO_working_3-way'!E56)</f>
        <v>1.5064857504598552</v>
      </c>
      <c r="I57" s="21">
        <f>IF(OR($A57="",$B57="",$C57=""),"",'MPTO_working_3-way'!F56)</f>
        <v>4.6162799209428291</v>
      </c>
      <c r="J57" s="22">
        <f>IF(OR($A57="",$B57="",$C57=""),"",'MPTO_working_3-way'!G56)</f>
        <v>8.3626839941652253</v>
      </c>
      <c r="K57" s="17">
        <f>IF(OR($A57="",$B57="",$C57=""),"",'OddsRatio_working_3-way'!H56)</f>
        <v>1.5179529786581194</v>
      </c>
      <c r="L57" s="21">
        <f>IF(OR($A57="",$B57="",$C57=""),"",'OddsRatio_working_3-way'!I56)</f>
        <v>4.6256708506068378</v>
      </c>
      <c r="M57" s="22">
        <f>IF(OR($A57="",$B57="",$C57=""),"",'OddsRatio_working_3-way'!J56)</f>
        <v>7.9978753499554438</v>
      </c>
      <c r="N57" s="23">
        <f t="shared" si="13"/>
        <v>64.823209428830481</v>
      </c>
      <c r="O57" s="24">
        <f t="shared" si="14"/>
        <v>22.212148685403449</v>
      </c>
      <c r="P57" s="24">
        <f t="shared" si="15"/>
        <v>12.964641885766092</v>
      </c>
      <c r="Q57" t="s">
        <v>92</v>
      </c>
      <c r="R57" t="s">
        <v>117</v>
      </c>
      <c r="S57" t="s">
        <v>480</v>
      </c>
      <c r="T57" s="35">
        <v>100</v>
      </c>
      <c r="U57" s="35">
        <f t="shared" si="7"/>
        <v>60.784313725490193</v>
      </c>
      <c r="V57" s="35"/>
      <c r="W57" s="35"/>
      <c r="X57" s="35"/>
      <c r="Y57" s="35"/>
      <c r="Z57" s="35"/>
      <c r="AA57" s="35">
        <f t="shared" si="0"/>
        <v>60.784313725490193</v>
      </c>
      <c r="AB57" s="35">
        <f t="shared" si="1"/>
        <v>0</v>
      </c>
      <c r="AC57" s="35">
        <f t="shared" si="2"/>
        <v>0</v>
      </c>
      <c r="AF57">
        <v>1.77</v>
      </c>
      <c r="AG57">
        <v>2.0699999999999998</v>
      </c>
      <c r="AJ57" t="s">
        <v>112</v>
      </c>
    </row>
    <row r="58" spans="1:36" ht="15" x14ac:dyDescent="0.25">
      <c r="A58">
        <v>2.5499999999999998</v>
      </c>
      <c r="B58">
        <v>3.33</v>
      </c>
      <c r="C58">
        <v>2.94</v>
      </c>
      <c r="D58" s="20">
        <f t="shared" si="3"/>
        <v>3.2593217467167035E-2</v>
      </c>
      <c r="E58" s="17">
        <f>IF(OR($A58="",$B58="",$C58=""),"",A58*'MPTO_working_3-way'!$I57)</f>
        <v>2.6331127045412757</v>
      </c>
      <c r="F58" s="21">
        <f>IF(OR($A58="",$B58="",$C58=""),"",B58*'MPTO_working_3-way'!$I57)</f>
        <v>3.4385354141656661</v>
      </c>
      <c r="G58" s="22">
        <f>IF(OR($A58="",$B58="",$C58=""),"",C58*'MPTO_working_3-way'!$I57)</f>
        <v>3.0358240593534709</v>
      </c>
      <c r="H58" s="17">
        <f>IF(OR($A58="",$B58="",$C58=""),"",'MPTO_working_3-way'!E57)</f>
        <v>2.6226587540458679</v>
      </c>
      <c r="I58" s="21">
        <f>IF(OR($A58="",$B58="",$C58=""),"",'MPTO_working_3-way'!F57)</f>
        <v>3.4549964917233731</v>
      </c>
      <c r="J58" s="22">
        <f>IF(OR($A58="",$B58="",$C58=""),"",'MPTO_working_3-way'!G57)</f>
        <v>3.0370060837417747</v>
      </c>
      <c r="K58" s="17">
        <f>IF(OR($A58="",$B58="",$C58=""),"",'OddsRatio_working_3-way'!H57)</f>
        <v>2.6275286161718618</v>
      </c>
      <c r="L58" s="21">
        <f>IF(OR($A58="",$B58="",$C58=""),"",'OddsRatio_working_3-way'!I57)</f>
        <v>3.4465430165680258</v>
      </c>
      <c r="M58" s="22">
        <f>IF(OR($A58="",$B58="",$C58=""),"",'OddsRatio_working_3-way'!J57)</f>
        <v>3.0370358163699445</v>
      </c>
      <c r="N58" s="23">
        <f t="shared" si="13"/>
        <v>37.97786544705513</v>
      </c>
      <c r="O58" s="24">
        <f t="shared" si="14"/>
        <v>29.082149216213388</v>
      </c>
      <c r="P58" s="24">
        <f t="shared" si="15"/>
        <v>32.939985336731489</v>
      </c>
      <c r="Q58" t="s">
        <v>184</v>
      </c>
      <c r="R58" t="s">
        <v>194</v>
      </c>
      <c r="S58" t="s">
        <v>480</v>
      </c>
      <c r="T58" s="35">
        <v>100</v>
      </c>
      <c r="U58" s="35">
        <f t="shared" si="7"/>
        <v>50.73891625615763</v>
      </c>
      <c r="V58" s="35"/>
      <c r="W58" s="35"/>
      <c r="X58" s="35"/>
      <c r="Y58" s="35"/>
      <c r="Z58" s="35"/>
      <c r="AA58" s="35">
        <f t="shared" si="0"/>
        <v>50.73891625615763</v>
      </c>
      <c r="AB58" s="35">
        <f t="shared" si="1"/>
        <v>0</v>
      </c>
      <c r="AC58" s="35">
        <f t="shared" si="2"/>
        <v>0</v>
      </c>
      <c r="AF58">
        <v>2.2200000000000002</v>
      </c>
      <c r="AG58">
        <v>1.7</v>
      </c>
      <c r="AJ58" t="s">
        <v>430</v>
      </c>
    </row>
    <row r="59" spans="1:36" ht="15" x14ac:dyDescent="0.25">
      <c r="A59">
        <v>2.0299999999999998</v>
      </c>
      <c r="B59">
        <v>3.5</v>
      </c>
      <c r="C59">
        <v>3.92</v>
      </c>
      <c r="D59" s="20">
        <f t="shared" si="3"/>
        <v>3.3427163969036E-2</v>
      </c>
      <c r="E59" s="17">
        <f>IF(OR($A59="",$B59="",$C59=""),"",A59*'MPTO_working_3-way'!$I58)</f>
        <v>2.0978571428571429</v>
      </c>
      <c r="F59" s="21">
        <f>IF(OR($A59="",$B59="",$C59=""),"",B59*'MPTO_working_3-way'!$I58)</f>
        <v>3.6169950738916259</v>
      </c>
      <c r="G59" s="22">
        <f>IF(OR($A59="",$B59="",$C59=""),"",C59*'MPTO_working_3-way'!$I58)</f>
        <v>4.0510344827586211</v>
      </c>
      <c r="H59" s="17">
        <f>IF(OR($A59="",$B59="",$C59=""),"",'MPTO_working_3-way'!E58)</f>
        <v>2.0769792935444582</v>
      </c>
      <c r="I59" s="21">
        <f>IF(OR($A59="",$B59="",$C59=""),"",'MPTO_working_3-way'!F58)</f>
        <v>3.6420333190944043</v>
      </c>
      <c r="J59" s="22">
        <f>IF(OR($A59="",$B59="",$C59=""),"",'MPTO_working_3-way'!G58)</f>
        <v>4.0990384615384619</v>
      </c>
      <c r="K59" s="17">
        <f>IF(OR($A59="",$B59="",$C59=""),"",'OddsRatio_working_3-way'!H58)</f>
        <v>2.0853022676705604</v>
      </c>
      <c r="L59" s="21">
        <f>IF(OR($A59="",$B59="",$C59=""),"",'OddsRatio_working_3-way'!I58)</f>
        <v>3.6342288050256335</v>
      </c>
      <c r="M59" s="22">
        <f>IF(OR($A59="",$B59="",$C59=""),"",'OddsRatio_working_3-way'!J58)</f>
        <v>4.0767792442699404</v>
      </c>
      <c r="N59" s="23">
        <f t="shared" si="13"/>
        <v>47.667688117126318</v>
      </c>
      <c r="O59" s="24">
        <f t="shared" si="14"/>
        <v>27.647259107933266</v>
      </c>
      <c r="P59" s="24">
        <f t="shared" si="15"/>
        <v>24.685052774940413</v>
      </c>
      <c r="Q59" t="s">
        <v>186</v>
      </c>
      <c r="R59" t="s">
        <v>198</v>
      </c>
      <c r="S59" t="s">
        <v>480</v>
      </c>
      <c r="T59" s="35">
        <v>100</v>
      </c>
      <c r="U59" s="35">
        <f t="shared" si="7"/>
        <v>50.73891625615763</v>
      </c>
      <c r="V59" s="35"/>
      <c r="W59" s="35"/>
      <c r="X59" s="35"/>
      <c r="Y59" s="35"/>
      <c r="Z59" s="35"/>
      <c r="AA59" s="35">
        <f t="shared" si="0"/>
        <v>50.73891625615763</v>
      </c>
      <c r="AB59" s="35">
        <f t="shared" si="1"/>
        <v>0</v>
      </c>
      <c r="AC59" s="35">
        <f t="shared" si="2"/>
        <v>0</v>
      </c>
      <c r="AF59">
        <v>2.19</v>
      </c>
      <c r="AG59">
        <v>1.72</v>
      </c>
      <c r="AJ59" t="s">
        <v>430</v>
      </c>
    </row>
    <row r="60" spans="1:36" ht="15" x14ac:dyDescent="0.25">
      <c r="A60">
        <v>2.0299999999999998</v>
      </c>
      <c r="B60">
        <v>3.59</v>
      </c>
      <c r="C60">
        <v>3.64</v>
      </c>
      <c r="D60" s="20">
        <f t="shared" si="3"/>
        <v>4.5887644197124544E-2</v>
      </c>
      <c r="E60" s="17">
        <f>IF(OR($A60="",$B60="",$C60=""),"",A60*'MPTO_working_3-way'!$I59)</f>
        <v>2.1231519177201625</v>
      </c>
      <c r="F60" s="21">
        <f>IF(OR($A60="",$B60="",$C60=""),"",B60*'MPTO_working_3-way'!$I59)</f>
        <v>3.7547366426676771</v>
      </c>
      <c r="G60" s="22">
        <f>IF(OR($A60="",$B60="",$C60=""),"",C60*'MPTO_working_3-way'!$I59)</f>
        <v>3.8070310248775336</v>
      </c>
      <c r="H60" s="17">
        <f>IF(OR($A60="",$B60="",$C60=""),"",'MPTO_working_3-way'!E59)</f>
        <v>2.0950527263962209</v>
      </c>
      <c r="I60" s="21">
        <f>IF(OR($A60="",$B60="",$C60=""),"",'MPTO_working_3-way'!F59)</f>
        <v>3.7985889290134263</v>
      </c>
      <c r="J60" s="22">
        <f>IF(OR($A60="",$B60="",$C60=""),"",'MPTO_working_3-way'!G59)</f>
        <v>3.8546133388304895</v>
      </c>
      <c r="K60" s="17">
        <f>IF(OR($A60="",$B60="",$C60=""),"",'OddsRatio_working_3-way'!H59)</f>
        <v>2.1061332363979863</v>
      </c>
      <c r="L60" s="21">
        <f>IF(OR($A60="",$B60="",$C60=""),"",'OddsRatio_working_3-way'!I59)</f>
        <v>3.7814418274473636</v>
      </c>
      <c r="M60" s="22">
        <f>IF(OR($A60="",$B60="",$C60=""),"",'OddsRatio_working_3-way'!J59)</f>
        <v>3.8351376156220245</v>
      </c>
      <c r="N60" s="23">
        <f t="shared" si="13"/>
        <v>47.099785543080621</v>
      </c>
      <c r="O60" s="24">
        <f t="shared" si="14"/>
        <v>26.63302636558597</v>
      </c>
      <c r="P60" s="24">
        <f t="shared" si="15"/>
        <v>26.267188091333416</v>
      </c>
      <c r="Q60" t="s">
        <v>190</v>
      </c>
      <c r="R60" t="s">
        <v>192</v>
      </c>
      <c r="S60" t="s">
        <v>480</v>
      </c>
      <c r="T60" s="35">
        <v>100</v>
      </c>
      <c r="U60" s="35">
        <f t="shared" si="7"/>
        <v>48.979591836734699</v>
      </c>
      <c r="V60" s="35"/>
      <c r="W60" s="35"/>
      <c r="X60" s="35"/>
      <c r="Y60" s="35"/>
      <c r="Z60" s="35"/>
      <c r="AA60" s="35">
        <f t="shared" si="0"/>
        <v>48.979591836734699</v>
      </c>
      <c r="AB60" s="35">
        <f t="shared" si="1"/>
        <v>0</v>
      </c>
      <c r="AC60" s="35">
        <f t="shared" si="2"/>
        <v>0</v>
      </c>
      <c r="AF60">
        <v>2.04</v>
      </c>
      <c r="AG60">
        <v>1.84</v>
      </c>
      <c r="AJ60" t="s">
        <v>430</v>
      </c>
    </row>
    <row r="61" spans="1:36" ht="15" x14ac:dyDescent="0.25">
      <c r="A61">
        <v>1.96</v>
      </c>
      <c r="B61">
        <v>3.42</v>
      </c>
      <c r="C61">
        <v>4.09</v>
      </c>
      <c r="D61" s="20">
        <f t="shared" si="3"/>
        <v>4.7100519957478992E-2</v>
      </c>
      <c r="E61" s="17">
        <f>IF(OR($A61="",$B61="",$C61=""),"",A61*'MPTO_working_3-way'!$I60)</f>
        <v>2.0523170191166589</v>
      </c>
      <c r="F61" s="21">
        <f>IF(OR($A61="",$B61="",$C61=""),"",B61*'MPTO_working_3-way'!$I60)</f>
        <v>3.5810837782545781</v>
      </c>
      <c r="G61" s="22">
        <f>IF(OR($A61="",$B61="",$C61=""),"",C61*'MPTO_working_3-way'!$I60)</f>
        <v>4.2826411266260891</v>
      </c>
      <c r="H61" s="17">
        <f>IF(OR($A61="",$B61="",$C61=""),"",'MPTO_working_3-way'!E60)</f>
        <v>2.0222287087891826</v>
      </c>
      <c r="I61" s="21">
        <f>IF(OR($A61="",$B61="",$C61=""),"",'MPTO_working_3-way'!F60)</f>
        <v>3.6140552234021013</v>
      </c>
      <c r="J61" s="22">
        <f>IF(OR($A61="",$B61="",$C61=""),"",'MPTO_working_3-way'!G60)</f>
        <v>4.3706560341727156</v>
      </c>
      <c r="K61" s="17">
        <f>IF(OR($A61="",$B61="",$C61=""),"",'OddsRatio_working_3-way'!H60)</f>
        <v>2.0339335069920219</v>
      </c>
      <c r="L61" s="21">
        <f>IF(OR($A61="",$B61="",$C61=""),"",'OddsRatio_working_3-way'!I60)</f>
        <v>3.6063740488757237</v>
      </c>
      <c r="M61" s="22">
        <f>IF(OR($A61="",$B61="",$C61=""),"",'OddsRatio_working_3-way'!J60)</f>
        <v>4.3279734756305723</v>
      </c>
      <c r="N61" s="23">
        <f t="shared" si="13"/>
        <v>48.725415746462581</v>
      </c>
      <c r="O61" s="24">
        <f t="shared" si="14"/>
        <v>27.924507269902531</v>
      </c>
      <c r="P61" s="24">
        <f t="shared" si="15"/>
        <v>23.350076983634882</v>
      </c>
      <c r="Q61" t="s">
        <v>187</v>
      </c>
      <c r="R61" t="s">
        <v>189</v>
      </c>
      <c r="S61" t="s">
        <v>480</v>
      </c>
      <c r="T61" s="35">
        <v>100</v>
      </c>
      <c r="U61" s="35">
        <f t="shared" si="7"/>
        <v>64.285714285714292</v>
      </c>
      <c r="V61" s="35"/>
      <c r="W61" s="35"/>
      <c r="X61" s="35"/>
      <c r="Y61" s="35"/>
      <c r="Z61" s="35"/>
      <c r="AA61" s="35">
        <f t="shared" si="0"/>
        <v>64.285714285714292</v>
      </c>
      <c r="AB61" s="35">
        <f t="shared" si="1"/>
        <v>0</v>
      </c>
      <c r="AC61" s="35">
        <f t="shared" si="2"/>
        <v>0</v>
      </c>
      <c r="AF61">
        <v>2.23</v>
      </c>
      <c r="AG61">
        <v>1.67</v>
      </c>
      <c r="AJ61" t="s">
        <v>430</v>
      </c>
    </row>
    <row r="62" spans="1:36" ht="15" x14ac:dyDescent="0.25">
      <c r="A62">
        <v>2.8</v>
      </c>
      <c r="B62">
        <v>3.09</v>
      </c>
      <c r="C62">
        <v>2.76</v>
      </c>
      <c r="D62" s="20">
        <f t="shared" si="3"/>
        <v>4.3086293191823E-2</v>
      </c>
      <c r="E62" s="17">
        <f>IF(OR($A62="",$B62="",$C62=""),"",A62*'MPTO_working_3-way'!$I61)</f>
        <v>2.9206416209371042</v>
      </c>
      <c r="F62" s="21">
        <f>IF(OR($A62="",$B62="",$C62=""),"",B62*'MPTO_working_3-way'!$I61)</f>
        <v>3.2231366459627329</v>
      </c>
      <c r="G62" s="22">
        <f>IF(OR($A62="",$B62="",$C62=""),"",C62*'MPTO_working_3-way'!$I61)</f>
        <v>2.8789181692094314</v>
      </c>
      <c r="H62" s="17">
        <f>IF(OR($A62="",$B62="",$C62=""),"",'MPTO_working_3-way'!E61)</f>
        <v>2.9173166011845422</v>
      </c>
      <c r="I62" s="21">
        <f>IF(OR($A62="",$B62="",$C62=""),"",'MPTO_working_3-way'!F61)</f>
        <v>3.2334990738032561</v>
      </c>
      <c r="J62" s="22">
        <f>IF(OR($A62="",$B62="",$C62=""),"",'MPTO_working_3-way'!G61)</f>
        <v>2.8739204529043065</v>
      </c>
      <c r="K62" s="17">
        <f>IF(OR($A62="",$B62="",$C62=""),"",'OddsRatio_working_3-way'!H61)</f>
        <v>2.9190520451414774</v>
      </c>
      <c r="L62" s="21">
        <f>IF(OR($A62="",$B62="",$C62=""),"",'OddsRatio_working_3-way'!I61)</f>
        <v>3.2282326524142708</v>
      </c>
      <c r="M62" s="22">
        <f>IF(OR($A62="",$B62="",$C62=""),"",'OddsRatio_working_3-way'!J61)</f>
        <v>2.876406444138333</v>
      </c>
      <c r="N62" s="23">
        <f t="shared" si="13"/>
        <v>34.239051886110708</v>
      </c>
      <c r="O62" s="24">
        <f t="shared" si="14"/>
        <v>31.025678084501614</v>
      </c>
      <c r="P62" s="24">
        <f t="shared" si="15"/>
        <v>34.735270029387678</v>
      </c>
      <c r="Q62" t="s">
        <v>203</v>
      </c>
      <c r="R62" t="s">
        <v>199</v>
      </c>
      <c r="S62" t="s">
        <v>480</v>
      </c>
      <c r="T62" s="35">
        <v>100</v>
      </c>
      <c r="U62" s="35">
        <f t="shared" si="7"/>
        <v>44.134078212290497</v>
      </c>
      <c r="V62" s="35"/>
      <c r="W62" s="35"/>
      <c r="X62" s="35"/>
      <c r="Y62" s="35"/>
      <c r="Z62" s="35"/>
      <c r="AA62" s="35">
        <f t="shared" si="0"/>
        <v>44.134078212290497</v>
      </c>
      <c r="AB62" s="35">
        <f t="shared" si="1"/>
        <v>0</v>
      </c>
      <c r="AC62" s="35">
        <f t="shared" si="2"/>
        <v>0</v>
      </c>
      <c r="AF62">
        <v>2.2000000000000002</v>
      </c>
      <c r="AG62">
        <v>1.69</v>
      </c>
      <c r="AJ62" t="s">
        <v>430</v>
      </c>
    </row>
    <row r="63" spans="1:36" ht="15" x14ac:dyDescent="0.25">
      <c r="A63">
        <v>1.79</v>
      </c>
      <c r="B63">
        <v>3.6</v>
      </c>
      <c r="C63">
        <v>4.6900000000000004</v>
      </c>
      <c r="D63" s="20">
        <f t="shared" si="3"/>
        <v>4.9656611859563604E-2</v>
      </c>
      <c r="E63" s="17">
        <f>IF(OR($A63="",$B63="",$C63=""),"",A63*'MPTO_working_3-way'!$I62)</f>
        <v>1.8788853352286188</v>
      </c>
      <c r="F63" s="21">
        <f>IF(OR($A63="",$B63="",$C63=""),"",B63*'MPTO_working_3-way'!$I62)</f>
        <v>3.7787638026944292</v>
      </c>
      <c r="G63" s="22">
        <f>IF(OR($A63="",$B63="",$C63=""),"",C63*'MPTO_working_3-way'!$I62)</f>
        <v>4.9228895096213536</v>
      </c>
      <c r="H63" s="17">
        <f>IF(OR($A63="",$B63="",$C63=""),"",'MPTO_working_3-way'!E62)</f>
        <v>1.8446542367377765</v>
      </c>
      <c r="I63" s="21">
        <f>IF(OR($A63="",$B63="",$C63=""),"",'MPTO_working_3-way'!F62)</f>
        <v>3.8281091141232944</v>
      </c>
      <c r="J63" s="22">
        <f>IF(OR($A63="",$B63="",$C63=""),"",'MPTO_working_3-way'!G62)</f>
        <v>5.0847264859578072</v>
      </c>
      <c r="K63" s="17">
        <f>IF(OR($A63="",$B63="",$C63=""),"",'OddsRatio_working_3-way'!H62)</f>
        <v>1.857185856525926</v>
      </c>
      <c r="L63" s="21">
        <f>IF(OR($A63="",$B63="",$C63=""),"",'OddsRatio_working_3-way'!I62)</f>
        <v>3.8211180088195027</v>
      </c>
      <c r="M63" s="22">
        <f>IF(OR($A63="",$B63="",$C63=""),"",'OddsRatio_working_3-way'!J62)</f>
        <v>5.0038174817476788</v>
      </c>
      <c r="N63" s="23">
        <f t="shared" si="13"/>
        <v>53.223045667037582</v>
      </c>
      <c r="O63" s="24">
        <f t="shared" si="14"/>
        <v>26.463681039999244</v>
      </c>
      <c r="P63" s="24">
        <f t="shared" si="15"/>
        <v>20.313273292963171</v>
      </c>
      <c r="Q63" t="s">
        <v>200</v>
      </c>
      <c r="R63" t="s">
        <v>188</v>
      </c>
      <c r="S63" t="s">
        <v>480</v>
      </c>
      <c r="T63" s="35">
        <v>100</v>
      </c>
      <c r="U63" s="35">
        <f t="shared" si="7"/>
        <v>59.839357429718881</v>
      </c>
      <c r="V63" s="35"/>
      <c r="W63" s="35"/>
      <c r="X63" s="35"/>
      <c r="Y63" s="35"/>
      <c r="Z63" s="35"/>
      <c r="AA63" s="35">
        <f t="shared" si="0"/>
        <v>59.839357429718881</v>
      </c>
      <c r="AB63" s="35">
        <f t="shared" si="1"/>
        <v>0</v>
      </c>
      <c r="AC63" s="35">
        <f t="shared" si="2"/>
        <v>0</v>
      </c>
      <c r="AF63">
        <v>2.19</v>
      </c>
      <c r="AG63">
        <v>1.69</v>
      </c>
      <c r="AJ63" t="s">
        <v>430</v>
      </c>
    </row>
    <row r="64" spans="1:36" ht="15" x14ac:dyDescent="0.25">
      <c r="A64">
        <v>2.4900000000000002</v>
      </c>
      <c r="B64">
        <v>3.18</v>
      </c>
      <c r="C64">
        <v>3.05</v>
      </c>
      <c r="D64" s="20">
        <f t="shared" si="3"/>
        <v>4.3940686966859044E-2</v>
      </c>
      <c r="E64" s="17">
        <f>IF(OR($A64="",$B64="",$C64=""),"",A64*'MPTO_working_3-way'!$I63)</f>
        <v>2.5994123105474793</v>
      </c>
      <c r="F64" s="21">
        <f>IF(OR($A64="",$B64="",$C64=""),"",B64*'MPTO_working_3-way'!$I63)</f>
        <v>3.3197313845546121</v>
      </c>
      <c r="G64" s="22">
        <f>IF(OR($A64="",$B64="",$C64=""),"",C64*'MPTO_working_3-way'!$I63)</f>
        <v>3.18401909524892</v>
      </c>
      <c r="H64" s="17">
        <f>IF(OR($A64="",$B64="",$C64=""),"",'MPTO_working_3-way'!E63)</f>
        <v>2.5842495722434986</v>
      </c>
      <c r="I64" s="21">
        <f>IF(OR($A64="",$B64="",$C64=""),"",'MPTO_working_3-way'!F63)</f>
        <v>3.3353510745404149</v>
      </c>
      <c r="J64" s="22">
        <f>IF(OR($A64="",$B64="",$C64=""),"",'MPTO_working_3-way'!G63)</f>
        <v>3.1926242023565425</v>
      </c>
      <c r="K64" s="17">
        <f>IF(OR($A64="",$B64="",$C64=""),"",'OddsRatio_working_3-way'!H63)</f>
        <v>2.5910831681805151</v>
      </c>
      <c r="L64" s="21">
        <f>IF(OR($A64="",$B64="",$C64=""),"",'OddsRatio_working_3-way'!I63)</f>
        <v>3.3278934943849139</v>
      </c>
      <c r="M64" s="22">
        <f>IF(OR($A64="",$B64="",$C64=""),"",'OddsRatio_working_3-way'!J63)</f>
        <v>3.189074157563796</v>
      </c>
      <c r="N64" s="23">
        <f t="shared" si="13"/>
        <v>38.470234057996876</v>
      </c>
      <c r="O64" s="24">
        <f t="shared" si="14"/>
        <v>30.122919120884351</v>
      </c>
      <c r="P64" s="24">
        <f t="shared" si="15"/>
        <v>31.406846821118766</v>
      </c>
      <c r="Q64" t="s">
        <v>183</v>
      </c>
      <c r="R64" t="s">
        <v>197</v>
      </c>
      <c r="S64" t="s">
        <v>480</v>
      </c>
      <c r="T64" s="35">
        <v>100</v>
      </c>
      <c r="U64" s="35">
        <f t="shared" si="7"/>
        <v>65.870307167235495</v>
      </c>
      <c r="V64" s="35"/>
      <c r="W64" s="35"/>
      <c r="X64" s="35"/>
      <c r="Y64" s="35"/>
      <c r="Z64" s="35"/>
      <c r="AA64" s="35">
        <f t="shared" si="0"/>
        <v>65.870307167235495</v>
      </c>
      <c r="AB64" s="35">
        <f t="shared" si="1"/>
        <v>0</v>
      </c>
      <c r="AC64" s="35">
        <f t="shared" si="2"/>
        <v>0</v>
      </c>
      <c r="AF64">
        <v>2.12</v>
      </c>
      <c r="AG64">
        <v>1.74</v>
      </c>
      <c r="AJ64" t="s">
        <v>430</v>
      </c>
    </row>
    <row r="65" spans="1:36" ht="15" x14ac:dyDescent="0.25">
      <c r="A65">
        <v>2.93</v>
      </c>
      <c r="B65">
        <v>3.12</v>
      </c>
      <c r="C65">
        <v>2.62</v>
      </c>
      <c r="D65" s="20">
        <f t="shared" si="3"/>
        <v>4.3489138153442575E-2</v>
      </c>
      <c r="E65" s="17">
        <f>IF(OR($A65="",$B65="",$C65=""),"",A65*'MPTO_working_3-way'!$I64)</f>
        <v>3.0574231747895868</v>
      </c>
      <c r="F65" s="21">
        <f>IF(OR($A65="",$B65="",$C65=""),"",B65*'MPTO_working_3-way'!$I64)</f>
        <v>3.2556861110387407</v>
      </c>
      <c r="G65" s="22">
        <f>IF(OR($A65="",$B65="",$C65=""),"",C65*'MPTO_working_3-way'!$I64)</f>
        <v>2.7339415419620194</v>
      </c>
      <c r="H65" s="17">
        <f>IF(OR($A65="",$B65="",$C65=""),"",'MPTO_working_3-way'!E64)</f>
        <v>3.0599703802025009</v>
      </c>
      <c r="I65" s="21">
        <f>IF(OR($A65="",$B65="",$C65=""),"",'MPTO_working_3-way'!F64)</f>
        <v>3.2677982800950613</v>
      </c>
      <c r="J65" s="22">
        <f>IF(OR($A65="",$B65="",$C65=""),"",'MPTO_working_3-way'!G64)</f>
        <v>2.7234375582757386</v>
      </c>
      <c r="K65" s="17">
        <f>IF(OR($A65="",$B65="",$C65=""),"",'OddsRatio_working_3-way'!H64)</f>
        <v>3.0590748797989842</v>
      </c>
      <c r="L65" s="21">
        <f>IF(OR($A65="",$B65="",$C65=""),"",'OddsRatio_working_3-way'!I64)</f>
        <v>3.261781733250698</v>
      </c>
      <c r="M65" s="22">
        <f>IF(OR($A65="",$B65="",$C65=""),"",'OddsRatio_working_3-way'!J64)</f>
        <v>2.7283426452198727</v>
      </c>
      <c r="N65" s="23">
        <f t="shared" si="13"/>
        <v>32.707281355281168</v>
      </c>
      <c r="O65" s="24">
        <f t="shared" si="14"/>
        <v>30.715491785568531</v>
      </c>
      <c r="P65" s="24">
        <f t="shared" si="15"/>
        <v>36.577226859150315</v>
      </c>
      <c r="Q65" t="s">
        <v>195</v>
      </c>
      <c r="R65" t="s">
        <v>205</v>
      </c>
      <c r="S65" t="s">
        <v>480</v>
      </c>
      <c r="T65" s="35">
        <v>100</v>
      </c>
      <c r="U65" s="35">
        <f t="shared" si="7"/>
        <v>68.652037617554868</v>
      </c>
      <c r="V65" s="35"/>
      <c r="W65" s="35"/>
      <c r="X65" s="35"/>
      <c r="Y65" s="35"/>
      <c r="Z65" s="35"/>
      <c r="AA65" s="35">
        <f t="shared" si="0"/>
        <v>68.652037617554868</v>
      </c>
      <c r="AB65" s="35">
        <f t="shared" si="1"/>
        <v>0</v>
      </c>
      <c r="AC65" s="35">
        <f t="shared" si="2"/>
        <v>0</v>
      </c>
      <c r="AF65">
        <v>2.16</v>
      </c>
      <c r="AG65">
        <v>1.71</v>
      </c>
      <c r="AJ65" t="s">
        <v>430</v>
      </c>
    </row>
    <row r="66" spans="1:36" ht="15" x14ac:dyDescent="0.25">
      <c r="A66">
        <v>3.19</v>
      </c>
      <c r="B66">
        <v>3.26</v>
      </c>
      <c r="C66">
        <v>2.36</v>
      </c>
      <c r="D66" s="20">
        <f t="shared" si="3"/>
        <v>4.3956903641442224E-2</v>
      </c>
      <c r="E66" s="17">
        <f>IF(OR($A66="",$B66="",$C66=""),"",A66*'MPTO_working_3-way'!$I65)</f>
        <v>3.3302225226162006</v>
      </c>
      <c r="F66" s="21">
        <f>IF(OR($A66="",$B66="",$C66=""),"",B66*'MPTO_working_3-way'!$I65)</f>
        <v>3.4032995058711015</v>
      </c>
      <c r="G66" s="22">
        <f>IF(OR($A66="",$B66="",$C66=""),"",C66*'MPTO_working_3-way'!$I65)</f>
        <v>2.4637382925938036</v>
      </c>
      <c r="H66" s="17">
        <f>IF(OR($A66="",$B66="",$C66=""),"",'MPTO_working_3-way'!E65)</f>
        <v>3.3464142142817668</v>
      </c>
      <c r="I66" s="21">
        <f>IF(OR($A66="",$B66="",$C66=""),"",'MPTO_working_3-way'!F65)</f>
        <v>3.4235300550757395</v>
      </c>
      <c r="J66" s="22">
        <f>IF(OR($A66="",$B66="",$C66=""),"",'MPTO_working_3-way'!G65)</f>
        <v>2.4445304724691583</v>
      </c>
      <c r="K66" s="17">
        <f>IF(OR($A66="",$B66="",$C66=""),"",'OddsRatio_working_3-way'!H65)</f>
        <v>3.3395864103520752</v>
      </c>
      <c r="L66" s="21">
        <f>IF(OR($A66="",$B66="",$C66=""),"",'OddsRatio_working_3-way'!I65)</f>
        <v>3.4143677111395845</v>
      </c>
      <c r="M66" s="22">
        <f>IF(OR($A66="",$B66="",$C66=""),"",'OddsRatio_working_3-way'!J65)</f>
        <v>2.4528938438716081</v>
      </c>
      <c r="N66" s="23">
        <f t="shared" si="13"/>
        <v>30.028023449147977</v>
      </c>
      <c r="O66" s="24">
        <f t="shared" si="14"/>
        <v>29.383249939503699</v>
      </c>
      <c r="P66" s="24">
        <f t="shared" si="15"/>
        <v>40.588726611348328</v>
      </c>
      <c r="Q66" t="s">
        <v>202</v>
      </c>
      <c r="R66" t="s">
        <v>201</v>
      </c>
      <c r="S66" t="s">
        <v>480</v>
      </c>
      <c r="T66" s="35">
        <v>100</v>
      </c>
      <c r="U66" s="35">
        <f t="shared" si="7"/>
        <v>58.15899581589958</v>
      </c>
      <c r="V66" s="35"/>
      <c r="W66" s="35"/>
      <c r="X66" s="35"/>
      <c r="Y66" s="35"/>
      <c r="Z66" s="35"/>
      <c r="AA66" s="35">
        <f t="shared" si="0"/>
        <v>58.15899581589958</v>
      </c>
      <c r="AB66" s="35">
        <f t="shared" si="1"/>
        <v>0</v>
      </c>
      <c r="AC66" s="35">
        <f t="shared" si="2"/>
        <v>0</v>
      </c>
      <c r="AF66">
        <v>2.34</v>
      </c>
      <c r="AG66">
        <v>1.61</v>
      </c>
      <c r="AJ66" t="s">
        <v>430</v>
      </c>
    </row>
    <row r="67" spans="1:36" ht="15" x14ac:dyDescent="0.25">
      <c r="A67">
        <v>2.39</v>
      </c>
      <c r="B67">
        <v>3.5</v>
      </c>
      <c r="C67">
        <v>2.94</v>
      </c>
      <c r="D67" s="20">
        <f t="shared" si="3"/>
        <v>4.4260381977058616E-2</v>
      </c>
      <c r="E67" s="17">
        <f>IF(OR($A67="",$B67="",$C67=""),"",A67*'MPTO_working_3-way'!$I66)</f>
        <v>2.4957823129251704</v>
      </c>
      <c r="F67" s="21">
        <f>IF(OR($A67="",$B67="",$C67=""),"",B67*'MPTO_working_3-way'!$I66)</f>
        <v>3.6549113369197053</v>
      </c>
      <c r="G67" s="22">
        <f>IF(OR($A67="",$B67="",$C67=""),"",C67*'MPTO_working_3-way'!$I66)</f>
        <v>3.0701255230125524</v>
      </c>
      <c r="H67" s="17">
        <f>IF(OR($A67="",$B67="",$C67=""),"",'MPTO_working_3-way'!E66)</f>
        <v>2.4773533905276768</v>
      </c>
      <c r="I67" s="21">
        <f>IF(OR($A67="",$B67="",$C67=""),"",'MPTO_working_3-way'!F66)</f>
        <v>3.6905703981231839</v>
      </c>
      <c r="J67" s="22">
        <f>IF(OR($A67="",$B67="",$C67=""),"",'MPTO_working_3-way'!G66)</f>
        <v>3.0733051465228169</v>
      </c>
      <c r="K67" s="17">
        <f>IF(OR($A67="",$B67="",$C67=""),"",'OddsRatio_working_3-way'!H66)</f>
        <v>2.4856506290236062</v>
      </c>
      <c r="L67" s="21">
        <f>IF(OR($A67="",$B67="",$C67=""),"",'OddsRatio_working_3-way'!I66)</f>
        <v>3.6720335054381401</v>
      </c>
      <c r="M67" s="22">
        <f>IF(OR($A67="",$B67="",$C67=""),"",'OddsRatio_working_3-way'!J66)</f>
        <v>3.0734980002199972</v>
      </c>
      <c r="N67" s="23">
        <f t="shared" si="13"/>
        <v>40.067597034452682</v>
      </c>
      <c r="O67" s="24">
        <f t="shared" si="14"/>
        <v>27.360444832097684</v>
      </c>
      <c r="P67" s="24">
        <f t="shared" si="15"/>
        <v>32.571958133449627</v>
      </c>
      <c r="Q67" t="s">
        <v>185</v>
      </c>
      <c r="R67" t="s">
        <v>182</v>
      </c>
      <c r="S67" t="s">
        <v>480</v>
      </c>
      <c r="T67" s="35">
        <v>100</v>
      </c>
      <c r="U67" s="35">
        <f t="shared" si="7"/>
        <v>60.317460317460316</v>
      </c>
      <c r="V67" s="35"/>
      <c r="W67" s="35"/>
      <c r="X67" s="35"/>
      <c r="Y67" s="35"/>
      <c r="Z67" s="35"/>
      <c r="AA67" s="35">
        <f t="shared" ref="AA67:AC130" si="16">U67-X67</f>
        <v>60.317460317460316</v>
      </c>
      <c r="AB67" s="35">
        <f t="shared" si="16"/>
        <v>0</v>
      </c>
      <c r="AC67" s="35">
        <f t="shared" si="16"/>
        <v>0</v>
      </c>
      <c r="AF67">
        <v>2.11</v>
      </c>
      <c r="AG67">
        <v>1.75</v>
      </c>
      <c r="AJ67" t="s">
        <v>430</v>
      </c>
    </row>
    <row r="68" spans="1:36" ht="15" x14ac:dyDescent="0.25">
      <c r="A68">
        <v>2.52</v>
      </c>
      <c r="B68">
        <v>3</v>
      </c>
      <c r="C68">
        <v>3.17</v>
      </c>
      <c r="D68" s="20">
        <f t="shared" ref="D68:D131" si="17">IF(OR($A68="",$B68="",$C68=""),"",(1/A68)+(1/B68)+(1/C68)-1)</f>
        <v>4.5616143407941401E-2</v>
      </c>
      <c r="E68" s="17">
        <f>IF(OR($A68="",$B68="",$C68=""),"",A68*'MPTO_working_3-way'!$I67)</f>
        <v>2.6349526813880124</v>
      </c>
      <c r="F68" s="21">
        <f>IF(OR($A68="",$B68="",$C68=""),"",B68*'MPTO_working_3-way'!$I67)</f>
        <v>3.1368484302238242</v>
      </c>
      <c r="G68" s="22">
        <f>IF(OR($A68="",$B68="",$C68=""),"",C68*'MPTO_working_3-way'!$I67)</f>
        <v>3.3146031746031741</v>
      </c>
      <c r="H68" s="17">
        <f>IF(OR($A68="",$B68="",$C68=""),"",'MPTO_working_3-way'!E67)</f>
        <v>2.6204076277116863</v>
      </c>
      <c r="I68" s="21">
        <f>IF(OR($A68="",$B68="",$C68=""),"",'MPTO_working_3-way'!F67)</f>
        <v>3.1433892969569777</v>
      </c>
      <c r="J68" s="22">
        <f>IF(OR($A68="",$B68="",$C68=""),"",'MPTO_working_3-way'!G67)</f>
        <v>3.3305353271443656</v>
      </c>
      <c r="K68" s="17">
        <f>IF(OR($A68="",$B68="",$C68=""),"",'OddsRatio_working_3-way'!H67)</f>
        <v>2.6270210420342011</v>
      </c>
      <c r="L68" s="21">
        <f>IF(OR($A68="",$B68="",$C68=""),"",'OddsRatio_working_3-way'!I67)</f>
        <v>3.1408171605713173</v>
      </c>
      <c r="M68" s="22">
        <f>IF(OR($A68="",$B68="",$C68=""),"",'OddsRatio_working_3-way'!J67)</f>
        <v>3.3227866192198792</v>
      </c>
      <c r="N68" s="23">
        <f t="shared" si="13"/>
        <v>37.951345656546309</v>
      </c>
      <c r="O68" s="24">
        <f t="shared" si="14"/>
        <v>31.879130351498901</v>
      </c>
      <c r="P68" s="24">
        <f t="shared" si="15"/>
        <v>30.169523991954801</v>
      </c>
      <c r="Q68" t="s">
        <v>204</v>
      </c>
      <c r="R68" t="s">
        <v>196</v>
      </c>
      <c r="S68" t="s">
        <v>480</v>
      </c>
      <c r="T68" s="35">
        <v>100</v>
      </c>
      <c r="U68" s="35">
        <f t="shared" ref="U68:U131" si="18">(1/A69)*((T68*A69)-T68)</f>
        <v>58.847736625514408</v>
      </c>
      <c r="V68" s="35"/>
      <c r="W68" s="35"/>
      <c r="X68" s="35"/>
      <c r="Y68" s="35"/>
      <c r="Z68" s="35"/>
      <c r="AA68" s="35">
        <f t="shared" si="16"/>
        <v>58.847736625514408</v>
      </c>
      <c r="AB68" s="35">
        <f t="shared" si="16"/>
        <v>0</v>
      </c>
      <c r="AC68" s="35">
        <f t="shared" si="16"/>
        <v>0</v>
      </c>
      <c r="AF68">
        <v>2.35</v>
      </c>
      <c r="AG68">
        <v>1.61</v>
      </c>
      <c r="AJ68" t="s">
        <v>430</v>
      </c>
    </row>
    <row r="69" spans="1:36" ht="15" x14ac:dyDescent="0.25">
      <c r="A69">
        <v>2.4300000000000002</v>
      </c>
      <c r="B69">
        <v>3.27</v>
      </c>
      <c r="C69">
        <v>3.06</v>
      </c>
      <c r="D69" s="20">
        <f t="shared" si="17"/>
        <v>4.4130416919287763E-2</v>
      </c>
      <c r="E69" s="17">
        <f>IF(OR($A69="",$B69="",$C69=""),"",A69*'MPTO_working_3-way'!$I68)</f>
        <v>2.5372369131138695</v>
      </c>
      <c r="F69" s="21">
        <f>IF(OR($A69="",$B69="",$C69=""),"",B69*'MPTO_working_3-way'!$I68)</f>
        <v>3.4143064633260711</v>
      </c>
      <c r="G69" s="22">
        <f>IF(OR($A69="",$B69="",$C69=""),"",C69*'MPTO_working_3-way'!$I68)</f>
        <v>3.1950390757730207</v>
      </c>
      <c r="H69" s="17">
        <f>IF(OR($A69="",$B69="",$C69=""),"",'MPTO_working_3-way'!E68)</f>
        <v>2.5200819358654103</v>
      </c>
      <c r="I69" s="21">
        <f>IF(OR($A69="",$B69="",$C69=""),"",'MPTO_working_3-way'!F68)</f>
        <v>3.4352425685796319</v>
      </c>
      <c r="J69" s="22">
        <f>IF(OR($A69="",$B69="",$C69=""),"",'MPTO_working_3-way'!G68)</f>
        <v>3.2042321842406758</v>
      </c>
      <c r="K69" s="17">
        <f>IF(OR($A69="",$B69="",$C69=""),"",'OddsRatio_working_3-way'!H68)</f>
        <v>2.5277165876271912</v>
      </c>
      <c r="L69" s="21">
        <f>IF(OR($A69="",$B69="",$C69=""),"",'OddsRatio_working_3-way'!I68)</f>
        <v>3.4251165411984092</v>
      </c>
      <c r="M69" s="22">
        <f>IF(OR($A69="",$B69="",$C69=""),"",'OddsRatio_working_3-way'!J68)</f>
        <v>3.2007665528056037</v>
      </c>
      <c r="N69" s="23">
        <f t="shared" ref="N69:N132" si="19">(1/E69)* 100</f>
        <v>39.412953312772522</v>
      </c>
      <c r="O69" s="24">
        <f t="shared" ref="O69:O132" si="20">(1/F69)* 100</f>
        <v>29.288524938849303</v>
      </c>
      <c r="P69" s="24">
        <f t="shared" ref="P69:P132" si="21">(1/G69)* 100</f>
        <v>31.298521748378178</v>
      </c>
      <c r="Q69" t="s">
        <v>191</v>
      </c>
      <c r="R69" t="s">
        <v>193</v>
      </c>
      <c r="S69" t="s">
        <v>480</v>
      </c>
      <c r="T69" s="35">
        <v>100</v>
      </c>
      <c r="U69" s="35">
        <f t="shared" si="18"/>
        <v>72.14484679665739</v>
      </c>
      <c r="V69" s="35"/>
      <c r="W69" s="35"/>
      <c r="X69" s="35"/>
      <c r="Y69" s="35"/>
      <c r="Z69" s="35"/>
      <c r="AA69" s="35">
        <f t="shared" si="16"/>
        <v>72.14484679665739</v>
      </c>
      <c r="AB69" s="35">
        <f t="shared" si="16"/>
        <v>0</v>
      </c>
      <c r="AC69" s="35">
        <f t="shared" si="16"/>
        <v>0</v>
      </c>
      <c r="AF69">
        <v>2.19</v>
      </c>
      <c r="AG69">
        <v>1.69</v>
      </c>
      <c r="AJ69" t="s">
        <v>430</v>
      </c>
    </row>
    <row r="70" spans="1:36" ht="15" x14ac:dyDescent="0.25">
      <c r="A70">
        <v>3.59</v>
      </c>
      <c r="B70">
        <v>3.67</v>
      </c>
      <c r="C70">
        <v>1.98</v>
      </c>
      <c r="D70" s="20">
        <f t="shared" si="17"/>
        <v>5.6081601116628743E-2</v>
      </c>
      <c r="E70" s="17">
        <f>IF(OR($A70="",$B70="",$C70=""),"",A70*'MPTO_working_3-way'!$I69)</f>
        <v>3.791332948008697</v>
      </c>
      <c r="F70" s="21">
        <f>IF(OR($A70="",$B70="",$C70=""),"",B70*'MPTO_working_3-way'!$I69)</f>
        <v>3.8758194760980276</v>
      </c>
      <c r="G70" s="22">
        <f>IF(OR($A70="",$B70="",$C70=""),"",C70*'MPTO_working_3-way'!$I69)</f>
        <v>2.0910415702109248</v>
      </c>
      <c r="H70" s="17">
        <f>IF(OR($A70="",$B70="",$C70=""),"",'MPTO_working_3-way'!E69)</f>
        <v>3.8482605468688917</v>
      </c>
      <c r="I70" s="21">
        <f>IF(OR($A70="",$B70="",$C70=""),"",'MPTO_working_3-way'!F69)</f>
        <v>3.9403323821844309</v>
      </c>
      <c r="J70" s="22">
        <f>IF(OR($A70="",$B70="",$C70=""),"",'MPTO_working_3-way'!G69)</f>
        <v>2.0561043519181696</v>
      </c>
      <c r="K70" s="17">
        <f>IF(OR($A70="",$B70="",$C70=""),"",'OddsRatio_working_3-way'!H69)</f>
        <v>3.826736293468135</v>
      </c>
      <c r="L70" s="21">
        <f>IF(OR($A70="",$B70="",$C70=""),"",'OddsRatio_working_3-way'!I69)</f>
        <v>3.9140486114130972</v>
      </c>
      <c r="M70" s="22">
        <f>IF(OR($A70="",$B70="",$C70=""),"",'OddsRatio_working_3-way'!J69)</f>
        <v>2.069575894825781</v>
      </c>
      <c r="N70" s="23">
        <f t="shared" si="19"/>
        <v>26.375947818701206</v>
      </c>
      <c r="O70" s="24">
        <f t="shared" si="20"/>
        <v>25.800995277694096</v>
      </c>
      <c r="P70" s="24">
        <f t="shared" si="21"/>
        <v>47.823056903604709</v>
      </c>
      <c r="Q70" t="s">
        <v>438</v>
      </c>
      <c r="R70" t="s">
        <v>439</v>
      </c>
      <c r="S70" t="s">
        <v>480</v>
      </c>
      <c r="T70" s="35">
        <v>100</v>
      </c>
      <c r="U70" s="35">
        <f t="shared" si="18"/>
        <v>76.635514018691595</v>
      </c>
      <c r="V70" s="35"/>
      <c r="W70" s="35"/>
      <c r="X70" s="35"/>
      <c r="Y70" s="35"/>
      <c r="Z70" s="35"/>
      <c r="AA70" s="35">
        <f t="shared" si="16"/>
        <v>76.635514018691595</v>
      </c>
      <c r="AB70" s="35">
        <f t="shared" si="16"/>
        <v>0</v>
      </c>
      <c r="AC70" s="35">
        <f t="shared" si="16"/>
        <v>0</v>
      </c>
      <c r="AF70">
        <v>1.78</v>
      </c>
      <c r="AG70">
        <v>2.0299999999999998</v>
      </c>
      <c r="AJ70" t="s">
        <v>484</v>
      </c>
    </row>
    <row r="71" spans="1:36" ht="15" x14ac:dyDescent="0.25">
      <c r="A71">
        <v>4.28</v>
      </c>
      <c r="B71">
        <v>3.59</v>
      </c>
      <c r="C71">
        <v>1.87</v>
      </c>
      <c r="D71" s="20">
        <f t="shared" si="17"/>
        <v>4.6955750135280194E-2</v>
      </c>
      <c r="E71" s="17">
        <f>IF(OR($A71="",$B71="",$C71=""),"",A71*'MPTO_working_3-way'!$I70)</f>
        <v>4.4809706105789999</v>
      </c>
      <c r="F71" s="21">
        <f>IF(OR($A71="",$B71="",$C71=""),"",B71*'MPTO_working_3-way'!$I70)</f>
        <v>3.7585711429856556</v>
      </c>
      <c r="G71" s="22">
        <f>IF(OR($A71="",$B71="",$C71=""),"",C71*'MPTO_working_3-way'!$I70)</f>
        <v>1.9578072527529742</v>
      </c>
      <c r="H71" s="17">
        <f>IF(OR($A71="",$B71="",$C71=""),"",'MPTO_working_3-way'!E70)</f>
        <v>4.5873044593704844</v>
      </c>
      <c r="I71" s="21">
        <f>IF(OR($A71="",$B71="",$C71=""),"",'MPTO_working_3-way'!F70)</f>
        <v>3.8037332187666681</v>
      </c>
      <c r="J71" s="22">
        <f>IF(OR($A71="",$B71="",$C71=""),"",'MPTO_working_3-way'!G70)</f>
        <v>1.92638348038717</v>
      </c>
      <c r="K71" s="17">
        <f>IF(OR($A71="",$B71="",$C71=""),"",'OddsRatio_working_3-way'!H70)</f>
        <v>4.5370528317992935</v>
      </c>
      <c r="L71" s="21">
        <f>IF(OR($A71="",$B71="",$C71=""),"",'OddsRatio_working_3-way'!I70)</f>
        <v>3.792977693402491</v>
      </c>
      <c r="M71" s="22">
        <f>IF(OR($A71="",$B71="",$C71=""),"",'OddsRatio_working_3-way'!J70)</f>
        <v>1.9381816962394471</v>
      </c>
      <c r="N71" s="23">
        <f t="shared" si="19"/>
        <v>22.316593588878437</v>
      </c>
      <c r="O71" s="24">
        <f t="shared" si="20"/>
        <v>26.605855309303543</v>
      </c>
      <c r="P71" s="24">
        <f t="shared" si="21"/>
        <v>51.077551101818031</v>
      </c>
      <c r="Q71" t="s">
        <v>440</v>
      </c>
      <c r="R71" t="s">
        <v>441</v>
      </c>
      <c r="S71" t="s">
        <v>480</v>
      </c>
      <c r="T71" s="35">
        <v>100</v>
      </c>
      <c r="U71" s="35">
        <f t="shared" si="18"/>
        <v>53.051643192488264</v>
      </c>
      <c r="V71" s="35"/>
      <c r="W71" s="35"/>
      <c r="X71" s="35"/>
      <c r="Y71" s="35"/>
      <c r="Z71" s="35"/>
      <c r="AA71" s="35">
        <f t="shared" si="16"/>
        <v>53.051643192488264</v>
      </c>
      <c r="AB71" s="35">
        <f t="shared" si="16"/>
        <v>0</v>
      </c>
      <c r="AC71" s="35">
        <f t="shared" si="16"/>
        <v>0</v>
      </c>
      <c r="AF71">
        <v>1.93</v>
      </c>
      <c r="AG71">
        <v>1.9</v>
      </c>
      <c r="AJ71" t="s">
        <v>484</v>
      </c>
    </row>
    <row r="72" spans="1:36" ht="15" x14ac:dyDescent="0.25">
      <c r="A72">
        <v>2.13</v>
      </c>
      <c r="B72">
        <v>3.41</v>
      </c>
      <c r="C72">
        <v>3.42</v>
      </c>
      <c r="D72" s="20">
        <f t="shared" si="17"/>
        <v>5.5136360858640154E-2</v>
      </c>
      <c r="E72" s="17">
        <f>IF(OR($A72="",$B72="",$C72=""),"",A72*'MPTO_working_3-way'!$I71)</f>
        <v>2.2474404486289035</v>
      </c>
      <c r="F72" s="21">
        <f>IF(OR($A72="",$B72="",$C72=""),"",B72*'MPTO_working_3-way'!$I71)</f>
        <v>3.5980149905279633</v>
      </c>
      <c r="G72" s="22">
        <f>IF(OR($A72="",$B72="",$C72=""),"",C72*'MPTO_working_3-way'!$I71)</f>
        <v>3.6085663541365491</v>
      </c>
      <c r="H72" s="17">
        <f>IF(OR($A72="",$B72="",$C72=""),"",'MPTO_working_3-way'!E71)</f>
        <v>2.2167798743171083</v>
      </c>
      <c r="I72" s="21">
        <f>IF(OR($A72="",$B72="",$C72=""),"",'MPTO_working_3-way'!F71)</f>
        <v>3.6379994792080095</v>
      </c>
      <c r="J72" s="22">
        <f>IF(OR($A72="",$B72="",$C72=""),"",'MPTO_working_3-way'!G71)</f>
        <v>3.6493836570163607</v>
      </c>
      <c r="K72" s="17">
        <f>IF(OR($A72="",$B72="",$C72=""),"",'OddsRatio_working_3-way'!H71)</f>
        <v>2.2292218434863336</v>
      </c>
      <c r="L72" s="21">
        <f>IF(OR($A72="",$B72="",$C72=""),"",'OddsRatio_working_3-way'!I71)</f>
        <v>3.6216147281434203</v>
      </c>
      <c r="M72" s="22">
        <f>IF(OR($A72="",$B72="",$C72=""),"",'OddsRatio_working_3-way'!J71)</f>
        <v>3.6324927975548027</v>
      </c>
      <c r="N72" s="23">
        <f t="shared" si="19"/>
        <v>44.495061064246229</v>
      </c>
      <c r="O72" s="24">
        <f t="shared" si="20"/>
        <v>27.793102658898665</v>
      </c>
      <c r="P72" s="24">
        <f t="shared" si="21"/>
        <v>27.711836276855106</v>
      </c>
      <c r="Q72" t="s">
        <v>442</v>
      </c>
      <c r="R72" t="s">
        <v>443</v>
      </c>
      <c r="S72" t="s">
        <v>480</v>
      </c>
      <c r="T72" s="35">
        <v>100</v>
      </c>
      <c r="U72" s="35">
        <f t="shared" si="18"/>
        <v>39.393939393939398</v>
      </c>
      <c r="V72" s="35"/>
      <c r="W72" s="35"/>
      <c r="X72" s="35"/>
      <c r="Y72" s="35"/>
      <c r="Z72" s="35"/>
      <c r="AA72" s="35">
        <f t="shared" si="16"/>
        <v>39.393939393939398</v>
      </c>
      <c r="AB72" s="35">
        <f t="shared" si="16"/>
        <v>0</v>
      </c>
      <c r="AC72" s="35">
        <f t="shared" si="16"/>
        <v>0</v>
      </c>
      <c r="AF72">
        <v>2.06</v>
      </c>
      <c r="AG72">
        <v>1.75</v>
      </c>
      <c r="AJ72" t="s">
        <v>484</v>
      </c>
    </row>
    <row r="73" spans="1:36" ht="15" x14ac:dyDescent="0.25">
      <c r="A73">
        <v>1.65</v>
      </c>
      <c r="B73">
        <v>3.92</v>
      </c>
      <c r="C73">
        <v>5.01</v>
      </c>
      <c r="D73" s="20">
        <f t="shared" si="17"/>
        <v>6.0763445280126227E-2</v>
      </c>
      <c r="E73" s="17">
        <f>IF(OR($A73="",$B73="",$C73=""),"",A73*'MPTO_working_3-way'!$I72)</f>
        <v>1.7502596847122083</v>
      </c>
      <c r="F73" s="21">
        <f>IF(OR($A73="",$B73="",$C73=""),"",B73*'MPTO_working_3-way'!$I72)</f>
        <v>4.1581927054980952</v>
      </c>
      <c r="G73" s="22">
        <f>IF(OR($A73="",$B73="",$C73=""),"",C73*'MPTO_working_3-way'!$I72)</f>
        <v>5.3144248608534319</v>
      </c>
      <c r="H73" s="17">
        <f>IF(OR($A73="",$B73="",$C73=""),"",'MPTO_working_3-way'!E72)</f>
        <v>1.7070494119431947</v>
      </c>
      <c r="I73" s="21">
        <f>IF(OR($A73="",$B73="",$C73=""),"",'MPTO_working_3-way'!F72)</f>
        <v>4.2580813018385948</v>
      </c>
      <c r="J73" s="22">
        <f>IF(OR($A73="",$B73="",$C73=""),"",'MPTO_working_3-way'!G72)</f>
        <v>5.5758045033604864</v>
      </c>
      <c r="K73" s="17">
        <f>IF(OR($A73="",$B73="",$C73=""),"",'OddsRatio_working_3-way'!H72)</f>
        <v>1.7216513776538724</v>
      </c>
      <c r="L73" s="21">
        <f>IF(OR($A73="",$B73="",$C73=""),"",'OddsRatio_working_3-way'!I72)</f>
        <v>4.2418800349989327</v>
      </c>
      <c r="M73" s="22">
        <f>IF(OR($A73="",$B73="",$C73=""),"",'OddsRatio_working_3-way'!J72)</f>
        <v>5.4520338836800413</v>
      </c>
      <c r="N73" s="23">
        <f t="shared" si="19"/>
        <v>57.134378900147496</v>
      </c>
      <c r="O73" s="24">
        <f t="shared" si="20"/>
        <v>24.048909486031469</v>
      </c>
      <c r="P73" s="24">
        <f t="shared" si="21"/>
        <v>18.816711613821031</v>
      </c>
      <c r="Q73" t="s">
        <v>444</v>
      </c>
      <c r="R73" t="s">
        <v>445</v>
      </c>
      <c r="S73" t="s">
        <v>480</v>
      </c>
      <c r="T73" s="35">
        <v>100</v>
      </c>
      <c r="U73" s="35">
        <f t="shared" si="18"/>
        <v>52.606635071090047</v>
      </c>
      <c r="V73" s="35"/>
      <c r="W73" s="35"/>
      <c r="X73" s="35"/>
      <c r="Y73" s="35"/>
      <c r="Z73" s="35"/>
      <c r="AA73" s="35">
        <f t="shared" si="16"/>
        <v>52.606635071090047</v>
      </c>
      <c r="AB73" s="35">
        <f t="shared" si="16"/>
        <v>0</v>
      </c>
      <c r="AC73" s="35">
        <f t="shared" si="16"/>
        <v>0</v>
      </c>
      <c r="AF73">
        <v>2.0099999999999998</v>
      </c>
      <c r="AG73">
        <v>1.83</v>
      </c>
      <c r="AJ73" t="s">
        <v>484</v>
      </c>
    </row>
    <row r="74" spans="1:36" ht="15" x14ac:dyDescent="0.25">
      <c r="A74">
        <v>2.11</v>
      </c>
      <c r="B74">
        <v>3.39</v>
      </c>
      <c r="C74">
        <v>3.48</v>
      </c>
      <c r="D74" s="20">
        <f t="shared" si="17"/>
        <v>5.6275221865643044E-2</v>
      </c>
      <c r="E74" s="17">
        <f>IF(OR($A74="",$B74="",$C74=""),"",A74*'MPTO_working_3-way'!$I73)</f>
        <v>2.2287407181365069</v>
      </c>
      <c r="F74" s="21">
        <f>IF(OR($A74="",$B74="",$C74=""),"",B74*'MPTO_working_3-way'!$I73)</f>
        <v>3.5807730021245301</v>
      </c>
      <c r="G74" s="22">
        <f>IF(OR($A74="",$B74="",$C74=""),"",C74*'MPTO_working_3-way'!$I73)</f>
        <v>3.6758377720924376</v>
      </c>
      <c r="H74" s="17">
        <f>IF(OR($A74="",$B74="",$C74=""),"",'MPTO_working_3-way'!E73)</f>
        <v>2.1969560462139275</v>
      </c>
      <c r="I74" s="21">
        <f>IF(OR($A74="",$B74="",$C74=""),"",'MPTO_working_3-way'!F73)</f>
        <v>3.6202129652360777</v>
      </c>
      <c r="J74" s="22">
        <f>IF(OR($A74="",$B74="",$C74=""),"",'MPTO_working_3-way'!G73)</f>
        <v>3.7230370968195459</v>
      </c>
      <c r="K74" s="17">
        <f>IF(OR($A74="",$B74="",$C74=""),"",'OddsRatio_working_3-way'!H73)</f>
        <v>2.2097700844934094</v>
      </c>
      <c r="L74" s="21">
        <f>IF(OR($A74="",$B74="",$C74=""),"",'OddsRatio_working_3-way'!I73)</f>
        <v>3.6048202720173403</v>
      </c>
      <c r="M74" s="22">
        <f>IF(OR($A74="",$B74="",$C74=""),"",'OddsRatio_working_3-way'!J73)</f>
        <v>3.7029097383276177</v>
      </c>
      <c r="N74" s="23">
        <f t="shared" si="19"/>
        <v>44.868386522597362</v>
      </c>
      <c r="O74" s="24">
        <f t="shared" si="20"/>
        <v>27.926930844448499</v>
      </c>
      <c r="P74" s="24">
        <f t="shared" si="21"/>
        <v>27.204682632954146</v>
      </c>
      <c r="Q74" t="s">
        <v>446</v>
      </c>
      <c r="R74" t="s">
        <v>447</v>
      </c>
      <c r="S74" t="s">
        <v>480</v>
      </c>
      <c r="T74" s="35">
        <v>100</v>
      </c>
      <c r="U74" s="35">
        <f t="shared" si="18"/>
        <v>35.064935064935064</v>
      </c>
      <c r="V74" s="35"/>
      <c r="W74" s="35"/>
      <c r="X74" s="35"/>
      <c r="Y74" s="35"/>
      <c r="Z74" s="35"/>
      <c r="AA74" s="35">
        <f t="shared" si="16"/>
        <v>35.064935064935064</v>
      </c>
      <c r="AB74" s="35">
        <f t="shared" si="16"/>
        <v>0</v>
      </c>
      <c r="AC74" s="35">
        <f t="shared" si="16"/>
        <v>0</v>
      </c>
      <c r="AF74">
        <v>2</v>
      </c>
      <c r="AG74">
        <v>1.84</v>
      </c>
      <c r="AJ74" t="s">
        <v>484</v>
      </c>
    </row>
    <row r="75" spans="1:36" ht="15" x14ac:dyDescent="0.25">
      <c r="A75">
        <v>1.54</v>
      </c>
      <c r="B75">
        <v>4.0199999999999996</v>
      </c>
      <c r="C75">
        <v>6.11</v>
      </c>
      <c r="D75" s="20">
        <f t="shared" si="17"/>
        <v>6.1772989369051512E-2</v>
      </c>
      <c r="E75" s="17">
        <f>IF(OR($A75="",$B75="",$C75=""),"",A75*'MPTO_working_3-way'!$I74)</f>
        <v>1.6351304036283394</v>
      </c>
      <c r="F75" s="21">
        <f>IF(OR($A75="",$B75="",$C75=""),"",B75*'MPTO_working_3-way'!$I74)</f>
        <v>4.2683274172635866</v>
      </c>
      <c r="G75" s="22">
        <f>IF(OR($A75="",$B75="",$C75=""),"",C75*'MPTO_working_3-way'!$I74)</f>
        <v>6.4874329650449054</v>
      </c>
      <c r="H75" s="17">
        <f>IF(OR($A75="",$B75="",$C75=""),"",'MPTO_working_3-way'!E74)</f>
        <v>1.5904328393159646</v>
      </c>
      <c r="I75" s="21">
        <f>IF(OR($A75="",$B75="",$C75=""),"",'MPTO_working_3-way'!F74)</f>
        <v>4.3827888810836928</v>
      </c>
      <c r="J75" s="22">
        <f>IF(OR($A75="",$B75="",$C75=""),"",'MPTO_working_3-way'!G74)</f>
        <v>6.9893351650070805</v>
      </c>
      <c r="K75" s="17">
        <f>IF(OR($A75="",$B75="",$C75=""),"",'OddsRatio_working_3-way'!H74)</f>
        <v>1.6048616270124232</v>
      </c>
      <c r="L75" s="21">
        <f>IF(OR($A75="",$B75="",$C75=""),"",'OddsRatio_working_3-way'!I74)</f>
        <v>4.3827446547731812</v>
      </c>
      <c r="M75" s="22">
        <f>IF(OR($A75="",$B75="",$C75=""),"",'OddsRatio_working_3-way'!J74)</f>
        <v>6.7237831741360798</v>
      </c>
      <c r="N75" s="23">
        <f t="shared" si="19"/>
        <v>61.157201760850946</v>
      </c>
      <c r="O75" s="24">
        <f t="shared" si="20"/>
        <v>23.428380774057334</v>
      </c>
      <c r="P75" s="24">
        <f t="shared" si="21"/>
        <v>15.414417465091729</v>
      </c>
      <c r="Q75" t="s">
        <v>448</v>
      </c>
      <c r="R75" t="s">
        <v>449</v>
      </c>
      <c r="S75" t="s">
        <v>480</v>
      </c>
      <c r="T75" s="35">
        <v>100</v>
      </c>
      <c r="U75" s="35">
        <f t="shared" si="18"/>
        <v>60.784313725490193</v>
      </c>
      <c r="V75" s="35"/>
      <c r="W75" s="35"/>
      <c r="X75" s="35"/>
      <c r="Y75" s="35"/>
      <c r="Z75" s="35"/>
      <c r="AA75" s="35">
        <f t="shared" si="16"/>
        <v>60.784313725490193</v>
      </c>
      <c r="AB75" s="35">
        <f t="shared" si="16"/>
        <v>0</v>
      </c>
      <c r="AC75" s="35">
        <f t="shared" si="16"/>
        <v>0</v>
      </c>
      <c r="AF75">
        <v>2.02</v>
      </c>
      <c r="AG75">
        <v>1.78</v>
      </c>
      <c r="AJ75" t="s">
        <v>484</v>
      </c>
    </row>
    <row r="76" spans="1:36" ht="15" x14ac:dyDescent="0.25">
      <c r="A76">
        <v>2.5499999999999998</v>
      </c>
      <c r="B76">
        <v>3.22</v>
      </c>
      <c r="C76">
        <v>2.84</v>
      </c>
      <c r="D76" s="20">
        <f t="shared" si="17"/>
        <v>5.4828545012616248E-2</v>
      </c>
      <c r="E76" s="17">
        <f>IF(OR($A76="",$B76="",$C76=""),"",A76*'MPTO_working_3-way'!$I75)</f>
        <v>2.6898127897821711</v>
      </c>
      <c r="F76" s="21">
        <f>IF(OR($A76="",$B76="",$C76=""),"",B76*'MPTO_working_3-way'!$I75)</f>
        <v>3.3965479149406246</v>
      </c>
      <c r="G76" s="22">
        <f>IF(OR($A76="",$B76="",$C76=""),"",C76*'MPTO_working_3-way'!$I75)</f>
        <v>2.9957130678358301</v>
      </c>
      <c r="H76" s="17">
        <f>IF(OR($A76="",$B76="",$C76=""),"",'MPTO_working_3-way'!E75)</f>
        <v>2.6746500972631733</v>
      </c>
      <c r="I76" s="21">
        <f>IF(OR($A76="",$B76="",$C76=""),"",'MPTO_working_3-way'!F75)</f>
        <v>3.4213436987710932</v>
      </c>
      <c r="J76" s="22">
        <f>IF(OR($A76="",$B76="",$C76=""),"",'MPTO_working_3-way'!G75)</f>
        <v>2.9954783758463059</v>
      </c>
      <c r="K76" s="17">
        <f>IF(OR($A76="",$B76="",$C76=""),"",'OddsRatio_working_3-way'!H75)</f>
        <v>2.6817287669990337</v>
      </c>
      <c r="L76" s="21">
        <f>IF(OR($A76="",$B76="",$C76=""),"",'OddsRatio_working_3-way'!I75)</f>
        <v>3.4086695888631331</v>
      </c>
      <c r="M76" s="22">
        <f>IF(OR($A76="",$B76="",$C76=""),"",'OddsRatio_working_3-way'!J75)</f>
        <v>2.9963747943730468</v>
      </c>
      <c r="N76" s="23">
        <f t="shared" si="19"/>
        <v>37.177308539788115</v>
      </c>
      <c r="O76" s="24">
        <f t="shared" si="20"/>
        <v>29.441657383993686</v>
      </c>
      <c r="P76" s="24">
        <f t="shared" si="21"/>
        <v>33.381034076218199</v>
      </c>
      <c r="Q76" t="s">
        <v>450</v>
      </c>
      <c r="R76" t="s">
        <v>451</v>
      </c>
      <c r="S76" t="s">
        <v>480</v>
      </c>
      <c r="T76" s="35">
        <v>100</v>
      </c>
      <c r="U76" s="35">
        <f t="shared" si="18"/>
        <v>52.153110047846894</v>
      </c>
      <c r="V76" s="35"/>
      <c r="W76" s="35"/>
      <c r="X76" s="35"/>
      <c r="Y76" s="35"/>
      <c r="Z76" s="35"/>
      <c r="AA76" s="35">
        <f t="shared" si="16"/>
        <v>52.153110047846894</v>
      </c>
      <c r="AB76" s="35">
        <f t="shared" si="16"/>
        <v>0</v>
      </c>
      <c r="AC76" s="35">
        <f t="shared" si="16"/>
        <v>0</v>
      </c>
      <c r="AF76">
        <v>2</v>
      </c>
      <c r="AG76">
        <v>1.84</v>
      </c>
      <c r="AJ76" t="s">
        <v>484</v>
      </c>
    </row>
    <row r="77" spans="1:36" ht="15" x14ac:dyDescent="0.25">
      <c r="A77">
        <v>2.09</v>
      </c>
      <c r="B77">
        <v>3.4</v>
      </c>
      <c r="C77">
        <v>3.51</v>
      </c>
      <c r="D77" s="20">
        <f t="shared" si="17"/>
        <v>5.74868314806396E-2</v>
      </c>
      <c r="E77" s="17">
        <f>IF(OR($A77="",$B77="",$C77=""),"",A77*'MPTO_working_3-way'!$I76)</f>
        <v>2.2101474777945365</v>
      </c>
      <c r="F77" s="21">
        <f>IF(OR($A77="",$B77="",$C77=""),"",B77*'MPTO_working_3-way'!$I76)</f>
        <v>3.5954552270341744</v>
      </c>
      <c r="G77" s="22">
        <f>IF(OR($A77="",$B77="",$C77=""),"",C77*'MPTO_working_3-way'!$I76)</f>
        <v>3.7117787784970449</v>
      </c>
      <c r="H77" s="17">
        <f>IF(OR($A77="",$B77="",$C77=""),"",'MPTO_working_3-way'!E76)</f>
        <v>2.1771948221842541</v>
      </c>
      <c r="I77" s="21">
        <f>IF(OR($A77="",$B77="",$C77=""),"",'MPTO_working_3-way'!F76)</f>
        <v>3.6369538822564165</v>
      </c>
      <c r="J77" s="22">
        <f>IF(OR($A77="",$B77="",$C77=""),"",'MPTO_working_3-way'!G76)</f>
        <v>3.7631049036016608</v>
      </c>
      <c r="K77" s="17">
        <f>IF(OR($A77="",$B77="",$C77=""),"",'OddsRatio_working_3-way'!H76)</f>
        <v>2.1903883599413971</v>
      </c>
      <c r="L77" s="21">
        <f>IF(OR($A77="",$B77="",$C77=""),"",'OddsRatio_working_3-way'!I76)</f>
        <v>3.6210385906966551</v>
      </c>
      <c r="M77" s="22">
        <f>IF(OR($A77="",$B77="",$C77=""),"",'OddsRatio_working_3-way'!J76)</f>
        <v>3.7411695261035844</v>
      </c>
      <c r="N77" s="23">
        <f t="shared" si="19"/>
        <v>45.245849430730331</v>
      </c>
      <c r="O77" s="24">
        <f t="shared" si="20"/>
        <v>27.812889797125408</v>
      </c>
      <c r="P77" s="24">
        <f t="shared" si="21"/>
        <v>26.941260772144265</v>
      </c>
      <c r="Q77" t="s">
        <v>452</v>
      </c>
      <c r="R77" t="s">
        <v>453</v>
      </c>
      <c r="S77" t="s">
        <v>480</v>
      </c>
      <c r="T77" s="35">
        <v>100</v>
      </c>
      <c r="U77" s="35">
        <f t="shared" si="18"/>
        <v>45.945945945945937</v>
      </c>
      <c r="V77" s="35"/>
      <c r="W77" s="35"/>
      <c r="X77" s="35"/>
      <c r="Y77" s="35"/>
      <c r="Z77" s="35"/>
      <c r="AA77" s="35">
        <f t="shared" si="16"/>
        <v>45.945945945945937</v>
      </c>
      <c r="AB77" s="35">
        <f t="shared" si="16"/>
        <v>0</v>
      </c>
      <c r="AC77" s="35">
        <f t="shared" si="16"/>
        <v>0</v>
      </c>
      <c r="AF77">
        <v>1.98</v>
      </c>
      <c r="AG77">
        <v>1.86</v>
      </c>
      <c r="AJ77" t="s">
        <v>484</v>
      </c>
    </row>
    <row r="78" spans="1:36" ht="15" x14ac:dyDescent="0.25">
      <c r="A78">
        <v>1.85</v>
      </c>
      <c r="B78">
        <v>3.92</v>
      </c>
      <c r="C78">
        <v>3.82</v>
      </c>
      <c r="D78" s="20">
        <f t="shared" si="17"/>
        <v>5.7422686068908879E-2</v>
      </c>
      <c r="E78" s="17">
        <f>IF(OR($A78="",$B78="",$C78=""),"",A78*'MPTO_working_3-way'!$I77)</f>
        <v>1.9562319692274814</v>
      </c>
      <c r="F78" s="21">
        <f>IF(OR($A78="",$B78="",$C78=""),"",B78*'MPTO_working_3-way'!$I77)</f>
        <v>4.1450969293901228</v>
      </c>
      <c r="G78" s="22">
        <f>IF(OR($A78="",$B78="",$C78=""),"",C78*'MPTO_working_3-way'!$I77)</f>
        <v>4.039354660783232</v>
      </c>
      <c r="H78" s="17">
        <f>IF(OR($A78="",$B78="",$C78=""),"",'MPTO_working_3-way'!E77)</f>
        <v>1.9179146154705347</v>
      </c>
      <c r="I78" s="21">
        <f>IF(OR($A78="",$B78="",$C78=""),"",'MPTO_working_3-way'!F77)</f>
        <v>4.2379858686074208</v>
      </c>
      <c r="J78" s="22">
        <f>IF(OR($A78="",$B78="",$C78=""),"",'MPTO_working_3-way'!G77)</f>
        <v>4.1213454439421486</v>
      </c>
      <c r="K78" s="17">
        <f>IF(OR($A78="",$B78="",$C78=""),"",'OddsRatio_working_3-way'!H77)</f>
        <v>1.9319607175844973</v>
      </c>
      <c r="L78" s="21">
        <f>IF(OR($A78="",$B78="",$C78=""),"",'OddsRatio_working_3-way'!I77)</f>
        <v>4.2015591709961519</v>
      </c>
      <c r="M78" s="22">
        <f>IF(OR($A78="",$B78="",$C78=""),"",'OddsRatio_working_3-way'!J77)</f>
        <v>4.09191673363327</v>
      </c>
      <c r="N78" s="23">
        <f t="shared" si="19"/>
        <v>51.118682023937133</v>
      </c>
      <c r="O78" s="24">
        <f t="shared" si="20"/>
        <v>24.124888200072373</v>
      </c>
      <c r="P78" s="24">
        <f t="shared" si="21"/>
        <v>24.756429775990497</v>
      </c>
      <c r="Q78" t="s">
        <v>454</v>
      </c>
      <c r="R78" t="s">
        <v>455</v>
      </c>
      <c r="S78" t="s">
        <v>480</v>
      </c>
      <c r="T78" s="35">
        <v>100</v>
      </c>
      <c r="U78" s="35">
        <f t="shared" si="18"/>
        <v>61.977186311787079</v>
      </c>
      <c r="V78" s="35"/>
      <c r="W78" s="35"/>
      <c r="X78" s="35"/>
      <c r="Y78" s="35"/>
      <c r="Z78" s="35"/>
      <c r="AA78" s="35">
        <f t="shared" si="16"/>
        <v>61.977186311787079</v>
      </c>
      <c r="AB78" s="35">
        <f t="shared" si="16"/>
        <v>0</v>
      </c>
      <c r="AC78" s="35">
        <f t="shared" si="16"/>
        <v>0</v>
      </c>
      <c r="AF78">
        <v>1.7</v>
      </c>
      <c r="AG78">
        <v>2.14</v>
      </c>
      <c r="AJ78" t="s">
        <v>484</v>
      </c>
    </row>
    <row r="79" spans="1:36" ht="15" x14ac:dyDescent="0.25">
      <c r="A79">
        <v>2.63</v>
      </c>
      <c r="B79">
        <v>3.4</v>
      </c>
      <c r="C79">
        <v>2.63</v>
      </c>
      <c r="D79" s="20">
        <f t="shared" si="17"/>
        <v>5.4573920823082211E-2</v>
      </c>
      <c r="E79" s="17">
        <f>IF(OR($A79="",$B79="",$C79=""),"",A79*'MPTO_working_3-way'!$I78)</f>
        <v>2.7735294117647062</v>
      </c>
      <c r="F79" s="21">
        <f>IF(OR($A79="",$B79="",$C79=""),"",B79*'MPTO_working_3-way'!$I78)</f>
        <v>3.5855513307984794</v>
      </c>
      <c r="G79" s="22">
        <f>IF(OR($A79="",$B79="",$C79=""),"",C79*'MPTO_working_3-way'!$I78)</f>
        <v>2.7735294117647062</v>
      </c>
      <c r="H79" s="17">
        <f>IF(OR($A79="",$B79="",$C79=""),"",'MPTO_working_3-way'!E78)</f>
        <v>2.7621499176276774</v>
      </c>
      <c r="I79" s="21">
        <f>IF(OR($A79="",$B79="",$C79=""),"",'MPTO_working_3-way'!F78)</f>
        <v>3.6241556336125376</v>
      </c>
      <c r="J79" s="22">
        <f>IF(OR($A79="",$B79="",$C79=""),"",'MPTO_working_3-way'!G78)</f>
        <v>2.7621499176276774</v>
      </c>
      <c r="K79" s="17">
        <f>IF(OR($A79="",$B79="",$C79=""),"",'OddsRatio_working_3-way'!H78)</f>
        <v>2.7682008253164527</v>
      </c>
      <c r="L79" s="21">
        <f>IF(OR($A79="",$B79="",$C79=""),"",'OddsRatio_working_3-way'!I78)</f>
        <v>3.6034858777665577</v>
      </c>
      <c r="M79" s="22">
        <f>IF(OR($A79="",$B79="",$C79=""),"",'OddsRatio_working_3-way'!J78)</f>
        <v>2.7682008253164527</v>
      </c>
      <c r="N79" s="23">
        <f t="shared" si="19"/>
        <v>36.055143160127251</v>
      </c>
      <c r="O79" s="24">
        <f t="shared" si="20"/>
        <v>27.889713679745494</v>
      </c>
      <c r="P79" s="24">
        <f t="shared" si="21"/>
        <v>36.055143160127251</v>
      </c>
      <c r="Q79" t="s">
        <v>456</v>
      </c>
      <c r="R79" t="s">
        <v>457</v>
      </c>
      <c r="S79" t="s">
        <v>480</v>
      </c>
      <c r="T79" s="35">
        <v>100</v>
      </c>
      <c r="U79" s="35">
        <f t="shared" si="18"/>
        <v>68.652037617554868</v>
      </c>
      <c r="V79" s="35"/>
      <c r="W79" s="35"/>
      <c r="X79" s="35"/>
      <c r="Y79" s="35"/>
      <c r="Z79" s="35"/>
      <c r="AA79" s="35">
        <f t="shared" si="16"/>
        <v>68.652037617554868</v>
      </c>
      <c r="AB79" s="35">
        <f t="shared" si="16"/>
        <v>0</v>
      </c>
      <c r="AC79" s="35">
        <f t="shared" si="16"/>
        <v>0</v>
      </c>
      <c r="AF79">
        <v>1.96</v>
      </c>
      <c r="AG79">
        <v>1.88</v>
      </c>
      <c r="AJ79" t="s">
        <v>484</v>
      </c>
    </row>
    <row r="80" spans="1:36" ht="15" x14ac:dyDescent="0.25">
      <c r="A80">
        <v>3.19</v>
      </c>
      <c r="B80">
        <v>3.53</v>
      </c>
      <c r="C80">
        <v>2.1800000000000002</v>
      </c>
      <c r="D80" s="20">
        <f t="shared" si="17"/>
        <v>5.5481339134896501E-2</v>
      </c>
      <c r="E80" s="17">
        <f>IF(OR($A80="",$B80="",$C80=""),"",A80*'MPTO_working_3-way'!$I79)</f>
        <v>3.3669854718403198</v>
      </c>
      <c r="F80" s="21">
        <f>IF(OR($A80="",$B80="",$C80=""),"",B80*'MPTO_working_3-way'!$I79)</f>
        <v>3.7258491271461844</v>
      </c>
      <c r="G80" s="22">
        <f>IF(OR($A80="",$B80="",$C80=""),"",C80*'MPTO_working_3-way'!$I79)</f>
        <v>2.3009493193140744</v>
      </c>
      <c r="H80" s="17">
        <f>IF(OR($A80="",$B80="",$C80=""),"",'MPTO_working_3-way'!E79)</f>
        <v>3.3899931808847872</v>
      </c>
      <c r="I80" s="21">
        <f>IF(OR($A80="",$B80="",$C80=""),"",'MPTO_working_3-way'!F79)</f>
        <v>3.7765443017060063</v>
      </c>
      <c r="J80" s="22">
        <f>IF(OR($A80="",$B80="",$C80=""),"",'MPTO_working_3-way'!G79)</f>
        <v>2.2715821030430297</v>
      </c>
      <c r="K80" s="17">
        <f>IF(OR($A80="",$B80="",$C80=""),"",'OddsRatio_working_3-way'!H79)</f>
        <v>3.3825667497127339</v>
      </c>
      <c r="L80" s="21">
        <f>IF(OR($A80="",$B80="",$C80=""),"",'OddsRatio_working_3-way'!I79)</f>
        <v>3.7524629574306938</v>
      </c>
      <c r="M80" s="22">
        <f>IF(OR($A80="",$B80="",$C80=""),"",'OddsRatio_working_3-way'!J79)</f>
        <v>2.2837574267858569</v>
      </c>
      <c r="N80" s="23">
        <f t="shared" si="19"/>
        <v>29.70015785228269</v>
      </c>
      <c r="O80" s="24">
        <f t="shared" si="20"/>
        <v>26.83951941891835</v>
      </c>
      <c r="P80" s="24">
        <f t="shared" si="21"/>
        <v>43.460322728798978</v>
      </c>
      <c r="Q80" t="s">
        <v>458</v>
      </c>
      <c r="R80" t="s">
        <v>459</v>
      </c>
      <c r="S80" t="s">
        <v>480</v>
      </c>
      <c r="T80" s="35">
        <v>100</v>
      </c>
      <c r="U80" s="35">
        <f t="shared" si="18"/>
        <v>56.140350877192972</v>
      </c>
      <c r="V80" s="35"/>
      <c r="W80" s="35"/>
      <c r="X80" s="35"/>
      <c r="Y80" s="35"/>
      <c r="Z80" s="35"/>
      <c r="AA80" s="35">
        <f t="shared" si="16"/>
        <v>56.140350877192972</v>
      </c>
      <c r="AB80" s="35">
        <f t="shared" si="16"/>
        <v>0</v>
      </c>
      <c r="AC80" s="35">
        <f t="shared" si="16"/>
        <v>0</v>
      </c>
      <c r="AF80">
        <v>1.82</v>
      </c>
      <c r="AG80">
        <v>1.99</v>
      </c>
      <c r="AJ80" t="s">
        <v>484</v>
      </c>
    </row>
    <row r="81" spans="1:36" ht="15" x14ac:dyDescent="0.25">
      <c r="A81">
        <v>2.2799999999999998</v>
      </c>
      <c r="B81">
        <v>3.47</v>
      </c>
      <c r="C81">
        <v>3.38</v>
      </c>
      <c r="D81" s="20">
        <f t="shared" si="17"/>
        <v>2.2638917434096406E-2</v>
      </c>
      <c r="E81" s="17">
        <f>IF(OR($A81="",$B81="",$C81=""),"",A81*'MPTO_working_3-way'!$I80)</f>
        <v>2.3316167317497398</v>
      </c>
      <c r="F81" s="21">
        <f>IF(OR($A81="",$B81="",$C81=""),"",B81*'MPTO_working_3-way'!$I80)</f>
        <v>3.5485570434963147</v>
      </c>
      <c r="G81" s="22">
        <f>IF(OR($A81="",$B81="",$C81=""),"",C81*'MPTO_working_3-way'!$I80)</f>
        <v>3.4565195409272458</v>
      </c>
      <c r="H81" s="17">
        <f>IF(OR($A81="",$B81="",$C81=""),"",'MPTO_working_3-way'!E80)</f>
        <v>2.3199154850920207</v>
      </c>
      <c r="I81" s="21">
        <f>IF(OR($A81="",$B81="",$C81=""),"",'MPTO_working_3-way'!F80)</f>
        <v>3.5633076376950532</v>
      </c>
      <c r="J81" s="22">
        <f>IF(OR($A81="",$B81="",$C81=""),"",'MPTO_working_3-way'!G80)</f>
        <v>3.4684685401373003</v>
      </c>
      <c r="K81" s="17">
        <f>IF(OR($A81="",$B81="",$C81=""),"",'OddsRatio_working_3-way'!H80)</f>
        <v>2.3249334733283864</v>
      </c>
      <c r="L81" s="21">
        <f>IF(OR($A81="",$B81="",$C81=""),"",'OddsRatio_working_3-way'!I80)</f>
        <v>3.5567075618133703</v>
      </c>
      <c r="M81" s="22">
        <f>IF(OR($A81="",$B81="",$C81=""),"",'OddsRatio_working_3-way'!J80)</f>
        <v>3.4635481769699683</v>
      </c>
      <c r="N81" s="23">
        <f t="shared" si="19"/>
        <v>42.888695486824687</v>
      </c>
      <c r="O81" s="24">
        <f t="shared" si="20"/>
        <v>28.180468504311325</v>
      </c>
      <c r="P81" s="24">
        <f t="shared" si="21"/>
        <v>28.930836008863992</v>
      </c>
      <c r="Q81" t="s">
        <v>343</v>
      </c>
      <c r="R81" t="s">
        <v>340</v>
      </c>
      <c r="S81" t="s">
        <v>480</v>
      </c>
      <c r="T81" s="35">
        <v>100</v>
      </c>
      <c r="U81" s="35">
        <f t="shared" si="18"/>
        <v>35.483870967741936</v>
      </c>
      <c r="V81" s="35"/>
      <c r="W81" s="35"/>
      <c r="X81" s="35"/>
      <c r="Y81" s="35"/>
      <c r="Z81" s="35"/>
      <c r="AA81" s="35">
        <f t="shared" si="16"/>
        <v>35.483870967741936</v>
      </c>
      <c r="AB81" s="35">
        <f t="shared" si="16"/>
        <v>0</v>
      </c>
      <c r="AC81" s="35">
        <f t="shared" si="16"/>
        <v>0</v>
      </c>
      <c r="AF81">
        <v>2.0499999999999998</v>
      </c>
      <c r="AG81">
        <v>1.86</v>
      </c>
      <c r="AJ81" t="s">
        <v>422</v>
      </c>
    </row>
    <row r="82" spans="1:36" ht="15" x14ac:dyDescent="0.25">
      <c r="A82">
        <v>1.55</v>
      </c>
      <c r="B82">
        <v>4.3600000000000003</v>
      </c>
      <c r="C82">
        <v>6.61</v>
      </c>
      <c r="D82" s="20">
        <f t="shared" si="17"/>
        <v>2.5805018896190246E-2</v>
      </c>
      <c r="E82" s="17">
        <f>IF(OR($A82="",$B82="",$C82=""),"",A82*'MPTO_working_3-way'!$I81)</f>
        <v>1.5899977792890949</v>
      </c>
      <c r="F82" s="21">
        <f>IF(OR($A82="",$B82="",$C82=""),"",B82*'MPTO_working_3-way'!$I81)</f>
        <v>4.4725098823873894</v>
      </c>
      <c r="G82" s="22">
        <f>IF(OR($A82="",$B82="",$C82=""),"",C82*'MPTO_working_3-way'!$I81)</f>
        <v>6.7805711749038178</v>
      </c>
      <c r="H82" s="17">
        <f>IF(OR($A82="",$B82="",$C82=""),"",'MPTO_working_3-way'!E81)</f>
        <v>1.5709447673600758</v>
      </c>
      <c r="I82" s="21">
        <f>IF(OR($A82="",$B82="",$C82=""),"",'MPTO_working_3-way'!F81)</f>
        <v>4.5298856332760726</v>
      </c>
      <c r="J82" s="22">
        <f>IF(OR($A82="",$B82="",$C82=""),"",'MPTO_working_3-way'!G81)</f>
        <v>7.0084816497640325</v>
      </c>
      <c r="K82" s="17">
        <f>IF(OR($A82="",$B82="",$C82=""),"",'OddsRatio_working_3-way'!H81)</f>
        <v>1.5773795612278076</v>
      </c>
      <c r="L82" s="21">
        <f>IF(OR($A82="",$B82="",$C82=""),"",'OddsRatio_working_3-way'!I81)</f>
        <v>4.5272642285917</v>
      </c>
      <c r="M82" s="22">
        <f>IF(OR($A82="",$B82="",$C82=""),"",'OddsRatio_working_3-way'!J81)</f>
        <v>6.8892715245236422</v>
      </c>
      <c r="N82" s="23">
        <f t="shared" si="19"/>
        <v>62.89316960223119</v>
      </c>
      <c r="O82" s="24">
        <f t="shared" si="20"/>
        <v>22.358810294371182</v>
      </c>
      <c r="P82" s="24">
        <f t="shared" si="21"/>
        <v>14.74802010339763</v>
      </c>
      <c r="Q82" t="s">
        <v>345</v>
      </c>
      <c r="R82" t="s">
        <v>209</v>
      </c>
      <c r="S82" t="s">
        <v>480</v>
      </c>
      <c r="T82" s="35">
        <v>100</v>
      </c>
      <c r="U82" s="35">
        <f t="shared" si="18"/>
        <v>69.040247678018574</v>
      </c>
      <c r="V82" s="35"/>
      <c r="W82" s="35"/>
      <c r="X82" s="35"/>
      <c r="Y82" s="35"/>
      <c r="Z82" s="35"/>
      <c r="AA82" s="35">
        <f t="shared" si="16"/>
        <v>69.040247678018574</v>
      </c>
      <c r="AB82" s="35">
        <f t="shared" si="16"/>
        <v>0</v>
      </c>
      <c r="AC82" s="35">
        <f t="shared" si="16"/>
        <v>0</v>
      </c>
      <c r="AF82">
        <v>1.93</v>
      </c>
      <c r="AG82">
        <v>1.97</v>
      </c>
      <c r="AJ82" t="s">
        <v>422</v>
      </c>
    </row>
    <row r="83" spans="1:36" ht="15" x14ac:dyDescent="0.25">
      <c r="A83">
        <v>3.23</v>
      </c>
      <c r="B83">
        <v>3.1</v>
      </c>
      <c r="C83">
        <v>2.4300000000000002</v>
      </c>
      <c r="D83" s="20">
        <f t="shared" si="17"/>
        <v>4.3700802125960392E-2</v>
      </c>
      <c r="E83" s="17">
        <f>IF(OR($A83="",$B83="",$C83=""),"",A83*'MPTO_working_3-way'!$I82)</f>
        <v>3.371153590866852</v>
      </c>
      <c r="F83" s="21">
        <f>IF(OR($A83="",$B83="",$C83=""),"",B83*'MPTO_working_3-way'!$I82)</f>
        <v>3.2354724865904774</v>
      </c>
      <c r="G83" s="22">
        <f>IF(OR($A83="",$B83="",$C83=""),"",C83*'MPTO_working_3-way'!$I82)</f>
        <v>2.5361929491660837</v>
      </c>
      <c r="H83" s="17">
        <f>IF(OR($A83="",$B83="",$C83=""),"",'MPTO_working_3-way'!E82)</f>
        <v>3.3894790461786912</v>
      </c>
      <c r="I83" s="21">
        <f>IF(OR($A83="",$B83="",$C83=""),"",'MPTO_working_3-way'!F82)</f>
        <v>3.2466087187030066</v>
      </c>
      <c r="J83" s="22">
        <f>IF(OR($A83="",$B83="",$C83=""),"",'MPTO_working_3-way'!G82)</f>
        <v>2.5191727962302193</v>
      </c>
      <c r="K83" s="17">
        <f>IF(OR($A83="",$B83="",$C83=""),"",'OddsRatio_working_3-way'!H82)</f>
        <v>3.3808419098576588</v>
      </c>
      <c r="L83" s="21">
        <f>IF(OR($A83="",$B83="",$C83=""),"",'OddsRatio_working_3-way'!I82)</f>
        <v>3.2420484352919665</v>
      </c>
      <c r="M83" s="22">
        <f>IF(OR($A83="",$B83="",$C83=""),"",'OddsRatio_working_3-way'!J82)</f>
        <v>2.5267282202226249</v>
      </c>
      <c r="N83" s="23">
        <f t="shared" si="19"/>
        <v>29.663436359268992</v>
      </c>
      <c r="O83" s="24">
        <f t="shared" si="20"/>
        <v>30.907386916270589</v>
      </c>
      <c r="P83" s="24">
        <f t="shared" si="21"/>
        <v>39.429176724460433</v>
      </c>
      <c r="Q83" t="s">
        <v>226</v>
      </c>
      <c r="R83" t="s">
        <v>211</v>
      </c>
      <c r="S83" t="s">
        <v>480</v>
      </c>
      <c r="T83" s="35">
        <v>100</v>
      </c>
      <c r="U83" s="35">
        <f t="shared" si="18"/>
        <v>45.355191256830594</v>
      </c>
      <c r="V83" s="35"/>
      <c r="W83" s="35"/>
      <c r="X83" s="35"/>
      <c r="Y83" s="35"/>
      <c r="Z83" s="35"/>
      <c r="AA83" s="35">
        <f t="shared" si="16"/>
        <v>45.355191256830594</v>
      </c>
      <c r="AB83" s="35">
        <f t="shared" si="16"/>
        <v>0</v>
      </c>
      <c r="AC83" s="35">
        <f t="shared" si="16"/>
        <v>0</v>
      </c>
      <c r="AF83">
        <v>2.08</v>
      </c>
      <c r="AG83">
        <v>1.81</v>
      </c>
      <c r="AJ83" t="s">
        <v>431</v>
      </c>
    </row>
    <row r="84" spans="1:36" ht="15" x14ac:dyDescent="0.25">
      <c r="A84">
        <v>1.83</v>
      </c>
      <c r="B84">
        <v>3.41</v>
      </c>
      <c r="C84">
        <v>4.8</v>
      </c>
      <c r="D84" s="20">
        <f t="shared" si="17"/>
        <v>4.8036552729836535E-2</v>
      </c>
      <c r="E84" s="17">
        <f>IF(OR($A84="",$B84="",$C84=""),"",A84*'MPTO_working_3-way'!$I83)</f>
        <v>1.917906891495601</v>
      </c>
      <c r="F84" s="21">
        <f>IF(OR($A84="",$B84="",$C84=""),"",B84*'MPTO_working_3-way'!$I83)</f>
        <v>3.5738046448087428</v>
      </c>
      <c r="G84" s="22">
        <f>IF(OR($A84="",$B84="",$C84=""),"",C84*'MPTO_working_3-way'!$I83)</f>
        <v>5.0305754531032152</v>
      </c>
      <c r="H84" s="17">
        <f>IF(OR($A84="",$B84="",$C84=""),"",'MPTO_working_3-way'!E83)</f>
        <v>1.885241918936984</v>
      </c>
      <c r="I84" s="21">
        <f>IF(OR($A84="",$B84="",$C84=""),"",'MPTO_working_3-way'!F83)</f>
        <v>3.6069447689050835</v>
      </c>
      <c r="J84" s="22">
        <f>IF(OR($A84="",$B84="",$C84=""),"",'MPTO_working_3-way'!G83)</f>
        <v>5.1996361540651428</v>
      </c>
      <c r="K84" s="17">
        <f>IF(OR($A84="",$B84="",$C84=""),"",'OddsRatio_working_3-way'!H83)</f>
        <v>1.897584131752764</v>
      </c>
      <c r="L84" s="21">
        <f>IF(OR($A84="",$B84="",$C84=""),"",'OddsRatio_working_3-way'!I83)</f>
        <v>3.6062382620773024</v>
      </c>
      <c r="M84" s="22">
        <f>IF(OR($A84="",$B84="",$C84=""),"",'OddsRatio_working_3-way'!J83)</f>
        <v>5.1094213260969896</v>
      </c>
      <c r="N84" s="23">
        <f t="shared" si="19"/>
        <v>52.140174501390469</v>
      </c>
      <c r="O84" s="24">
        <f t="shared" si="20"/>
        <v>27.981383969954422</v>
      </c>
      <c r="P84" s="24">
        <f t="shared" si="21"/>
        <v>19.87844152865512</v>
      </c>
      <c r="Q84" t="s">
        <v>214</v>
      </c>
      <c r="R84" t="s">
        <v>227</v>
      </c>
      <c r="S84" t="s">
        <v>480</v>
      </c>
      <c r="T84" s="35">
        <v>100</v>
      </c>
      <c r="U84" s="35">
        <f t="shared" si="18"/>
        <v>56.896551724137922</v>
      </c>
      <c r="V84" s="35"/>
      <c r="W84" s="35"/>
      <c r="X84" s="35"/>
      <c r="Y84" s="35"/>
      <c r="Z84" s="35"/>
      <c r="AA84" s="35">
        <f t="shared" si="16"/>
        <v>56.896551724137922</v>
      </c>
      <c r="AB84" s="35">
        <f t="shared" si="16"/>
        <v>0</v>
      </c>
      <c r="AC84" s="35">
        <f t="shared" si="16"/>
        <v>0</v>
      </c>
      <c r="AF84">
        <v>2.21</v>
      </c>
      <c r="AG84">
        <v>1.68</v>
      </c>
      <c r="AJ84" t="s">
        <v>431</v>
      </c>
    </row>
    <row r="85" spans="1:36" ht="15" x14ac:dyDescent="0.25">
      <c r="A85">
        <v>2.3199999999999998</v>
      </c>
      <c r="B85">
        <v>2.98</v>
      </c>
      <c r="C85">
        <v>3.59</v>
      </c>
      <c r="D85" s="20">
        <f t="shared" si="17"/>
        <v>4.5156484590704649E-2</v>
      </c>
      <c r="E85" s="17">
        <f>IF(OR($A85="",$B85="",$C85=""),"",A85*'MPTO_working_3-way'!$I84)</f>
        <v>2.4247630442504344</v>
      </c>
      <c r="F85" s="21">
        <f>IF(OR($A85="",$B85="",$C85=""),"",B85*'MPTO_working_3-way'!$I84)</f>
        <v>3.1145663240802999</v>
      </c>
      <c r="G85" s="22">
        <f>IF(OR($A85="",$B85="",$C85=""),"",C85*'MPTO_working_3-way'!$I84)</f>
        <v>3.7521117796806296</v>
      </c>
      <c r="H85" s="17">
        <f>IF(OR($A85="",$B85="",$C85=""),"",'MPTO_working_3-way'!E84)</f>
        <v>2.4039483145510219</v>
      </c>
      <c r="I85" s="21">
        <f>IF(OR($A85="",$B85="",$C85=""),"",'MPTO_working_3-way'!F84)</f>
        <v>3.1199465809064955</v>
      </c>
      <c r="J85" s="22">
        <f>IF(OR($A85="",$B85="",$C85=""),"",'MPTO_working_3-way'!G84)</f>
        <v>3.7950754800299942</v>
      </c>
      <c r="K85" s="17">
        <f>IF(OR($A85="",$B85="",$C85=""),"",'OddsRatio_working_3-way'!H84)</f>
        <v>2.4131377547480528</v>
      </c>
      <c r="L85" s="21">
        <f>IF(OR($A85="",$B85="",$C85=""),"",'OddsRatio_working_3-way'!I84)</f>
        <v>3.119706632122079</v>
      </c>
      <c r="M85" s="22">
        <f>IF(OR($A85="",$B85="",$C85=""),"",'OddsRatio_working_3-way'!J84)</f>
        <v>3.7727475642404977</v>
      </c>
      <c r="N85" s="23">
        <f t="shared" si="19"/>
        <v>41.241143227219112</v>
      </c>
      <c r="O85" s="24">
        <f t="shared" si="20"/>
        <v>32.10719875407662</v>
      </c>
      <c r="P85" s="24">
        <f t="shared" si="21"/>
        <v>26.651658018704271</v>
      </c>
      <c r="Q85" t="s">
        <v>210</v>
      </c>
      <c r="R85" t="s">
        <v>217</v>
      </c>
      <c r="S85" t="s">
        <v>480</v>
      </c>
      <c r="T85" s="35">
        <v>100</v>
      </c>
      <c r="U85" s="35">
        <f t="shared" si="18"/>
        <v>70.760233918128648</v>
      </c>
      <c r="V85" s="35"/>
      <c r="W85" s="35"/>
      <c r="X85" s="35"/>
      <c r="Y85" s="35"/>
      <c r="Z85" s="35"/>
      <c r="AA85" s="35">
        <f t="shared" si="16"/>
        <v>70.760233918128648</v>
      </c>
      <c r="AB85" s="35">
        <f t="shared" si="16"/>
        <v>0</v>
      </c>
      <c r="AC85" s="35">
        <f t="shared" si="16"/>
        <v>0</v>
      </c>
      <c r="AF85">
        <v>2.3199999999999998</v>
      </c>
      <c r="AG85">
        <v>1.63</v>
      </c>
      <c r="AJ85" t="s">
        <v>431</v>
      </c>
    </row>
    <row r="86" spans="1:36" ht="15" x14ac:dyDescent="0.25">
      <c r="A86">
        <v>3.42</v>
      </c>
      <c r="B86">
        <v>2.74</v>
      </c>
      <c r="C86">
        <v>2.59</v>
      </c>
      <c r="D86" s="20">
        <f t="shared" si="17"/>
        <v>4.3461550568734575E-2</v>
      </c>
      <c r="E86" s="17">
        <f>IF(OR($A86="",$B86="",$C86=""),"",A86*'MPTO_working_3-way'!$I85)</f>
        <v>3.5686385029450722</v>
      </c>
      <c r="F86" s="21">
        <f>IF(OR($A86="",$B86="",$C86=""),"",B86*'MPTO_working_3-way'!$I85)</f>
        <v>2.859084648558333</v>
      </c>
      <c r="G86" s="22">
        <f>IF(OR($A86="",$B86="",$C86=""),"",C86*'MPTO_working_3-way'!$I85)</f>
        <v>2.7025654159730226</v>
      </c>
      <c r="H86" s="17">
        <f>IF(OR($A86="",$B86="",$C86=""),"",'MPTO_working_3-way'!E85)</f>
        <v>3.5982810354271804</v>
      </c>
      <c r="I86" s="21">
        <f>IF(OR($A86="",$B86="",$C86=""),"",'MPTO_working_3-way'!F85)</f>
        <v>2.8532598140679659</v>
      </c>
      <c r="J86" s="22">
        <f>IF(OR($A86="",$B86="",$C86=""),"",'MPTO_working_3-way'!G85)</f>
        <v>2.6909700545193043</v>
      </c>
      <c r="K86" s="17">
        <f>IF(OR($A86="",$B86="",$C86=""),"",'OddsRatio_working_3-way'!H85)</f>
        <v>3.5824468685562429</v>
      </c>
      <c r="L86" s="21">
        <f>IF(OR($A86="",$B86="",$C86=""),"",'OddsRatio_working_3-way'!I85)</f>
        <v>2.8568006410280424</v>
      </c>
      <c r="M86" s="22">
        <f>IF(OR($A86="",$B86="",$C86=""),"",'OddsRatio_working_3-way'!J85)</f>
        <v>2.6967316202497629</v>
      </c>
      <c r="N86" s="23">
        <f t="shared" si="19"/>
        <v>28.021891238766127</v>
      </c>
      <c r="O86" s="24">
        <f t="shared" si="20"/>
        <v>34.976229210430716</v>
      </c>
      <c r="P86" s="24">
        <f t="shared" si="21"/>
        <v>37.001879550803153</v>
      </c>
      <c r="Q86" t="s">
        <v>218</v>
      </c>
      <c r="R86" t="s">
        <v>216</v>
      </c>
      <c r="S86" t="s">
        <v>480</v>
      </c>
      <c r="T86" s="35">
        <v>100</v>
      </c>
      <c r="U86" s="35">
        <f t="shared" si="18"/>
        <v>58.847736625514408</v>
      </c>
      <c r="V86" s="35"/>
      <c r="W86" s="35"/>
      <c r="X86" s="35"/>
      <c r="Y86" s="35"/>
      <c r="Z86" s="35"/>
      <c r="AA86" s="35">
        <f t="shared" si="16"/>
        <v>58.847736625514408</v>
      </c>
      <c r="AB86" s="35">
        <f t="shared" si="16"/>
        <v>0</v>
      </c>
      <c r="AC86" s="35">
        <f t="shared" si="16"/>
        <v>0</v>
      </c>
      <c r="AF86">
        <v>2.63</v>
      </c>
      <c r="AG86">
        <v>1.5</v>
      </c>
      <c r="AJ86" t="s">
        <v>431</v>
      </c>
    </row>
    <row r="87" spans="1:36" ht="15" x14ac:dyDescent="0.25">
      <c r="A87">
        <v>2.4300000000000002</v>
      </c>
      <c r="B87">
        <v>3</v>
      </c>
      <c r="C87">
        <v>3.34</v>
      </c>
      <c r="D87" s="20">
        <f t="shared" si="17"/>
        <v>4.4257164682979688E-2</v>
      </c>
      <c r="E87" s="17">
        <f>IF(OR($A87="",$B87="",$C87=""),"",A87*'MPTO_working_3-way'!$I86)</f>
        <v>2.537544910179641</v>
      </c>
      <c r="F87" s="21">
        <f>IF(OR($A87="",$B87="",$C87=""),"",B87*'MPTO_working_3-way'!$I86)</f>
        <v>3.1327714940489391</v>
      </c>
      <c r="G87" s="22">
        <f>IF(OR($A87="",$B87="",$C87=""),"",C87*'MPTO_working_3-way'!$I86)</f>
        <v>3.487818930041152</v>
      </c>
      <c r="H87" s="17">
        <f>IF(OR($A87="",$B87="",$C87=""),"",'MPTO_working_3-way'!E86)</f>
        <v>2.5203502815501828</v>
      </c>
      <c r="I87" s="21">
        <f>IF(OR($A87="",$B87="",$C87=""),"",'MPTO_working_3-way'!F86)</f>
        <v>3.138919685445404</v>
      </c>
      <c r="J87" s="22">
        <f>IF(OR($A87="",$B87="",$C87=""),"",'MPTO_working_3-way'!G86)</f>
        <v>3.5131009407283429</v>
      </c>
      <c r="K87" s="17">
        <f>IF(OR($A87="",$B87="",$C87=""),"",'OddsRatio_working_3-way'!H86)</f>
        <v>2.5280549123596079</v>
      </c>
      <c r="L87" s="21">
        <f>IF(OR($A87="",$B87="",$C87=""),"",'OddsRatio_working_3-way'!I86)</f>
        <v>3.1371397375658847</v>
      </c>
      <c r="M87" s="22">
        <f>IF(OR($A87="",$B87="",$C87=""),"",'OddsRatio_working_3-way'!J86)</f>
        <v>3.5004534929520852</v>
      </c>
      <c r="N87" s="23">
        <f t="shared" si="19"/>
        <v>39.408169525922077</v>
      </c>
      <c r="O87" s="24">
        <f t="shared" si="20"/>
        <v>31.920617315996886</v>
      </c>
      <c r="P87" s="24">
        <f t="shared" si="21"/>
        <v>28.671213158081038</v>
      </c>
      <c r="Q87" t="s">
        <v>220</v>
      </c>
      <c r="R87" t="s">
        <v>225</v>
      </c>
      <c r="S87" t="s">
        <v>480</v>
      </c>
      <c r="T87" s="35">
        <v>100</v>
      </c>
      <c r="U87" s="35">
        <f t="shared" si="18"/>
        <v>62.121212121212118</v>
      </c>
      <c r="V87" s="35"/>
      <c r="W87" s="35"/>
      <c r="X87" s="35"/>
      <c r="Y87" s="35"/>
      <c r="Z87" s="35"/>
      <c r="AA87" s="35">
        <f t="shared" si="16"/>
        <v>62.121212121212118</v>
      </c>
      <c r="AB87" s="35">
        <f t="shared" si="16"/>
        <v>0</v>
      </c>
      <c r="AC87" s="35">
        <f t="shared" si="16"/>
        <v>0</v>
      </c>
      <c r="AF87">
        <v>2.33</v>
      </c>
      <c r="AG87">
        <v>1.62</v>
      </c>
      <c r="AJ87" t="s">
        <v>431</v>
      </c>
    </row>
    <row r="88" spans="1:36" ht="15" x14ac:dyDescent="0.25">
      <c r="A88">
        <v>2.64</v>
      </c>
      <c r="B88">
        <v>2.96</v>
      </c>
      <c r="C88">
        <v>3.05</v>
      </c>
      <c r="D88" s="20">
        <f t="shared" si="17"/>
        <v>4.4494569084732927E-2</v>
      </c>
      <c r="E88" s="17">
        <f>IF(OR($A88="",$B88="",$C88=""),"",A88*'MPTO_working_3-way'!$I87)</f>
        <v>2.7574656623836948</v>
      </c>
      <c r="F88" s="21">
        <f>IF(OR($A88="",$B88="",$C88=""),"",B88*'MPTO_working_3-way'!$I87)</f>
        <v>3.0917039244908096</v>
      </c>
      <c r="G88" s="22">
        <f>IF(OR($A88="",$B88="",$C88=""),"",C88*'MPTO_working_3-way'!$I87)</f>
        <v>3.1857084357084351</v>
      </c>
      <c r="H88" s="17">
        <f>IF(OR($A88="",$B88="",$C88=""),"",'MPTO_working_3-way'!E87)</f>
        <v>2.7475821871906638</v>
      </c>
      <c r="I88" s="21">
        <f>IF(OR($A88="",$B88="",$C88=""),"",'MPTO_working_3-way'!F87)</f>
        <v>3.0959147055359648</v>
      </c>
      <c r="J88" s="22">
        <f>IF(OR($A88="",$B88="",$C88=""),"",'MPTO_working_3-way'!G87)</f>
        <v>3.1945071912618297</v>
      </c>
      <c r="K88" s="17">
        <f>IF(OR($A88="",$B88="",$C88=""),"",'OddsRatio_working_3-way'!H87)</f>
        <v>2.7521928082162677</v>
      </c>
      <c r="L88" s="21">
        <f>IF(OR($A88="",$B88="",$C88=""),"",'OddsRatio_working_3-way'!I87)</f>
        <v>3.0940840878682212</v>
      </c>
      <c r="M88" s="22">
        <f>IF(OR($A88="",$B88="",$C88=""),"",'OddsRatio_working_3-way'!J87)</f>
        <v>3.1902410102703329</v>
      </c>
      <c r="N88" s="23">
        <f t="shared" si="19"/>
        <v>36.265184137798059</v>
      </c>
      <c r="O88" s="24">
        <f t="shared" si="20"/>
        <v>32.344623690468545</v>
      </c>
      <c r="P88" s="24">
        <f t="shared" si="21"/>
        <v>31.390192171733407</v>
      </c>
      <c r="Q88" t="s">
        <v>222</v>
      </c>
      <c r="R88" t="s">
        <v>213</v>
      </c>
      <c r="S88" t="s">
        <v>480</v>
      </c>
      <c r="T88" s="35">
        <v>100</v>
      </c>
      <c r="U88" s="35">
        <f t="shared" si="18"/>
        <v>58.50622406639004</v>
      </c>
      <c r="V88" s="35"/>
      <c r="W88" s="35"/>
      <c r="X88" s="35"/>
      <c r="Y88" s="35"/>
      <c r="Z88" s="35"/>
      <c r="AA88" s="35">
        <f t="shared" si="16"/>
        <v>58.50622406639004</v>
      </c>
      <c r="AB88" s="35">
        <f t="shared" si="16"/>
        <v>0</v>
      </c>
      <c r="AC88" s="35">
        <f t="shared" si="16"/>
        <v>0</v>
      </c>
      <c r="AF88">
        <v>2.57</v>
      </c>
      <c r="AG88">
        <v>1.52</v>
      </c>
      <c r="AJ88" t="s">
        <v>431</v>
      </c>
    </row>
    <row r="89" spans="1:36" ht="15" x14ac:dyDescent="0.25">
      <c r="A89">
        <v>2.41</v>
      </c>
      <c r="B89">
        <v>2.97</v>
      </c>
      <c r="C89">
        <v>3.42</v>
      </c>
      <c r="D89" s="20">
        <f t="shared" si="17"/>
        <v>4.403575685514971E-2</v>
      </c>
      <c r="E89" s="17">
        <f>IF(OR($A89="",$B89="",$C89=""),"",A89*'MPTO_working_3-way'!$I88)</f>
        <v>2.5161261740209109</v>
      </c>
      <c r="F89" s="21">
        <f>IF(OR($A89="",$B89="",$C89=""),"",B89*'MPTO_working_3-way'!$I88)</f>
        <v>3.100786197859795</v>
      </c>
      <c r="G89" s="22">
        <f>IF(OR($A89="",$B89="",$C89=""),"",C89*'MPTO_working_3-way'!$I88)</f>
        <v>3.5706022884446118</v>
      </c>
      <c r="H89" s="17">
        <f>IF(OR($A89="",$B89="",$C89=""),"",'MPTO_working_3-way'!E88)</f>
        <v>2.4983812131317999</v>
      </c>
      <c r="I89" s="21">
        <f>IF(OR($A89="",$B89="",$C89=""),"",'MPTO_working_3-way'!F88)</f>
        <v>3.1053802938469937</v>
      </c>
      <c r="J89" s="22">
        <f>IF(OR($A89="",$B89="",$C89=""),"",'MPTO_working_3-way'!G88)</f>
        <v>3.6007609462139349</v>
      </c>
      <c r="K89" s="17">
        <f>IF(OR($A89="",$B89="",$C89=""),"",'OddsRatio_working_3-way'!H88)</f>
        <v>2.5063477897419828</v>
      </c>
      <c r="L89" s="21">
        <f>IF(OR($A89="",$B89="",$C89=""),"",'OddsRatio_working_3-way'!I88)</f>
        <v>3.1046135785756785</v>
      </c>
      <c r="M89" s="22">
        <f>IF(OR($A89="",$B89="",$C89=""),"",'OddsRatio_working_3-way'!J88)</f>
        <v>3.5853628731741836</v>
      </c>
      <c r="N89" s="23">
        <f t="shared" si="19"/>
        <v>39.743634891009613</v>
      </c>
      <c r="O89" s="24">
        <f t="shared" si="20"/>
        <v>32.249885551290625</v>
      </c>
      <c r="P89" s="24">
        <f t="shared" si="21"/>
        <v>28.006479557699759</v>
      </c>
      <c r="Q89" t="s">
        <v>224</v>
      </c>
      <c r="R89" t="s">
        <v>221</v>
      </c>
      <c r="S89" t="s">
        <v>480</v>
      </c>
      <c r="T89" s="35">
        <v>100</v>
      </c>
      <c r="U89" s="35">
        <f t="shared" si="18"/>
        <v>64.912280701754383</v>
      </c>
      <c r="V89" s="35"/>
      <c r="W89" s="35"/>
      <c r="X89" s="35"/>
      <c r="Y89" s="35"/>
      <c r="Z89" s="35"/>
      <c r="AA89" s="35">
        <f t="shared" si="16"/>
        <v>64.912280701754383</v>
      </c>
      <c r="AB89" s="35">
        <f t="shared" si="16"/>
        <v>0</v>
      </c>
      <c r="AC89" s="35">
        <f t="shared" si="16"/>
        <v>0</v>
      </c>
      <c r="AF89">
        <v>2.48</v>
      </c>
      <c r="AG89">
        <v>1.55</v>
      </c>
      <c r="AJ89" t="s">
        <v>431</v>
      </c>
    </row>
    <row r="90" spans="1:36" ht="15" x14ac:dyDescent="0.25">
      <c r="A90">
        <v>2.85</v>
      </c>
      <c r="B90">
        <v>2.88</v>
      </c>
      <c r="C90">
        <v>2.89</v>
      </c>
      <c r="D90" s="20">
        <f t="shared" si="17"/>
        <v>4.4120176450352933E-2</v>
      </c>
      <c r="E90" s="17">
        <f>IF(OR($A90="",$B90="",$C90=""),"",A90*'MPTO_working_3-way'!$I89)</f>
        <v>2.9757425028835058</v>
      </c>
      <c r="F90" s="21">
        <f>IF(OR($A90="",$B90="",$C90=""),"",B90*'MPTO_working_3-way'!$I89)</f>
        <v>3.0070661081770163</v>
      </c>
      <c r="G90" s="22">
        <f>IF(OR($A90="",$B90="",$C90=""),"",C90*'MPTO_working_3-way'!$I89)</f>
        <v>3.0175073099415202</v>
      </c>
      <c r="H90" s="17">
        <f>IF(OR($A90="",$B90="",$C90=""),"",'MPTO_working_3-way'!E89)</f>
        <v>2.9746812902384394</v>
      </c>
      <c r="I90" s="21">
        <f>IF(OR($A90="",$B90="",$C90=""),"",'MPTO_working_3-way'!F89)</f>
        <v>3.007378632899067</v>
      </c>
      <c r="J90" s="22">
        <f>IF(OR($A90="",$B90="",$C90=""),"",'MPTO_working_3-way'!G89)</f>
        <v>3.018284443336039</v>
      </c>
      <c r="K90" s="17">
        <f>IF(OR($A90="",$B90="",$C90=""),"",'OddsRatio_working_3-way'!H89)</f>
        <v>2.9751977158464138</v>
      </c>
      <c r="L90" s="21">
        <f>IF(OR($A90="",$B90="",$C90=""),"",'OddsRatio_working_3-way'!I89)</f>
        <v>3.0072279490763556</v>
      </c>
      <c r="M90" s="22">
        <f>IF(OR($A90="",$B90="",$C90=""),"",'OddsRatio_working_3-way'!J89)</f>
        <v>3.0179046934863365</v>
      </c>
      <c r="N90" s="23">
        <f t="shared" si="19"/>
        <v>33.605058200801857</v>
      </c>
      <c r="O90" s="24">
        <f t="shared" si="20"/>
        <v>33.255005511210172</v>
      </c>
      <c r="P90" s="24">
        <f t="shared" si="21"/>
        <v>33.139936287987986</v>
      </c>
      <c r="Q90" t="s">
        <v>229</v>
      </c>
      <c r="R90" t="s">
        <v>223</v>
      </c>
      <c r="S90" t="s">
        <v>480</v>
      </c>
      <c r="T90" s="35">
        <v>100</v>
      </c>
      <c r="U90" s="35">
        <f t="shared" si="18"/>
        <v>40.476190476190474</v>
      </c>
      <c r="V90" s="35"/>
      <c r="W90" s="35"/>
      <c r="X90" s="35"/>
      <c r="Y90" s="35"/>
      <c r="Z90" s="35"/>
      <c r="AA90" s="35">
        <f t="shared" si="16"/>
        <v>40.476190476190474</v>
      </c>
      <c r="AB90" s="35">
        <f t="shared" si="16"/>
        <v>0</v>
      </c>
      <c r="AC90" s="35">
        <f t="shared" si="16"/>
        <v>0</v>
      </c>
      <c r="AF90">
        <v>2.58</v>
      </c>
      <c r="AG90">
        <v>1.51</v>
      </c>
      <c r="AJ90" t="s">
        <v>431</v>
      </c>
    </row>
    <row r="91" spans="1:36" ht="15" x14ac:dyDescent="0.25">
      <c r="A91">
        <v>1.68</v>
      </c>
      <c r="B91">
        <v>3.55</v>
      </c>
      <c r="C91">
        <v>5.88</v>
      </c>
      <c r="D91" s="20">
        <f t="shared" si="17"/>
        <v>4.6996263294049934E-2</v>
      </c>
      <c r="E91" s="17">
        <f>IF(OR($A91="",$B91="",$C91=""),"",A91*'MPTO_working_3-way'!$I90)</f>
        <v>1.7589537223340039</v>
      </c>
      <c r="F91" s="21">
        <f>IF(OR($A91="",$B91="",$C91=""),"",B91*'MPTO_working_3-way'!$I90)</f>
        <v>3.7168367346938771</v>
      </c>
      <c r="G91" s="22">
        <f>IF(OR($A91="",$B91="",$C91=""),"",C91*'MPTO_working_3-way'!$I90)</f>
        <v>6.1563380281690137</v>
      </c>
      <c r="H91" s="17">
        <f>IF(OR($A91="",$B91="",$C91=""),"",'MPTO_working_3-way'!E90)</f>
        <v>1.7254091585386013</v>
      </c>
      <c r="I91" s="21">
        <f>IF(OR($A91="",$B91="",$C91=""),"",'MPTO_working_3-way'!F90)</f>
        <v>3.7590491626148022</v>
      </c>
      <c r="J91" s="22">
        <f>IF(OR($A91="",$B91="",$C91=""),"",'MPTO_working_3-way'!G90)</f>
        <v>6.4765746199193295</v>
      </c>
      <c r="K91" s="17">
        <f>IF(OR($A91="",$B91="",$C91=""),"",'OddsRatio_working_3-way'!H90)</f>
        <v>1.7375197815462169</v>
      </c>
      <c r="L91" s="21">
        <f>IF(OR($A91="",$B91="",$C91=""),"",'OddsRatio_working_3-way'!I90)</f>
        <v>3.7656991807983111</v>
      </c>
      <c r="M91" s="22">
        <f>IF(OR($A91="",$B91="",$C91=""),"",'OddsRatio_working_3-way'!J90)</f>
        <v>6.2927890205081392</v>
      </c>
      <c r="N91" s="23">
        <f t="shared" si="19"/>
        <v>56.851978952184858</v>
      </c>
      <c r="O91" s="24">
        <f t="shared" si="20"/>
        <v>26.904598490048048</v>
      </c>
      <c r="P91" s="24">
        <f t="shared" si="21"/>
        <v>16.243422557767104</v>
      </c>
      <c r="Q91" t="s">
        <v>228</v>
      </c>
      <c r="R91" t="s">
        <v>215</v>
      </c>
      <c r="S91" t="s">
        <v>480</v>
      </c>
      <c r="T91" s="35">
        <v>100</v>
      </c>
      <c r="U91" s="35">
        <f t="shared" si="18"/>
        <v>43.820224719101127</v>
      </c>
      <c r="V91" s="35"/>
      <c r="W91" s="35"/>
      <c r="X91" s="35"/>
      <c r="Y91" s="35"/>
      <c r="Z91" s="35"/>
      <c r="AA91" s="35">
        <f t="shared" si="16"/>
        <v>43.820224719101127</v>
      </c>
      <c r="AB91" s="35">
        <f t="shared" si="16"/>
        <v>0</v>
      </c>
      <c r="AC91" s="35">
        <f t="shared" si="16"/>
        <v>0</v>
      </c>
      <c r="AF91">
        <v>2.2599999999999998</v>
      </c>
      <c r="AG91">
        <v>1.66</v>
      </c>
      <c r="AJ91" t="s">
        <v>431</v>
      </c>
    </row>
    <row r="92" spans="1:36" ht="15" x14ac:dyDescent="0.25">
      <c r="A92">
        <v>1.78</v>
      </c>
      <c r="B92">
        <v>3.52</v>
      </c>
      <c r="C92">
        <v>4.71</v>
      </c>
      <c r="D92" s="20">
        <f t="shared" si="17"/>
        <v>5.8202886952976485E-2</v>
      </c>
      <c r="E92" s="17">
        <f>IF(OR($A92="",$B92="",$C92=""),"",A92*'MPTO_working_3-way'!$I91)</f>
        <v>1.8836011387762981</v>
      </c>
      <c r="F92" s="21">
        <f>IF(OR($A92="",$B92="",$C92=""),"",B92*'MPTO_working_3-way'!$I91)</f>
        <v>3.7248741620744772</v>
      </c>
      <c r="G92" s="22">
        <f>IF(OR($A92="",$B92="",$C92=""),"",C92*'MPTO_working_3-way'!$I91)</f>
        <v>4.9841355975485193</v>
      </c>
      <c r="H92" s="17">
        <f>IF(OR($A92="",$B92="",$C92=""),"",'MPTO_working_3-way'!E91)</f>
        <v>1.8436687265316418</v>
      </c>
      <c r="I92" s="21">
        <f>IF(OR($A92="",$B92="",$C92=""),"",'MPTO_working_3-way'!F91)</f>
        <v>3.7780052177677219</v>
      </c>
      <c r="J92" s="22">
        <f>IF(OR($A92="",$B92="",$C92=""),"",'MPTO_working_3-way'!G91)</f>
        <v>5.1836767769124226</v>
      </c>
      <c r="K92" s="17">
        <f>IF(OR($A92="",$B92="",$C92=""),"",'OddsRatio_working_3-way'!H91)</f>
        <v>1.8581942272878991</v>
      </c>
      <c r="L92" s="21">
        <f>IF(OR($A92="",$B92="",$C92=""),"",'OddsRatio_working_3-way'!I91)</f>
        <v>3.7726275035455199</v>
      </c>
      <c r="M92" s="22">
        <f>IF(OR($A92="",$B92="",$C92=""),"",'OddsRatio_working_3-way'!J91)</f>
        <v>5.081923824664238</v>
      </c>
      <c r="N92" s="23">
        <f t="shared" si="19"/>
        <v>53.089795892227002</v>
      </c>
      <c r="O92" s="24">
        <f t="shared" si="20"/>
        <v>26.846544513682968</v>
      </c>
      <c r="P92" s="24">
        <f t="shared" si="21"/>
        <v>20.06365959409003</v>
      </c>
      <c r="Q92" t="s">
        <v>349</v>
      </c>
      <c r="R92" t="s">
        <v>355</v>
      </c>
      <c r="S92" t="s">
        <v>480</v>
      </c>
      <c r="T92" s="35">
        <v>100</v>
      </c>
      <c r="U92" s="35">
        <f t="shared" si="18"/>
        <v>66.21621621621621</v>
      </c>
      <c r="V92" s="35"/>
      <c r="W92" s="35"/>
      <c r="X92" s="35"/>
      <c r="Y92" s="35"/>
      <c r="Z92" s="35"/>
      <c r="AA92" s="35">
        <f t="shared" si="16"/>
        <v>66.21621621621621</v>
      </c>
      <c r="AB92" s="35">
        <f t="shared" si="16"/>
        <v>0</v>
      </c>
      <c r="AC92" s="35">
        <f t="shared" si="16"/>
        <v>0</v>
      </c>
      <c r="AF92">
        <v>2.14</v>
      </c>
      <c r="AG92">
        <v>1.69</v>
      </c>
      <c r="AJ92" t="s">
        <v>432</v>
      </c>
    </row>
    <row r="93" spans="1:36" ht="15" x14ac:dyDescent="0.25">
      <c r="A93">
        <v>2.96</v>
      </c>
      <c r="B93">
        <v>2.9</v>
      </c>
      <c r="C93">
        <v>2.69</v>
      </c>
      <c r="D93" s="20">
        <f t="shared" si="17"/>
        <v>5.441263594064516E-2</v>
      </c>
      <c r="E93" s="17">
        <f>IF(OR($A93="",$B93="",$C93=""),"",A93*'MPTO_working_3-way'!$I92)</f>
        <v>3.1210614023843095</v>
      </c>
      <c r="F93" s="21">
        <f>IF(OR($A93="",$B93="",$C93=""),"",B93*'MPTO_working_3-way'!$I92)</f>
        <v>3.0577966442278708</v>
      </c>
      <c r="G93" s="22">
        <f>IF(OR($A93="",$B93="",$C93=""),"",C93*'MPTO_working_3-way'!$I92)</f>
        <v>2.8363699906803355</v>
      </c>
      <c r="H93" s="17">
        <f>IF(OR($A93="",$B93="",$C93=""),"",'MPTO_working_3-way'!E92)</f>
        <v>3.127929574615651</v>
      </c>
      <c r="I93" s="21">
        <f>IF(OR($A93="",$B93="",$C93=""),"",'MPTO_working_3-way'!F92)</f>
        <v>3.061005463360488</v>
      </c>
      <c r="J93" s="22">
        <f>IF(OR($A93="",$B93="",$C93=""),"",'MPTO_working_3-way'!G92)</f>
        <v>2.8279769884828108</v>
      </c>
      <c r="K93" s="17">
        <f>IF(OR($A93="",$B93="",$C93=""),"",'OddsRatio_working_3-way'!H92)</f>
        <v>3.1246059008822535</v>
      </c>
      <c r="L93" s="21">
        <f>IF(OR($A93="",$B93="",$C93=""),"",'OddsRatio_working_3-way'!I92)</f>
        <v>3.0595669447327967</v>
      </c>
      <c r="M93" s="22">
        <f>IF(OR($A93="",$B93="",$C93=""),"",'OddsRatio_working_3-way'!J92)</f>
        <v>2.8319305982096981</v>
      </c>
      <c r="N93" s="23">
        <f t="shared" si="19"/>
        <v>32.040382135258803</v>
      </c>
      <c r="O93" s="24">
        <f t="shared" si="20"/>
        <v>32.70328659322967</v>
      </c>
      <c r="P93" s="24">
        <f t="shared" si="21"/>
        <v>35.256331271511534</v>
      </c>
      <c r="Q93" t="s">
        <v>233</v>
      </c>
      <c r="R93" t="s">
        <v>350</v>
      </c>
      <c r="S93" t="s">
        <v>480</v>
      </c>
      <c r="T93" s="35">
        <v>100</v>
      </c>
      <c r="U93" s="35">
        <f t="shared" si="18"/>
        <v>63.768115942028999</v>
      </c>
      <c r="V93" s="35"/>
      <c r="W93" s="35"/>
      <c r="X93" s="35"/>
      <c r="Y93" s="35"/>
      <c r="Z93" s="35"/>
      <c r="AA93" s="35">
        <f t="shared" si="16"/>
        <v>63.768115942028999</v>
      </c>
      <c r="AB93" s="35">
        <f t="shared" si="16"/>
        <v>0</v>
      </c>
      <c r="AC93" s="35">
        <f t="shared" si="16"/>
        <v>0</v>
      </c>
      <c r="AF93">
        <v>2.66</v>
      </c>
      <c r="AG93">
        <v>1.47</v>
      </c>
      <c r="AJ93" t="s">
        <v>432</v>
      </c>
    </row>
    <row r="94" spans="1:36" ht="15" x14ac:dyDescent="0.25">
      <c r="A94">
        <v>2.76</v>
      </c>
      <c r="B94">
        <v>3.2</v>
      </c>
      <c r="C94">
        <v>2.63</v>
      </c>
      <c r="D94" s="20">
        <f t="shared" si="17"/>
        <v>5.5046977461839397E-2</v>
      </c>
      <c r="E94" s="17">
        <f>IF(OR($A94="",$B94="",$C94=""),"",A94*'MPTO_working_3-way'!$I93)</f>
        <v>2.9119296577946767</v>
      </c>
      <c r="F94" s="21">
        <f>IF(OR($A94="",$B94="",$C94=""),"",B94*'MPTO_working_3-way'!$I93)</f>
        <v>3.3761503278778862</v>
      </c>
      <c r="G94" s="22">
        <f>IF(OR($A94="",$B94="",$C94=""),"",C94*'MPTO_working_3-way'!$I93)</f>
        <v>2.7747735507246376</v>
      </c>
      <c r="H94" s="17">
        <f>IF(OR($A94="",$B94="",$C94=""),"",'MPTO_working_3-way'!E93)</f>
        <v>2.9072315656321237</v>
      </c>
      <c r="I94" s="21">
        <f>IF(OR($A94="",$B94="",$C94=""),"",'MPTO_working_3-way'!F93)</f>
        <v>3.3996143968901973</v>
      </c>
      <c r="J94" s="22">
        <f>IF(OR($A94="",$B94="",$C94=""),"",'MPTO_working_3-way'!G93)</f>
        <v>2.7633534993353783</v>
      </c>
      <c r="K94" s="17">
        <f>IF(OR($A94="",$B94="",$C94=""),"",'OddsRatio_working_3-way'!H93)</f>
        <v>2.9099917910590469</v>
      </c>
      <c r="L94" s="21">
        <f>IF(OR($A94="",$B94="",$C94=""),"",'OddsRatio_working_3-way'!I93)</f>
        <v>3.3874897388238092</v>
      </c>
      <c r="M94" s="22">
        <f>IF(OR($A94="",$B94="",$C94=""),"",'OddsRatio_working_3-way'!J93)</f>
        <v>2.7689128519467312</v>
      </c>
      <c r="N94" s="23">
        <f t="shared" si="19"/>
        <v>34.341488892878715</v>
      </c>
      <c r="O94" s="24">
        <f t="shared" si="20"/>
        <v>29.619534170107887</v>
      </c>
      <c r="P94" s="24">
        <f t="shared" si="21"/>
        <v>36.038976937013402</v>
      </c>
      <c r="Q94" t="s">
        <v>231</v>
      </c>
      <c r="R94" t="s">
        <v>358</v>
      </c>
      <c r="S94" t="s">
        <v>480</v>
      </c>
      <c r="T94" s="35">
        <v>100</v>
      </c>
      <c r="U94" s="35">
        <f t="shared" si="18"/>
        <v>63.63636363636364</v>
      </c>
      <c r="V94" s="35"/>
      <c r="W94" s="35"/>
      <c r="X94" s="35"/>
      <c r="Y94" s="35"/>
      <c r="Z94" s="35"/>
      <c r="AA94" s="35">
        <f t="shared" si="16"/>
        <v>63.63636363636364</v>
      </c>
      <c r="AB94" s="35">
        <f t="shared" si="16"/>
        <v>0</v>
      </c>
      <c r="AC94" s="35">
        <f t="shared" si="16"/>
        <v>0</v>
      </c>
      <c r="AF94">
        <v>2.21</v>
      </c>
      <c r="AG94">
        <v>1.65</v>
      </c>
      <c r="AJ94" t="s">
        <v>432</v>
      </c>
    </row>
    <row r="95" spans="1:36" ht="15" x14ac:dyDescent="0.25">
      <c r="A95">
        <v>2.75</v>
      </c>
      <c r="B95">
        <v>3.46</v>
      </c>
      <c r="C95">
        <v>2.71</v>
      </c>
      <c r="D95" s="20">
        <f t="shared" si="17"/>
        <v>2.1657394713726408E-2</v>
      </c>
      <c r="E95" s="17">
        <f>IF(OR($A95="",$B95="",$C95=""),"",A95*'MPTO_working_3-way'!$I94)</f>
        <v>2.8095578354627477</v>
      </c>
      <c r="F95" s="21">
        <f>IF(OR($A95="",$B95="",$C95=""),"",B95*'MPTO_working_3-way'!$I94)</f>
        <v>3.5349345857094931</v>
      </c>
      <c r="G95" s="22">
        <f>IF(OR($A95="",$B95="",$C95=""),"",C95*'MPTO_working_3-way'!$I94)</f>
        <v>2.7686915396741987</v>
      </c>
      <c r="H95" s="17">
        <f>IF(OR($A95="",$B95="",$C95=""),"",'MPTO_working_3-way'!E94)</f>
        <v>2.805700482566142</v>
      </c>
      <c r="I95" s="21">
        <f>IF(OR($A95="",$B95="",$C95=""),"",'MPTO_working_3-way'!F94)</f>
        <v>3.5486385874613795</v>
      </c>
      <c r="J95" s="22">
        <f>IF(OR($A95="",$B95="",$C95=""),"",'MPTO_working_3-way'!G94)</f>
        <v>2.7640759579154985</v>
      </c>
      <c r="K95" s="17">
        <f>IF(OR($A95="",$B95="",$C95=""),"",'OddsRatio_working_3-way'!H94)</f>
        <v>2.8078195960331054</v>
      </c>
      <c r="L95" s="21">
        <f>IF(OR($A95="",$B95="",$C95=""),"",'OddsRatio_working_3-way'!I94)</f>
        <v>3.5412778321379643</v>
      </c>
      <c r="M95" s="22">
        <f>IF(OR($A95="",$B95="",$C95=""),"",'OddsRatio_working_3-way'!J94)</f>
        <v>2.7664980052666337</v>
      </c>
      <c r="N95" s="23">
        <f t="shared" si="19"/>
        <v>35.592789277295481</v>
      </c>
      <c r="O95" s="24">
        <f t="shared" si="20"/>
        <v>28.289066622127919</v>
      </c>
      <c r="P95" s="24">
        <f t="shared" si="21"/>
        <v>36.1181441005766</v>
      </c>
      <c r="Q95" t="s">
        <v>234</v>
      </c>
      <c r="R95" t="s">
        <v>368</v>
      </c>
      <c r="S95" t="s">
        <v>480</v>
      </c>
      <c r="T95" s="35">
        <v>100</v>
      </c>
      <c r="U95" s="35">
        <f t="shared" si="18"/>
        <v>37.5</v>
      </c>
      <c r="V95" s="35"/>
      <c r="W95" s="35"/>
      <c r="X95" s="35"/>
      <c r="Y95" s="35"/>
      <c r="Z95" s="35"/>
      <c r="AA95" s="35">
        <f t="shared" si="16"/>
        <v>37.5</v>
      </c>
      <c r="AB95" s="35">
        <f t="shared" si="16"/>
        <v>0</v>
      </c>
      <c r="AC95" s="35">
        <f t="shared" si="16"/>
        <v>0</v>
      </c>
      <c r="AF95">
        <v>1.91</v>
      </c>
      <c r="AG95">
        <v>2</v>
      </c>
      <c r="AJ95" t="s">
        <v>423</v>
      </c>
    </row>
    <row r="96" spans="1:36" ht="15" x14ac:dyDescent="0.25">
      <c r="A96">
        <v>1.6</v>
      </c>
      <c r="B96">
        <v>4.32</v>
      </c>
      <c r="C96">
        <v>5.98</v>
      </c>
      <c r="D96" s="20">
        <f t="shared" si="17"/>
        <v>2.3705561749039816E-2</v>
      </c>
      <c r="E96" s="17">
        <f>IF(OR($A96="",$B96="",$C96=""),"",A96*'MPTO_working_3-way'!$I95)</f>
        <v>1.6379288987984637</v>
      </c>
      <c r="F96" s="21">
        <f>IF(OR($A96="",$B96="",$C96=""),"",B96*'MPTO_working_3-way'!$I95)</f>
        <v>4.4224080267558525</v>
      </c>
      <c r="G96" s="22">
        <f>IF(OR($A96="",$B96="",$C96=""),"",C96*'MPTO_working_3-way'!$I95)</f>
        <v>6.1217592592592585</v>
      </c>
      <c r="H96" s="17">
        <f>IF(OR($A96="",$B96="",$C96=""),"",'MPTO_working_3-way'!E95)</f>
        <v>1.6204877722391355</v>
      </c>
      <c r="I96" s="21">
        <f>IF(OR($A96="",$B96="",$C96=""),"",'MPTO_working_3-way'!F95)</f>
        <v>4.472679424732795</v>
      </c>
      <c r="J96" s="22">
        <f>IF(OR($A96="",$B96="",$C96=""),"",'MPTO_working_3-way'!G95)</f>
        <v>6.2765881628818532</v>
      </c>
      <c r="K96" s="17">
        <f>IF(OR($A96="",$B96="",$C96=""),"",'OddsRatio_working_3-way'!H95)</f>
        <v>1.6264896508989575</v>
      </c>
      <c r="L96" s="21">
        <f>IF(OR($A96="",$B96="",$C96=""),"",'OddsRatio_working_3-way'!I95)</f>
        <v>4.4665760683075639</v>
      </c>
      <c r="M96" s="22">
        <f>IF(OR($A96="",$B96="",$C96=""),"",'OddsRatio_working_3-way'!J95)</f>
        <v>6.1998641024613459</v>
      </c>
      <c r="N96" s="23">
        <f t="shared" si="19"/>
        <v>61.052711185056353</v>
      </c>
      <c r="O96" s="24">
        <f t="shared" si="20"/>
        <v>22.612115253724571</v>
      </c>
      <c r="P96" s="24">
        <f t="shared" si="21"/>
        <v>16.33517356121909</v>
      </c>
      <c r="Q96" t="s">
        <v>238</v>
      </c>
      <c r="R96" t="s">
        <v>132</v>
      </c>
      <c r="S96" t="s">
        <v>480</v>
      </c>
      <c r="T96" s="35">
        <v>100</v>
      </c>
      <c r="U96" s="35">
        <f t="shared" si="18"/>
        <v>70.760233918128648</v>
      </c>
      <c r="V96" s="35"/>
      <c r="W96" s="35"/>
      <c r="X96" s="35"/>
      <c r="Y96" s="35"/>
      <c r="Z96" s="35"/>
      <c r="AA96" s="35">
        <f t="shared" si="16"/>
        <v>70.760233918128648</v>
      </c>
      <c r="AB96" s="35">
        <f t="shared" si="16"/>
        <v>0</v>
      </c>
      <c r="AC96" s="35">
        <f t="shared" si="16"/>
        <v>0</v>
      </c>
      <c r="AF96">
        <v>1.66</v>
      </c>
      <c r="AG96">
        <v>2.34</v>
      </c>
      <c r="AJ96" t="s">
        <v>423</v>
      </c>
    </row>
    <row r="97" spans="1:36" ht="15" x14ac:dyDescent="0.25">
      <c r="A97">
        <v>3.42</v>
      </c>
      <c r="B97">
        <v>3.54</v>
      </c>
      <c r="C97">
        <v>2.2400000000000002</v>
      </c>
      <c r="D97" s="20">
        <f t="shared" si="17"/>
        <v>2.1312107953499471E-2</v>
      </c>
      <c r="E97" s="17">
        <f>IF(OR($A97="",$B97="",$C97=""),"",A97*'MPTO_working_3-way'!$I96)</f>
        <v>3.4928874092009683</v>
      </c>
      <c r="F97" s="21">
        <f>IF(OR($A97="",$B97="",$C97=""),"",B97*'MPTO_working_3-way'!$I96)</f>
        <v>3.6154448621553881</v>
      </c>
      <c r="G97" s="22">
        <f>IF(OR($A97="",$B97="",$C97=""),"",C97*'MPTO_working_3-way'!$I96)</f>
        <v>2.2877391218158389</v>
      </c>
      <c r="H97" s="17">
        <f>IF(OR($A97="",$B97="",$C97=""),"",'MPTO_working_3-way'!E96)</f>
        <v>3.5051606939380715</v>
      </c>
      <c r="I97" s="21">
        <f>IF(OR($A97="",$B97="",$C97=""),"",'MPTO_working_3-way'!F96)</f>
        <v>3.6313215170998308</v>
      </c>
      <c r="J97" s="22">
        <f>IF(OR($A97="",$B97="",$C97=""),"",'MPTO_working_3-way'!G96)</f>
        <v>2.2762216068565229</v>
      </c>
      <c r="K97" s="17">
        <f>IF(OR($A97="",$B97="",$C97=""),"",'OddsRatio_working_3-way'!H96)</f>
        <v>3.5002337905797289</v>
      </c>
      <c r="L97" s="21">
        <f>IF(OR($A97="",$B97="",$C97=""),"",'OddsRatio_working_3-way'!I96)</f>
        <v>3.6242123256497982</v>
      </c>
      <c r="M97" s="22">
        <f>IF(OR($A97="",$B97="",$C97=""),"",'OddsRatio_working_3-way'!J96)</f>
        <v>2.281111529057382</v>
      </c>
      <c r="N97" s="23">
        <f t="shared" si="19"/>
        <v>28.629608769117461</v>
      </c>
      <c r="O97" s="24">
        <f t="shared" si="20"/>
        <v>27.659113556605003</v>
      </c>
      <c r="P97" s="24">
        <f t="shared" si="21"/>
        <v>43.711277674277547</v>
      </c>
      <c r="Q97" t="s">
        <v>359</v>
      </c>
      <c r="R97" t="s">
        <v>370</v>
      </c>
      <c r="S97" t="s">
        <v>480</v>
      </c>
      <c r="T97" s="35">
        <v>100</v>
      </c>
      <c r="U97" s="35">
        <f t="shared" si="18"/>
        <v>34.640522875816991</v>
      </c>
      <c r="V97" s="35"/>
      <c r="W97" s="35"/>
      <c r="X97" s="35"/>
      <c r="Y97" s="35"/>
      <c r="Z97" s="35"/>
      <c r="AA97" s="35">
        <f t="shared" si="16"/>
        <v>34.640522875816991</v>
      </c>
      <c r="AB97" s="35">
        <f t="shared" si="16"/>
        <v>0</v>
      </c>
      <c r="AC97" s="35">
        <f t="shared" si="16"/>
        <v>0</v>
      </c>
      <c r="AF97">
        <v>1.74</v>
      </c>
      <c r="AG97">
        <v>2.21</v>
      </c>
      <c r="AJ97" t="s">
        <v>423</v>
      </c>
    </row>
    <row r="98" spans="1:36" ht="15" x14ac:dyDescent="0.25">
      <c r="A98">
        <v>1.53</v>
      </c>
      <c r="B98">
        <v>4.0599999999999996</v>
      </c>
      <c r="C98">
        <v>7.62</v>
      </c>
      <c r="D98" s="20">
        <f t="shared" si="17"/>
        <v>3.1133785761566779E-2</v>
      </c>
      <c r="E98" s="17">
        <f>IF(OR($A98="",$B98="",$C98=""),"",A98*'MPTO_working_3-way'!$I97)</f>
        <v>1.5776346922151971</v>
      </c>
      <c r="F98" s="21">
        <f>IF(OR($A98="",$B98="",$C98=""),"",B98*'MPTO_working_3-way'!$I97)</f>
        <v>4.1864031701919604</v>
      </c>
      <c r="G98" s="22">
        <f>IF(OR($A98="",$B98="",$C98=""),"",C98*'MPTO_working_3-way'!$I97)</f>
        <v>7.8572394475031393</v>
      </c>
      <c r="H98" s="17">
        <f>IF(OR($A98="",$B98="",$C98=""),"",'MPTO_working_3-way'!E97)</f>
        <v>1.5546856575970049</v>
      </c>
      <c r="I98" s="21">
        <f>IF(OR($A98="",$B98="",$C98=""),"",'MPTO_working_3-way'!F97)</f>
        <v>4.238590422169155</v>
      </c>
      <c r="J98" s="22">
        <f>IF(OR($A98="",$B98="",$C98=""),"",'MPTO_working_3-way'!G97)</f>
        <v>8.2743327065894796</v>
      </c>
      <c r="K98" s="17">
        <f>IF(OR($A98="",$B98="",$C98=""),"",'OddsRatio_working_3-way'!H97)</f>
        <v>1.5625224246428893</v>
      </c>
      <c r="L98" s="21">
        <f>IF(OR($A98="",$B98="",$C98=""),"",'OddsRatio_working_3-way'!I97)</f>
        <v>4.2477709800136632</v>
      </c>
      <c r="M98" s="22">
        <f>IF(OR($A98="",$B98="",$C98=""),"",'OddsRatio_working_3-way'!J97)</f>
        <v>8.0262234927093008</v>
      </c>
      <c r="N98" s="23">
        <f t="shared" si="19"/>
        <v>63.386030044501275</v>
      </c>
      <c r="O98" s="24">
        <f t="shared" si="20"/>
        <v>23.886853686720926</v>
      </c>
      <c r="P98" s="24">
        <f t="shared" si="21"/>
        <v>12.727116268777813</v>
      </c>
      <c r="Q98" t="s">
        <v>375</v>
      </c>
      <c r="R98" t="s">
        <v>241</v>
      </c>
      <c r="S98" t="s">
        <v>480</v>
      </c>
      <c r="T98" s="35">
        <v>100</v>
      </c>
      <c r="U98" s="35">
        <f t="shared" si="18"/>
        <v>47.089947089947096</v>
      </c>
      <c r="V98" s="35"/>
      <c r="W98" s="35"/>
      <c r="X98" s="35"/>
      <c r="Y98" s="35"/>
      <c r="Z98" s="35"/>
      <c r="AA98" s="35">
        <f t="shared" si="16"/>
        <v>47.089947089947096</v>
      </c>
      <c r="AB98" s="35">
        <f t="shared" si="16"/>
        <v>0</v>
      </c>
      <c r="AC98" s="35">
        <f t="shared" si="16"/>
        <v>0</v>
      </c>
      <c r="AF98">
        <v>2.06</v>
      </c>
      <c r="AG98">
        <v>1.84</v>
      </c>
      <c r="AJ98" t="s">
        <v>424</v>
      </c>
    </row>
    <row r="99" spans="1:36" ht="15" x14ac:dyDescent="0.25">
      <c r="A99">
        <v>1.89</v>
      </c>
      <c r="B99">
        <v>3.51</v>
      </c>
      <c r="C99">
        <v>4.6100000000000003</v>
      </c>
      <c r="D99" s="20">
        <f t="shared" si="17"/>
        <v>3.0920553697126429E-2</v>
      </c>
      <c r="E99" s="17">
        <f>IF(OR($A99="",$B99="",$C99=""),"",A99*'MPTO_working_3-way'!$I98)</f>
        <v>1.948439846487569</v>
      </c>
      <c r="F99" s="21">
        <f>IF(OR($A99="",$B99="",$C99=""),"",B99*'MPTO_working_3-way'!$I98)</f>
        <v>3.6185311434769134</v>
      </c>
      <c r="G99" s="22">
        <f>IF(OR($A99="",$B99="",$C99=""),"",C99*'MPTO_working_3-way'!$I98)</f>
        <v>4.7525437525437528</v>
      </c>
      <c r="H99" s="17">
        <f>IF(OR($A99="",$B99="",$C99=""),"",'MPTO_working_3-way'!E98)</f>
        <v>1.9275485470625573</v>
      </c>
      <c r="I99" s="21">
        <f>IF(OR($A99="",$B99="",$C99=""),"",'MPTO_working_3-way'!F98)</f>
        <v>3.6417476799878252</v>
      </c>
      <c r="J99" s="22">
        <f>IF(OR($A99="",$B99="",$C99=""),"",'MPTO_working_3-way'!G98)</f>
        <v>4.8399691201962192</v>
      </c>
      <c r="K99" s="17">
        <f>IF(OR($A99="",$B99="",$C99=""),"",'OddsRatio_working_3-way'!H98)</f>
        <v>1.9356285110099691</v>
      </c>
      <c r="L99" s="21">
        <f>IF(OR($A99="",$B99="",$C99=""),"",'OddsRatio_working_3-way'!I98)</f>
        <v>3.6386826546460926</v>
      </c>
      <c r="M99" s="22">
        <f>IF(OR($A99="",$B99="",$C99=""),"",'OddsRatio_working_3-way'!J98)</f>
        <v>4.7950774435348187</v>
      </c>
      <c r="N99" s="23">
        <f t="shared" si="19"/>
        <v>51.32311381347948</v>
      </c>
      <c r="O99" s="24">
        <f t="shared" si="20"/>
        <v>27.635522822642805</v>
      </c>
      <c r="P99" s="24">
        <f t="shared" si="21"/>
        <v>21.041363363877707</v>
      </c>
      <c r="Q99" t="s">
        <v>133</v>
      </c>
      <c r="R99" t="s">
        <v>376</v>
      </c>
      <c r="S99" t="s">
        <v>480</v>
      </c>
      <c r="T99" s="35">
        <v>100</v>
      </c>
      <c r="U99" s="35">
        <f t="shared" si="18"/>
        <v>51.456310679611654</v>
      </c>
      <c r="V99" s="35"/>
      <c r="W99" s="35"/>
      <c r="X99" s="35"/>
      <c r="Y99" s="35"/>
      <c r="Z99" s="35"/>
      <c r="AA99" s="35">
        <f t="shared" si="16"/>
        <v>51.456310679611654</v>
      </c>
      <c r="AB99" s="35">
        <f t="shared" si="16"/>
        <v>0</v>
      </c>
      <c r="AC99" s="35">
        <f t="shared" si="16"/>
        <v>0</v>
      </c>
      <c r="AF99">
        <v>1.9</v>
      </c>
      <c r="AG99">
        <v>1.98</v>
      </c>
      <c r="AJ99" t="s">
        <v>424</v>
      </c>
    </row>
    <row r="100" spans="1:36" ht="15" x14ac:dyDescent="0.25">
      <c r="A100">
        <v>2.06</v>
      </c>
      <c r="B100">
        <v>3.36</v>
      </c>
      <c r="C100">
        <v>4.07</v>
      </c>
      <c r="D100" s="20">
        <f t="shared" si="17"/>
        <v>2.8756186523176908E-2</v>
      </c>
      <c r="E100" s="17">
        <f>IF(OR($A100="",$B100="",$C100=""),"",A100*'MPTO_working_3-way'!$I99)</f>
        <v>2.1192377442377444</v>
      </c>
      <c r="F100" s="21">
        <f>IF(OR($A100="",$B100="",$C100=""),"",B100*'MPTO_working_3-way'!$I99)</f>
        <v>3.4566207867178744</v>
      </c>
      <c r="G100" s="22">
        <f>IF(OR($A100="",$B100="",$C100=""),"",C100*'MPTO_working_3-way'!$I99)</f>
        <v>4.1870376791493307</v>
      </c>
      <c r="H100" s="17">
        <f>IF(OR($A100="",$B100="",$C100=""),"",'MPTO_working_3-way'!E99)</f>
        <v>2.1014959600663543</v>
      </c>
      <c r="I100" s="21">
        <f>IF(OR($A100="",$B100="",$C100=""),"",'MPTO_working_3-way'!F99)</f>
        <v>3.4718165487604571</v>
      </c>
      <c r="J100" s="22">
        <f>IF(OR($A100="",$B100="",$C100=""),"",'MPTO_working_3-way'!G99)</f>
        <v>4.2352270481277809</v>
      </c>
      <c r="K100" s="17">
        <f>IF(OR($A100="",$B100="",$C100=""),"",'OddsRatio_working_3-way'!H99)</f>
        <v>2.108720387465179</v>
      </c>
      <c r="L100" s="21">
        <f>IF(OR($A100="",$B100="",$C100=""),"",'OddsRatio_working_3-way'!I99)</f>
        <v>3.4684718060545485</v>
      </c>
      <c r="M100" s="22">
        <f>IF(OR($A100="",$B100="",$C100=""),"",'OddsRatio_working_3-way'!J99)</f>
        <v>4.2111052731302827</v>
      </c>
      <c r="N100" s="23">
        <f t="shared" si="19"/>
        <v>47.186777543908079</v>
      </c>
      <c r="O100" s="24">
        <f t="shared" si="20"/>
        <v>28.929988613229359</v>
      </c>
      <c r="P100" s="24">
        <f t="shared" si="21"/>
        <v>23.883233842862559</v>
      </c>
      <c r="Q100" t="s">
        <v>134</v>
      </c>
      <c r="R100" t="s">
        <v>247</v>
      </c>
      <c r="S100" t="s">
        <v>480</v>
      </c>
      <c r="T100" s="35">
        <v>100</v>
      </c>
      <c r="U100" s="35">
        <f t="shared" si="18"/>
        <v>47.089947089947096</v>
      </c>
      <c r="V100" s="35"/>
      <c r="W100" s="35"/>
      <c r="X100" s="35"/>
      <c r="Y100" s="35"/>
      <c r="Z100" s="35"/>
      <c r="AA100" s="35">
        <f t="shared" si="16"/>
        <v>47.089947089947096</v>
      </c>
      <c r="AB100" s="35">
        <f t="shared" si="16"/>
        <v>0</v>
      </c>
      <c r="AC100" s="35">
        <f t="shared" si="16"/>
        <v>0</v>
      </c>
      <c r="AF100">
        <v>2.08</v>
      </c>
      <c r="AG100">
        <v>1.83</v>
      </c>
      <c r="AJ100" t="s">
        <v>424</v>
      </c>
    </row>
    <row r="101" spans="1:36" ht="15" x14ac:dyDescent="0.25">
      <c r="A101">
        <v>1.89</v>
      </c>
      <c r="B101">
        <v>3.42</v>
      </c>
      <c r="C101">
        <v>4.7699999999999996</v>
      </c>
      <c r="D101" s="20">
        <f t="shared" si="17"/>
        <v>3.1141795789263682E-2</v>
      </c>
      <c r="E101" s="17">
        <f>IF(OR($A101="",$B101="",$C101=""),"",A101*'MPTO_working_3-way'!$I100)</f>
        <v>1.9488579940417083</v>
      </c>
      <c r="F101" s="21">
        <f>IF(OR($A101="",$B101="",$C101=""),"",B101*'MPTO_working_3-way'!$I100)</f>
        <v>3.5265049415992817</v>
      </c>
      <c r="G101" s="22">
        <f>IF(OR($A101="",$B101="",$C101=""),"",C101*'MPTO_working_3-way'!$I100)</f>
        <v>4.9185463659147874</v>
      </c>
      <c r="H101" s="17">
        <f>IF(OR($A101="",$B101="",$C101=""),"",'MPTO_working_3-way'!E100)</f>
        <v>1.9278225901753367</v>
      </c>
      <c r="I101" s="21">
        <f>IF(OR($A101="",$B101="",$C101=""),"",'MPTO_working_3-way'!F100)</f>
        <v>3.545884749383629</v>
      </c>
      <c r="J101" s="22">
        <f>IF(OR($A101="",$B101="",$C101=""),"",'MPTO_working_3-way'!G100)</f>
        <v>5.0184929640600151</v>
      </c>
      <c r="K101" s="17">
        <f>IF(OR($A101="",$B101="",$C101=""),"",'OddsRatio_working_3-way'!H100)</f>
        <v>1.9360395562988546</v>
      </c>
      <c r="L101" s="21">
        <f>IF(OR($A101="",$B101="",$C101=""),"",'OddsRatio_working_3-way'!I100)</f>
        <v>3.5451862092620536</v>
      </c>
      <c r="M101" s="22">
        <f>IF(OR($A101="",$B101="",$C101=""),"",'OddsRatio_working_3-way'!J100)</f>
        <v>4.9650214912884065</v>
      </c>
      <c r="N101" s="23">
        <f t="shared" si="19"/>
        <v>51.312101910828019</v>
      </c>
      <c r="O101" s="24">
        <f t="shared" si="20"/>
        <v>28.356687898089167</v>
      </c>
      <c r="P101" s="24">
        <f t="shared" si="21"/>
        <v>20.331210191082803</v>
      </c>
      <c r="Q101" t="s">
        <v>243</v>
      </c>
      <c r="R101" t="s">
        <v>374</v>
      </c>
      <c r="S101" t="s">
        <v>480</v>
      </c>
      <c r="T101" s="35">
        <v>100</v>
      </c>
      <c r="U101" s="35">
        <f t="shared" si="18"/>
        <v>48.186528497409334</v>
      </c>
      <c r="V101" s="35"/>
      <c r="W101" s="35"/>
      <c r="X101" s="35"/>
      <c r="Y101" s="35"/>
      <c r="Z101" s="35"/>
      <c r="AA101" s="35">
        <f t="shared" si="16"/>
        <v>48.186528497409334</v>
      </c>
      <c r="AB101" s="35">
        <f t="shared" si="16"/>
        <v>0</v>
      </c>
      <c r="AC101" s="35">
        <f t="shared" si="16"/>
        <v>0</v>
      </c>
      <c r="AF101">
        <v>1.96</v>
      </c>
      <c r="AG101">
        <v>1.93</v>
      </c>
      <c r="AJ101" t="s">
        <v>424</v>
      </c>
    </row>
    <row r="102" spans="1:36" ht="15" x14ac:dyDescent="0.25">
      <c r="A102">
        <v>1.93</v>
      </c>
      <c r="B102">
        <v>3.57</v>
      </c>
      <c r="C102">
        <v>4.34</v>
      </c>
      <c r="D102" s="20">
        <f t="shared" si="17"/>
        <v>2.8661506387612778E-2</v>
      </c>
      <c r="E102" s="17">
        <f>IF(OR($A102="",$B102="",$C102=""),"",A102*'MPTO_working_3-way'!$I101)</f>
        <v>1.9853167073280926</v>
      </c>
      <c r="F102" s="21">
        <f>IF(OR($A102="",$B102="",$C102=""),"",B102*'MPTO_working_3-way'!$I101)</f>
        <v>3.6723215778037774</v>
      </c>
      <c r="G102" s="22">
        <f>IF(OR($A102="",$B102="",$C102=""),"",C102*'MPTO_working_3-way'!$I101)</f>
        <v>4.4643909377222393</v>
      </c>
      <c r="H102" s="17">
        <f>IF(OR($A102="",$B102="",$C102=""),"",'MPTO_working_3-way'!E101)</f>
        <v>1.9662555950953717</v>
      </c>
      <c r="I102" s="21">
        <f>IF(OR($A102="",$B102="",$C102=""),"",'MPTO_working_3-way'!F101)</f>
        <v>3.6960623090407059</v>
      </c>
      <c r="J102" s="22">
        <f>IF(OR($A102="",$B102="",$C102=""),"",'MPTO_working_3-way'!G101)</f>
        <v>4.5277364613974687</v>
      </c>
      <c r="K102" s="17">
        <f>IF(OR($A102="",$B102="",$C102=""),"",'OddsRatio_working_3-way'!H101)</f>
        <v>1.9736726594186833</v>
      </c>
      <c r="L102" s="21">
        <f>IF(OR($A102="",$B102="",$C102=""),"",'OddsRatio_working_3-way'!I101)</f>
        <v>3.6906868115118452</v>
      </c>
      <c r="M102" s="22">
        <f>IF(OR($A102="",$B102="",$C102=""),"",'OddsRatio_working_3-way'!J101)</f>
        <v>4.4968458951165626</v>
      </c>
      <c r="N102" s="23">
        <f t="shared" si="19"/>
        <v>50.369797237330175</v>
      </c>
      <c r="O102" s="24">
        <f t="shared" si="20"/>
        <v>27.230730719340961</v>
      </c>
      <c r="P102" s="24">
        <f t="shared" si="21"/>
        <v>22.399472043328856</v>
      </c>
      <c r="Q102" t="s">
        <v>246</v>
      </c>
      <c r="R102" t="s">
        <v>245</v>
      </c>
      <c r="S102" t="s">
        <v>480</v>
      </c>
      <c r="T102" s="35">
        <v>100</v>
      </c>
      <c r="U102" s="35">
        <f t="shared" si="18"/>
        <v>57.264957264957268</v>
      </c>
      <c r="V102" s="35"/>
      <c r="W102" s="35"/>
      <c r="X102" s="35"/>
      <c r="Y102" s="35"/>
      <c r="Z102" s="35"/>
      <c r="AA102" s="35">
        <f t="shared" si="16"/>
        <v>57.264957264957268</v>
      </c>
      <c r="AB102" s="35">
        <f t="shared" si="16"/>
        <v>0</v>
      </c>
      <c r="AC102" s="35">
        <f t="shared" si="16"/>
        <v>0</v>
      </c>
      <c r="AF102">
        <v>2.13</v>
      </c>
      <c r="AG102">
        <v>1.77</v>
      </c>
      <c r="AJ102" t="s">
        <v>424</v>
      </c>
    </row>
    <row r="103" spans="1:36" ht="15" x14ac:dyDescent="0.25">
      <c r="A103">
        <v>2.34</v>
      </c>
      <c r="B103">
        <v>3.33</v>
      </c>
      <c r="C103">
        <v>3.34</v>
      </c>
      <c r="D103" s="20">
        <f t="shared" si="17"/>
        <v>2.7051925255518139E-2</v>
      </c>
      <c r="E103" s="17">
        <f>IF(OR($A103="",$B103="",$C103=""),"",A103*'MPTO_working_3-way'!$I102)</f>
        <v>2.4033015050979123</v>
      </c>
      <c r="F103" s="21">
        <f>IF(OR($A103="",$B103="",$C103=""),"",B103*'MPTO_working_3-way'!$I102)</f>
        <v>3.4200829111008755</v>
      </c>
      <c r="G103" s="22">
        <f>IF(OR($A103="",$B103="",$C103=""),"",C103*'MPTO_working_3-way'!$I102)</f>
        <v>3.4303534303534304</v>
      </c>
      <c r="H103" s="17">
        <f>IF(OR($A103="",$B103="",$C103=""),"",'MPTO_working_3-way'!E102)</f>
        <v>2.3904394721440592</v>
      </c>
      <c r="I103" s="21">
        <f>IF(OR($A103="",$B103="",$C103=""),"",'MPTO_working_3-way'!F102)</f>
        <v>3.4330875055204415</v>
      </c>
      <c r="J103" s="22">
        <f>IF(OR($A103="",$B103="",$C103=""),"",'MPTO_working_3-way'!G102)</f>
        <v>3.4437172213727369</v>
      </c>
      <c r="K103" s="17">
        <f>IF(OR($A103="",$B103="",$C103=""),"",'OddsRatio_working_3-way'!H102)</f>
        <v>2.3960327118174827</v>
      </c>
      <c r="L103" s="21">
        <f>IF(OR($A103="",$B103="",$C103=""),"",'OddsRatio_working_3-way'!I102)</f>
        <v>3.4274300138318918</v>
      </c>
      <c r="M103" s="22">
        <f>IF(OR($A103="",$B103="",$C103=""),"",'OddsRatio_working_3-way'!J102)</f>
        <v>3.4378481683976934</v>
      </c>
      <c r="N103" s="23">
        <f t="shared" si="19"/>
        <v>41.609427609427605</v>
      </c>
      <c r="O103" s="24">
        <f t="shared" si="20"/>
        <v>29.239057239057235</v>
      </c>
      <c r="P103" s="24">
        <f t="shared" si="21"/>
        <v>29.151515151515149</v>
      </c>
      <c r="Q103" t="s">
        <v>371</v>
      </c>
      <c r="R103" t="s">
        <v>242</v>
      </c>
      <c r="S103" t="s">
        <v>480</v>
      </c>
      <c r="T103" s="35">
        <v>100</v>
      </c>
      <c r="U103" s="35">
        <f t="shared" si="18"/>
        <v>32.432432432432435</v>
      </c>
      <c r="V103" s="35"/>
      <c r="W103" s="35"/>
      <c r="X103" s="35"/>
      <c r="Y103" s="35"/>
      <c r="Z103" s="35"/>
      <c r="AA103" s="35">
        <f t="shared" si="16"/>
        <v>32.432432432432435</v>
      </c>
      <c r="AB103" s="35">
        <f t="shared" si="16"/>
        <v>0</v>
      </c>
      <c r="AC103" s="35">
        <f t="shared" si="16"/>
        <v>0</v>
      </c>
      <c r="AF103">
        <v>1.93</v>
      </c>
      <c r="AG103">
        <v>1.95</v>
      </c>
      <c r="AJ103" t="s">
        <v>424</v>
      </c>
    </row>
    <row r="104" spans="1:36" ht="15" x14ac:dyDescent="0.25">
      <c r="A104">
        <v>1.48</v>
      </c>
      <c r="B104">
        <v>4.7</v>
      </c>
      <c r="C104">
        <v>6.97</v>
      </c>
      <c r="D104" s="20">
        <f t="shared" si="17"/>
        <v>3.1913656078007779E-2</v>
      </c>
      <c r="E104" s="17">
        <f>IF(OR($A104="",$B104="",$C104=""),"",A104*'MPTO_working_3-way'!$I103)</f>
        <v>1.5272322109954515</v>
      </c>
      <c r="F104" s="21">
        <f>IF(OR($A104="",$B104="",$C104=""),"",B104*'MPTO_working_3-way'!$I103)</f>
        <v>4.8499941835666371</v>
      </c>
      <c r="G104" s="22">
        <f>IF(OR($A104="",$B104="",$C104=""),"",C104*'MPTO_working_3-way'!$I103)</f>
        <v>7.1924381828637136</v>
      </c>
      <c r="H104" s="17">
        <f>IF(OR($A104="",$B104="",$C104=""),"",'MPTO_working_3-way'!E103)</f>
        <v>1.5036739483997263</v>
      </c>
      <c r="I104" s="21">
        <f>IF(OR($A104="",$B104="",$C104=""),"",'MPTO_working_3-way'!F103)</f>
        <v>4.9473583242175376</v>
      </c>
      <c r="J104" s="22">
        <f>IF(OR($A104="",$B104="",$C104=""),"",'MPTO_working_3-way'!G103)</f>
        <v>7.5281852850204327</v>
      </c>
      <c r="K104" s="17">
        <f>IF(OR($A104="",$B104="",$C104=""),"",'OddsRatio_working_3-way'!H103)</f>
        <v>1.5112406937656562</v>
      </c>
      <c r="L104" s="21">
        <f>IF(OR($A104="",$B104="",$C104=""),"",'OddsRatio_working_3-way'!I103)</f>
        <v>4.9408136811102654</v>
      </c>
      <c r="M104" s="22">
        <f>IF(OR($A104="",$B104="",$C104=""),"",'OddsRatio_working_3-way'!J103)</f>
        <v>7.3585561287103509</v>
      </c>
      <c r="N104" s="23">
        <f t="shared" si="19"/>
        <v>65.477927508364886</v>
      </c>
      <c r="O104" s="24">
        <f t="shared" si="20"/>
        <v>20.61858142816596</v>
      </c>
      <c r="P104" s="24">
        <f t="shared" si="21"/>
        <v>13.90349106346916</v>
      </c>
      <c r="Q104" t="s">
        <v>378</v>
      </c>
      <c r="R104" t="s">
        <v>257</v>
      </c>
      <c r="S104" t="s">
        <v>480</v>
      </c>
      <c r="T104" s="35">
        <v>100</v>
      </c>
      <c r="U104" s="35">
        <f t="shared" si="18"/>
        <v>67.637540453074436</v>
      </c>
      <c r="V104" s="35"/>
      <c r="W104" s="35"/>
      <c r="X104" s="35"/>
      <c r="Y104" s="35"/>
      <c r="Z104" s="35"/>
      <c r="AA104" s="35">
        <f t="shared" si="16"/>
        <v>67.637540453074436</v>
      </c>
      <c r="AB104" s="35">
        <f t="shared" si="16"/>
        <v>0</v>
      </c>
      <c r="AC104" s="35">
        <f t="shared" si="16"/>
        <v>0</v>
      </c>
      <c r="AF104">
        <v>1.59</v>
      </c>
      <c r="AG104">
        <v>2.46</v>
      </c>
      <c r="AJ104" t="s">
        <v>425</v>
      </c>
    </row>
    <row r="105" spans="1:36" ht="15" x14ac:dyDescent="0.25">
      <c r="A105">
        <v>3.09</v>
      </c>
      <c r="B105">
        <v>3.66</v>
      </c>
      <c r="C105">
        <v>2.3199999999999998</v>
      </c>
      <c r="D105" s="20">
        <f t="shared" si="17"/>
        <v>2.7883121943723443E-2</v>
      </c>
      <c r="E105" s="17">
        <f>IF(OR($A105="",$B105="",$C105=""),"",A105*'MPTO_working_3-way'!$I104)</f>
        <v>3.1761588468061053</v>
      </c>
      <c r="F105" s="21">
        <f>IF(OR($A105="",$B105="",$C105=""),"",B105*'MPTO_working_3-way'!$I104)</f>
        <v>3.7620522263140281</v>
      </c>
      <c r="G105" s="22">
        <f>IF(OR($A105="",$B105="",$C105=""),"",C105*'MPTO_working_3-way'!$I104)</f>
        <v>2.3846888429094384</v>
      </c>
      <c r="H105" s="17">
        <f>IF(OR($A105="",$B105="",$C105=""),"",'MPTO_working_3-way'!E104)</f>
        <v>3.1813676561740665</v>
      </c>
      <c r="I105" s="21">
        <f>IF(OR($A105="",$B105="",$C105=""),"",'MPTO_working_3-way'!F104)</f>
        <v>3.7888881572335116</v>
      </c>
      <c r="J105" s="22">
        <f>IF(OR($A105="",$B105="",$C105=""),"",'MPTO_working_3-way'!G104)</f>
        <v>2.371128520118682</v>
      </c>
      <c r="K105" s="17">
        <f>IF(OR($A105="",$B105="",$C105=""),"",'OddsRatio_working_3-way'!H104)</f>
        <v>3.18041428891161</v>
      </c>
      <c r="L105" s="21">
        <f>IF(OR($A105="",$B105="",$C105=""),"",'OddsRatio_working_3-way'!I104)</f>
        <v>3.7750727313420507</v>
      </c>
      <c r="M105" s="22">
        <f>IF(OR($A105="",$B105="",$C105=""),"",'OddsRatio_working_3-way'!J104)</f>
        <v>2.3771037614178594</v>
      </c>
      <c r="N105" s="23">
        <f t="shared" si="19"/>
        <v>31.484571403145782</v>
      </c>
      <c r="O105" s="24">
        <f t="shared" si="20"/>
        <v>26.58123651249193</v>
      </c>
      <c r="P105" s="24">
        <f t="shared" si="21"/>
        <v>41.934192084362273</v>
      </c>
      <c r="Q105" t="s">
        <v>256</v>
      </c>
      <c r="R105" t="s">
        <v>254</v>
      </c>
      <c r="S105" t="s">
        <v>480</v>
      </c>
      <c r="T105" s="35">
        <v>100</v>
      </c>
      <c r="U105" s="35">
        <f t="shared" si="18"/>
        <v>63.235294117647051</v>
      </c>
      <c r="V105" s="35"/>
      <c r="W105" s="35"/>
      <c r="X105" s="35"/>
      <c r="Y105" s="35"/>
      <c r="Z105" s="35"/>
      <c r="AA105" s="35">
        <f t="shared" si="16"/>
        <v>63.235294117647051</v>
      </c>
      <c r="AB105" s="35">
        <f t="shared" si="16"/>
        <v>0</v>
      </c>
      <c r="AC105" s="35">
        <f t="shared" si="16"/>
        <v>0</v>
      </c>
      <c r="AF105">
        <v>1.93</v>
      </c>
      <c r="AG105">
        <v>1.95</v>
      </c>
      <c r="AJ105" t="s">
        <v>425</v>
      </c>
    </row>
    <row r="106" spans="1:36" ht="15" x14ac:dyDescent="0.25">
      <c r="A106">
        <v>2.72</v>
      </c>
      <c r="B106">
        <v>3.61</v>
      </c>
      <c r="C106">
        <v>2.61</v>
      </c>
      <c r="D106" s="20">
        <f t="shared" si="17"/>
        <v>2.7797131524944341E-2</v>
      </c>
      <c r="E106" s="17">
        <f>IF(OR($A106="",$B106="",$C106=""),"",A106*'MPTO_working_3-way'!$I105)</f>
        <v>2.7956081977478489</v>
      </c>
      <c r="F106" s="21">
        <f>IF(OR($A106="",$B106="",$C106=""),"",B106*'MPTO_working_3-way'!$I105)</f>
        <v>3.710347644805049</v>
      </c>
      <c r="G106" s="22">
        <f>IF(OR($A106="",$B106="",$C106=""),"",C106*'MPTO_working_3-way'!$I105)</f>
        <v>2.6825505132801046</v>
      </c>
      <c r="H106" s="17">
        <f>IF(OR($A106="",$B106="",$C106=""),"",'MPTO_working_3-way'!E105)</f>
        <v>2.7903237841508681</v>
      </c>
      <c r="I106" s="21">
        <f>IF(OR($A106="",$B106="",$C106=""),"",'MPTO_working_3-way'!F105)</f>
        <v>3.7349304928217411</v>
      </c>
      <c r="J106" s="22">
        <f>IF(OR($A106="",$B106="",$C106=""),"",'MPTO_working_3-way'!G105)</f>
        <v>2.6746832133295801</v>
      </c>
      <c r="K106" s="17">
        <f>IF(OR($A106="",$B106="",$C106=""),"",'OddsRatio_working_3-way'!H105)</f>
        <v>2.79345103274889</v>
      </c>
      <c r="L106" s="21">
        <f>IF(OR($A106="",$B106="",$C106=""),"",'OddsRatio_working_3-way'!I105)</f>
        <v>3.7214576717875585</v>
      </c>
      <c r="M106" s="22">
        <f>IF(OR($A106="",$B106="",$C106=""),"",'OddsRatio_working_3-way'!J105)</f>
        <v>2.6787535829800655</v>
      </c>
      <c r="N106" s="23">
        <f t="shared" si="19"/>
        <v>35.770391602285443</v>
      </c>
      <c r="O106" s="24">
        <f t="shared" si="20"/>
        <v>26.951652398397901</v>
      </c>
      <c r="P106" s="24">
        <f t="shared" si="21"/>
        <v>37.277955999316639</v>
      </c>
      <c r="Q106" t="s">
        <v>252</v>
      </c>
      <c r="R106" t="s">
        <v>384</v>
      </c>
      <c r="S106" t="s">
        <v>480</v>
      </c>
      <c r="T106" s="35">
        <v>100</v>
      </c>
      <c r="U106" s="35">
        <f t="shared" si="18"/>
        <v>61.240310077519375</v>
      </c>
      <c r="V106" s="35"/>
      <c r="W106" s="35"/>
      <c r="X106" s="35"/>
      <c r="Y106" s="35"/>
      <c r="Z106" s="35"/>
      <c r="AA106" s="35">
        <f t="shared" si="16"/>
        <v>61.240310077519375</v>
      </c>
      <c r="AB106" s="35">
        <f t="shared" si="16"/>
        <v>0</v>
      </c>
      <c r="AC106" s="35">
        <f t="shared" si="16"/>
        <v>0</v>
      </c>
      <c r="AF106">
        <v>1.84</v>
      </c>
      <c r="AG106">
        <v>2.06</v>
      </c>
      <c r="AJ106" t="s">
        <v>425</v>
      </c>
    </row>
    <row r="107" spans="1:36" ht="15" x14ac:dyDescent="0.25">
      <c r="A107">
        <v>2.58</v>
      </c>
      <c r="B107">
        <v>3.21</v>
      </c>
      <c r="C107">
        <v>3.05</v>
      </c>
      <c r="D107" s="20">
        <f t="shared" si="17"/>
        <v>2.6992231434601388E-2</v>
      </c>
      <c r="E107" s="17">
        <f>IF(OR($A107="",$B107="",$C107=""),"",A107*'MPTO_working_3-way'!$I106)</f>
        <v>2.6496399571012716</v>
      </c>
      <c r="F107" s="21">
        <f>IF(OR($A107="",$B107="",$C107=""),"",B107*'MPTO_working_3-way'!$I106)</f>
        <v>3.2966450629050703</v>
      </c>
      <c r="G107" s="22">
        <f>IF(OR($A107="",$B107="",$C107=""),"",C107*'MPTO_working_3-way'!$I106)</f>
        <v>3.1323263058755342</v>
      </c>
      <c r="H107" s="17">
        <f>IF(OR($A107="",$B107="",$C107=""),"",'MPTO_working_3-way'!E106)</f>
        <v>2.6413136565783737</v>
      </c>
      <c r="I107" s="21">
        <f>IF(OR($A107="",$B107="",$C107=""),"",'MPTO_working_3-way'!F106)</f>
        <v>3.3054674792226364</v>
      </c>
      <c r="J107" s="22">
        <f>IF(OR($A107="",$B107="",$C107=""),"",'MPTO_working_3-way'!G106)</f>
        <v>3.1360600804764518</v>
      </c>
      <c r="K107" s="17">
        <f>IF(OR($A107="",$B107="",$C107=""),"",'OddsRatio_working_3-way'!H106)</f>
        <v>2.645160618587572</v>
      </c>
      <c r="L107" s="21">
        <f>IF(OR($A107="",$B107="",$C107=""),"",'OddsRatio_working_3-way'!I106)</f>
        <v>3.3011423842269201</v>
      </c>
      <c r="M107" s="22">
        <f>IF(OR($A107="",$B107="",$C107=""),"",'OddsRatio_working_3-way'!J106)</f>
        <v>3.1345438405724813</v>
      </c>
      <c r="N107" s="23">
        <f t="shared" si="19"/>
        <v>37.740976743648162</v>
      </c>
      <c r="O107" s="24">
        <f t="shared" si="20"/>
        <v>30.333869158446188</v>
      </c>
      <c r="P107" s="24">
        <f t="shared" si="21"/>
        <v>31.925154097905654</v>
      </c>
      <c r="Q107" t="s">
        <v>460</v>
      </c>
      <c r="R107" t="s">
        <v>461</v>
      </c>
      <c r="S107" t="s">
        <v>480</v>
      </c>
      <c r="T107" s="35">
        <v>100</v>
      </c>
      <c r="U107" s="35">
        <f t="shared" si="18"/>
        <v>88.372093023255815</v>
      </c>
      <c r="V107" s="35"/>
      <c r="W107" s="35"/>
      <c r="X107" s="35"/>
      <c r="Y107" s="35"/>
      <c r="Z107" s="35"/>
      <c r="AA107" s="35">
        <f t="shared" si="16"/>
        <v>88.372093023255815</v>
      </c>
      <c r="AB107" s="35">
        <f t="shared" si="16"/>
        <v>0</v>
      </c>
      <c r="AC107" s="35">
        <f t="shared" si="16"/>
        <v>0</v>
      </c>
      <c r="AF107">
        <v>2.31</v>
      </c>
      <c r="AG107">
        <v>1.67</v>
      </c>
      <c r="AJ107" t="s">
        <v>483</v>
      </c>
    </row>
    <row r="108" spans="1:36" s="35" customFormat="1" ht="15" x14ac:dyDescent="0.25">
      <c r="A108">
        <v>8.6</v>
      </c>
      <c r="B108">
        <v>5.15</v>
      </c>
      <c r="C108">
        <v>1.39</v>
      </c>
      <c r="D108" s="20">
        <f t="shared" si="17"/>
        <v>2.9878287480650023E-2</v>
      </c>
      <c r="E108" s="17">
        <f>IF(OR($A108="",$B108="",$C108=""),"",A108*'MPTO_working_3-way'!$I107)</f>
        <v>8.8569532723335893</v>
      </c>
      <c r="F108" s="21">
        <f>IF(OR($A108="",$B108="",$C108=""),"",B108*'MPTO_working_3-way'!$I107)</f>
        <v>5.3038731805253478</v>
      </c>
      <c r="G108" s="22">
        <f>IF(OR($A108="",$B108="",$C108=""),"",C108*'MPTO_working_3-way'!$I107)</f>
        <v>1.4315308195981034</v>
      </c>
      <c r="H108" s="17">
        <f>IF(OR($A108="",$B108="",$C108=""),"",'MPTO_working_3-way'!E107)</f>
        <v>9.4055998899985251</v>
      </c>
      <c r="I108" s="21">
        <f>IF(OR($A108="",$B108="",$C108=""),"",'MPTO_working_3-way'!F107)</f>
        <v>5.4284299259903719</v>
      </c>
      <c r="J108" s="22">
        <f>IF(OR($A108="",$B108="",$C108=""),"",'MPTO_working_3-way'!G107)</f>
        <v>1.4095127397722365</v>
      </c>
      <c r="K108" s="17">
        <f>IF(OR($A108="",$B108="",$C108=""),"",'OddsRatio_working_3-way'!H107)</f>
        <v>9.1119991682639139</v>
      </c>
      <c r="L108" s="21">
        <f>IF(OR($A108="",$B108="",$C108=""),"",'OddsRatio_working_3-way'!I107)</f>
        <v>5.4295784931967424</v>
      </c>
      <c r="M108" s="22">
        <f>IF(OR($A108="",$B108="",$C108=""),"",'OddsRatio_working_3-way'!J107)</f>
        <v>1.4162736415293327</v>
      </c>
      <c r="N108" s="23">
        <f t="shared" si="19"/>
        <v>11.290564252198257</v>
      </c>
      <c r="O108" s="24">
        <f t="shared" si="20"/>
        <v>18.854146129884466</v>
      </c>
      <c r="P108" s="24">
        <f t="shared" si="21"/>
        <v>69.855289617917279</v>
      </c>
      <c r="Q108" t="s">
        <v>462</v>
      </c>
      <c r="R108" t="s">
        <v>463</v>
      </c>
      <c r="S108" t="s">
        <v>480</v>
      </c>
      <c r="T108" s="35">
        <v>100</v>
      </c>
      <c r="U108" s="35">
        <f t="shared" si="18"/>
        <v>18.032786885245901</v>
      </c>
      <c r="AA108" s="35">
        <f t="shared" si="16"/>
        <v>18.032786885245901</v>
      </c>
      <c r="AB108" s="35">
        <f t="shared" si="16"/>
        <v>0</v>
      </c>
      <c r="AC108" s="35">
        <f t="shared" si="16"/>
        <v>0</v>
      </c>
      <c r="AD108" s="36"/>
      <c r="AE108" s="36"/>
      <c r="AF108">
        <v>1.65</v>
      </c>
      <c r="AG108">
        <v>2.34</v>
      </c>
      <c r="AH108" s="36"/>
      <c r="AI108" s="36"/>
      <c r="AJ108" t="s">
        <v>483</v>
      </c>
    </row>
    <row r="109" spans="1:36" ht="15" x14ac:dyDescent="0.25">
      <c r="A109">
        <v>1.22</v>
      </c>
      <c r="B109">
        <v>6.54</v>
      </c>
      <c r="C109">
        <v>15.61</v>
      </c>
      <c r="D109" s="20">
        <f t="shared" si="17"/>
        <v>3.6638828963377001E-2</v>
      </c>
      <c r="E109" s="17">
        <f>IF(OR($A109="",$B109="",$C109=""),"",A109*'MPTO_working_3-way'!$I108)</f>
        <v>1.2646993713353198</v>
      </c>
      <c r="F109" s="21">
        <f>IF(OR($A109="",$B109="",$C109=""),"",B109*'MPTO_working_3-way'!$I108)</f>
        <v>6.7796179414204856</v>
      </c>
      <c r="G109" s="22">
        <f>IF(OR($A109="",$B109="",$C109=""),"",C109*'MPTO_working_3-way'!$I108)</f>
        <v>16.181932120118315</v>
      </c>
      <c r="H109" s="17">
        <f>IF(OR($A109="",$B109="",$C109=""),"",'MPTO_working_3-way'!E108)</f>
        <v>1.2384526854899802</v>
      </c>
      <c r="I109" s="21">
        <f>IF(OR($A109="",$B109="",$C109=""),"",'MPTO_working_3-way'!F108)</f>
        <v>7.1077117528058427</v>
      </c>
      <c r="J109" s="22">
        <f>IF(OR($A109="",$B109="",$C109=""),"",'MPTO_working_3-way'!G108)</f>
        <v>19.286940199662759</v>
      </c>
      <c r="K109" s="17">
        <f>IF(OR($A109="",$B109="",$C109=""),"",'OddsRatio_working_3-way'!H108)</f>
        <v>1.2454385498280545</v>
      </c>
      <c r="L109" s="21">
        <f>IF(OR($A109="",$B109="",$C109=""),"",'OddsRatio_working_3-way'!I108)</f>
        <v>7.1805889365791922</v>
      </c>
      <c r="M109" s="22">
        <f>IF(OR($A109="",$B109="",$C109=""),"",'OddsRatio_working_3-way'!J108)</f>
        <v>17.29935096812671</v>
      </c>
      <c r="N109" s="23">
        <f t="shared" si="19"/>
        <v>79.070174514608965</v>
      </c>
      <c r="O109" s="24">
        <f t="shared" si="20"/>
        <v>14.750093716792497</v>
      </c>
      <c r="P109" s="24">
        <f t="shared" si="21"/>
        <v>6.1797317685985229</v>
      </c>
      <c r="Q109" t="s">
        <v>464</v>
      </c>
      <c r="R109" t="s">
        <v>465</v>
      </c>
      <c r="S109" t="s">
        <v>480</v>
      </c>
      <c r="T109" s="35">
        <v>100</v>
      </c>
      <c r="U109" s="35">
        <f t="shared" si="18"/>
        <v>61.538461538461533</v>
      </c>
      <c r="V109" s="35"/>
      <c r="W109" s="35"/>
      <c r="X109" s="35"/>
      <c r="Y109" s="35"/>
      <c r="Z109" s="35"/>
      <c r="AA109" s="35">
        <f t="shared" si="16"/>
        <v>61.538461538461533</v>
      </c>
      <c r="AB109" s="35">
        <f t="shared" si="16"/>
        <v>0</v>
      </c>
      <c r="AC109" s="35">
        <f t="shared" si="16"/>
        <v>0</v>
      </c>
      <c r="AF109">
        <v>1.72</v>
      </c>
      <c r="AG109">
        <v>2.1800000000000002</v>
      </c>
      <c r="AJ109" t="s">
        <v>483</v>
      </c>
    </row>
    <row r="110" spans="1:36" ht="15" x14ac:dyDescent="0.25">
      <c r="A110">
        <v>2.6</v>
      </c>
      <c r="B110">
        <v>3.21</v>
      </c>
      <c r="C110">
        <v>3.02</v>
      </c>
      <c r="D110" s="20">
        <f t="shared" si="17"/>
        <v>2.7267692180732883E-2</v>
      </c>
      <c r="E110" s="17">
        <f>IF(OR($A110="",$B110="",$C110=""),"",A110*'MPTO_working_3-way'!$I109)</f>
        <v>2.6708959996699058</v>
      </c>
      <c r="F110" s="21">
        <f>IF(OR($A110="",$B110="",$C110=""),"",B110*'MPTO_working_3-way'!$I109)</f>
        <v>3.2975292919001524</v>
      </c>
      <c r="G110" s="22">
        <f>IF(OR($A110="",$B110="",$C110=""),"",C110*'MPTO_working_3-way'!$I109)</f>
        <v>3.1023484303858133</v>
      </c>
      <c r="H110" s="17">
        <f>IF(OR($A110="",$B110="",$C110=""),"",'MPTO_working_3-way'!E109)</f>
        <v>2.6629303702159373</v>
      </c>
      <c r="I110" s="21">
        <f>IF(OR($A110="",$B110="",$C110=""),"",'MPTO_working_3-way'!F109)</f>
        <v>3.3064710224271399</v>
      </c>
      <c r="J110" s="22">
        <f>IF(OR($A110="",$B110="",$C110=""),"",'MPTO_working_3-way'!G109)</f>
        <v>3.1052371346719934</v>
      </c>
      <c r="K110" s="17">
        <f>IF(OR($A110="",$B110="",$C110=""),"",'OddsRatio_working_3-way'!H109)</f>
        <v>2.666633447120458</v>
      </c>
      <c r="L110" s="21">
        <f>IF(OR($A110="",$B110="",$C110=""),"",'OddsRatio_working_3-way'!I109)</f>
        <v>3.3020374488351321</v>
      </c>
      <c r="M110" s="22">
        <f>IF(OR($A110="",$B110="",$C110=""),"",'OddsRatio_working_3-way'!J109)</f>
        <v>3.1041247269895771</v>
      </c>
      <c r="N110" s="23">
        <f t="shared" si="19"/>
        <v>37.44061918261098</v>
      </c>
      <c r="O110" s="24">
        <f t="shared" si="20"/>
        <v>30.325735163485533</v>
      </c>
      <c r="P110" s="24">
        <f t="shared" si="21"/>
        <v>32.233645653903494</v>
      </c>
      <c r="Q110" t="s">
        <v>385</v>
      </c>
      <c r="R110" t="s">
        <v>388</v>
      </c>
      <c r="S110" t="s">
        <v>480</v>
      </c>
      <c r="T110" s="35">
        <v>100</v>
      </c>
      <c r="U110" s="35">
        <f t="shared" si="18"/>
        <v>20</v>
      </c>
      <c r="V110" s="35"/>
      <c r="W110" s="35"/>
      <c r="X110" s="35"/>
      <c r="Y110" s="35"/>
      <c r="Z110" s="35"/>
      <c r="AA110" s="35">
        <f t="shared" si="16"/>
        <v>20</v>
      </c>
      <c r="AB110" s="35">
        <f t="shared" si="16"/>
        <v>0</v>
      </c>
      <c r="AC110" s="35">
        <f t="shared" si="16"/>
        <v>0</v>
      </c>
      <c r="AF110">
        <v>2.41</v>
      </c>
      <c r="AG110">
        <v>1.62</v>
      </c>
      <c r="AJ110" t="s">
        <v>433</v>
      </c>
    </row>
    <row r="111" spans="1:36" ht="15" x14ac:dyDescent="0.25">
      <c r="A111">
        <v>1.25</v>
      </c>
      <c r="B111">
        <v>6.31</v>
      </c>
      <c r="C111">
        <v>12.29</v>
      </c>
      <c r="D111" s="20">
        <f t="shared" si="17"/>
        <v>3.9845570400477648E-2</v>
      </c>
      <c r="E111" s="17">
        <f>IF(OR($A111="",$B111="",$C111=""),"",A111*'MPTO_working_3-way'!$I110)</f>
        <v>1.2998069630005971</v>
      </c>
      <c r="F111" s="21">
        <f>IF(OR($A111="",$B111="",$C111=""),"",B111*'MPTO_working_3-way'!$I110)</f>
        <v>6.5614255492270139</v>
      </c>
      <c r="G111" s="22">
        <f>IF(OR($A111="",$B111="",$C111=""),"",C111*'MPTO_working_3-way'!$I110)</f>
        <v>12.779702060221869</v>
      </c>
      <c r="H111" s="17">
        <f>IF(OR($A111="",$B111="",$C111=""),"",'MPTO_working_3-way'!E110)</f>
        <v>1.2711032644203066</v>
      </c>
      <c r="I111" s="21">
        <f>IF(OR($A111="",$B111="",$C111=""),"",'MPTO_working_3-way'!F110)</f>
        <v>6.8872065643614944</v>
      </c>
      <c r="J111" s="22">
        <f>IF(OR($A111="",$B111="",$C111=""),"",'MPTO_working_3-way'!G110)</f>
        <v>14.687499605428796</v>
      </c>
      <c r="K111" s="17">
        <f>IF(OR($A111="",$B111="",$C111=""),"",'OddsRatio_working_3-way'!H110)</f>
        <v>1.2788279103981042</v>
      </c>
      <c r="L111" s="21">
        <f>IF(OR($A111="",$B111="",$C111=""),"",'OddsRatio_working_3-way'!I110)</f>
        <v>6.9223048168557373</v>
      </c>
      <c r="M111" s="22">
        <f>IF(OR($A111="",$B111="",$C111=""),"",'OddsRatio_working_3-way'!J110)</f>
        <v>13.591868433578394</v>
      </c>
      <c r="N111" s="23">
        <f t="shared" si="19"/>
        <v>76.934500927084244</v>
      </c>
      <c r="O111" s="24">
        <f t="shared" si="20"/>
        <v>15.240590516458846</v>
      </c>
      <c r="P111" s="24">
        <f t="shared" si="21"/>
        <v>7.8249085564569025</v>
      </c>
      <c r="Q111" t="s">
        <v>386</v>
      </c>
      <c r="R111" t="s">
        <v>266</v>
      </c>
      <c r="S111" t="s">
        <v>480</v>
      </c>
      <c r="T111" s="35">
        <v>100</v>
      </c>
      <c r="U111" s="35">
        <f t="shared" si="18"/>
        <v>56.709956709956707</v>
      </c>
      <c r="V111" s="35"/>
      <c r="W111" s="35"/>
      <c r="X111" s="35"/>
      <c r="Y111" s="35"/>
      <c r="Z111" s="35"/>
      <c r="AA111" s="35">
        <f t="shared" si="16"/>
        <v>56.709956709956707</v>
      </c>
      <c r="AB111" s="35">
        <f t="shared" si="16"/>
        <v>0</v>
      </c>
      <c r="AC111" s="35">
        <f t="shared" si="16"/>
        <v>0</v>
      </c>
      <c r="AF111">
        <v>1.67</v>
      </c>
      <c r="AG111">
        <v>2.27</v>
      </c>
      <c r="AJ111" t="s">
        <v>433</v>
      </c>
    </row>
    <row r="112" spans="1:36" ht="15" x14ac:dyDescent="0.25">
      <c r="A112">
        <v>2.31</v>
      </c>
      <c r="B112">
        <v>3.4</v>
      </c>
      <c r="C112">
        <v>3.33</v>
      </c>
      <c r="D112" s="20">
        <f t="shared" si="17"/>
        <v>2.7318380259556907E-2</v>
      </c>
      <c r="E112" s="17">
        <f>IF(OR($A112="",$B112="",$C112=""),"",A112*'MPTO_working_3-way'!$I111)</f>
        <v>2.3731054583995763</v>
      </c>
      <c r="F112" s="21">
        <f>IF(OR($A112="",$B112="",$C112=""),"",B112*'MPTO_working_3-way'!$I111)</f>
        <v>3.4928824928824933</v>
      </c>
      <c r="G112" s="22">
        <f>IF(OR($A112="",$B112="",$C112=""),"",C112*'MPTO_working_3-way'!$I111)</f>
        <v>3.4209702062643244</v>
      </c>
      <c r="H112" s="17">
        <f>IF(OR($A112="",$B112="",$C112=""),"",'MPTO_working_3-way'!E111)</f>
        <v>2.3596352888529606</v>
      </c>
      <c r="I112" s="21">
        <f>IF(OR($A112="",$B112="",$C112=""),"",'MPTO_working_3-way'!F111)</f>
        <v>3.5086301035397782</v>
      </c>
      <c r="J112" s="22">
        <f>IF(OR($A112="",$B112="",$C112=""),"",'MPTO_working_3-way'!G111)</f>
        <v>3.4341346456858344</v>
      </c>
      <c r="K112" s="17">
        <f>IF(OR($A112="",$B112="",$C112=""),"",'OddsRatio_working_3-way'!H111)</f>
        <v>2.3654487417948959</v>
      </c>
      <c r="L112" s="21">
        <f>IF(OR($A112="",$B112="",$C112=""),"",'OddsRatio_working_3-way'!I111)</f>
        <v>3.5015854811509546</v>
      </c>
      <c r="M112" s="22">
        <f>IF(OR($A112="",$B112="",$C112=""),"",'OddsRatio_working_3-way'!J111)</f>
        <v>3.4286225712840519</v>
      </c>
      <c r="N112" s="23">
        <f t="shared" si="19"/>
        <v>42.13887741315974</v>
      </c>
      <c r="O112" s="24">
        <f t="shared" si="20"/>
        <v>28.629649065999708</v>
      </c>
      <c r="P112" s="24">
        <f t="shared" si="21"/>
        <v>29.231473520840538</v>
      </c>
      <c r="Q112" t="s">
        <v>260</v>
      </c>
      <c r="R112" t="s">
        <v>263</v>
      </c>
      <c r="S112" t="s">
        <v>480</v>
      </c>
      <c r="T112" s="35">
        <v>100</v>
      </c>
      <c r="U112" s="35">
        <f t="shared" si="18"/>
        <v>33.774834437086092</v>
      </c>
      <c r="V112" s="35"/>
      <c r="W112" s="35"/>
      <c r="X112" s="35"/>
      <c r="Y112" s="35"/>
      <c r="Z112" s="35"/>
      <c r="AA112" s="35">
        <f t="shared" si="16"/>
        <v>33.774834437086092</v>
      </c>
      <c r="AB112" s="35">
        <f t="shared" si="16"/>
        <v>0</v>
      </c>
      <c r="AC112" s="35">
        <f t="shared" si="16"/>
        <v>0</v>
      </c>
      <c r="AF112">
        <v>2.2599999999999998</v>
      </c>
      <c r="AG112">
        <v>1.69</v>
      </c>
      <c r="AJ112" t="s">
        <v>433</v>
      </c>
    </row>
    <row r="113" spans="1:36" ht="15" x14ac:dyDescent="0.25">
      <c r="A113">
        <v>1.51</v>
      </c>
      <c r="B113">
        <v>4.38</v>
      </c>
      <c r="C113">
        <v>7</v>
      </c>
      <c r="D113" s="20">
        <f t="shared" si="17"/>
        <v>3.3419300769387039E-2</v>
      </c>
      <c r="E113" s="17">
        <f>IF(OR($A113="",$B113="",$C113=""),"",A113*'MPTO_working_3-way'!$I112)</f>
        <v>1.5604631441617745</v>
      </c>
      <c r="F113" s="21">
        <f>IF(OR($A113="",$B113="",$C113=""),"",B113*'MPTO_working_3-way'!$I112)</f>
        <v>4.5263765373699147</v>
      </c>
      <c r="G113" s="22">
        <f>IF(OR($A113="",$B113="",$C113=""),"",C113*'MPTO_working_3-way'!$I112)</f>
        <v>7.2339351053857097</v>
      </c>
      <c r="H113" s="17">
        <f>IF(OR($A113="",$B113="",$C113=""),"",'MPTO_working_3-way'!E112)</f>
        <v>1.5358343432913721</v>
      </c>
      <c r="I113" s="21">
        <f>IF(OR($A113="",$B113="",$C113=""),"",'MPTO_working_3-way'!F112)</f>
        <v>4.6046719800549027</v>
      </c>
      <c r="J113" s="22">
        <f>IF(OR($A113="",$B113="",$C113=""),"",'MPTO_working_3-way'!G112)</f>
        <v>7.5920127690743531</v>
      </c>
      <c r="K113" s="17">
        <f>IF(OR($A113="",$B113="",$C113=""),"",'OddsRatio_working_3-way'!H112)</f>
        <v>1.5439398826961941</v>
      </c>
      <c r="L113" s="21">
        <f>IF(OR($A113="",$B113="",$C113=""),"",'OddsRatio_working_3-way'!I112)</f>
        <v>4.6049349088492866</v>
      </c>
      <c r="M113" s="22">
        <f>IF(OR($A113="",$B113="",$C113=""),"",'OddsRatio_working_3-way'!J112)</f>
        <v>7.399292737602285</v>
      </c>
      <c r="N113" s="23">
        <f t="shared" si="19"/>
        <v>64.083538514917279</v>
      </c>
      <c r="O113" s="24">
        <f t="shared" si="20"/>
        <v>22.092726748293405</v>
      </c>
      <c r="P113" s="24">
        <f t="shared" si="21"/>
        <v>13.8237347367893</v>
      </c>
      <c r="Q113" t="s">
        <v>262</v>
      </c>
      <c r="R113" t="s">
        <v>267</v>
      </c>
      <c r="S113" t="s">
        <v>480</v>
      </c>
      <c r="T113" s="35">
        <v>100</v>
      </c>
      <c r="U113" s="35">
        <f t="shared" si="18"/>
        <v>65.277777777777771</v>
      </c>
      <c r="V113" s="35"/>
      <c r="W113" s="35"/>
      <c r="X113" s="35"/>
      <c r="Y113" s="35"/>
      <c r="Z113" s="35"/>
      <c r="AA113" s="35">
        <f t="shared" si="16"/>
        <v>65.277777777777771</v>
      </c>
      <c r="AB113" s="35">
        <f t="shared" si="16"/>
        <v>0</v>
      </c>
      <c r="AC113" s="35">
        <f t="shared" si="16"/>
        <v>0</v>
      </c>
      <c r="AF113">
        <v>1.99</v>
      </c>
      <c r="AG113">
        <v>1.9</v>
      </c>
      <c r="AJ113" t="s">
        <v>433</v>
      </c>
    </row>
    <row r="114" spans="1:36" ht="15" x14ac:dyDescent="0.25">
      <c r="A114">
        <v>2.88</v>
      </c>
      <c r="B114">
        <v>3.35</v>
      </c>
      <c r="C114">
        <v>2.62</v>
      </c>
      <c r="D114" s="20">
        <f t="shared" si="17"/>
        <v>2.7409074221766527E-2</v>
      </c>
      <c r="E114" s="17">
        <f>IF(OR($A114="",$B114="",$C114=""),"",A114*'MPTO_working_3-way'!$I113)</f>
        <v>2.9589381337586875</v>
      </c>
      <c r="F114" s="21">
        <f>IF(OR($A114="",$B114="",$C114=""),"",B114*'MPTO_working_3-way'!$I113)</f>
        <v>3.4418203986429181</v>
      </c>
      <c r="G114" s="22">
        <f>IF(OR($A114="",$B114="",$C114=""),"",C114*'MPTO_working_3-way'!$I113)</f>
        <v>2.6918117744610286</v>
      </c>
      <c r="H114" s="17">
        <f>IF(OR($A114="",$B114="",$C114=""),"",'MPTO_working_3-way'!E113)</f>
        <v>2.9578284869116978</v>
      </c>
      <c r="I114" s="21">
        <f>IF(OR($A114="",$B114="",$C114=""),"",'MPTO_working_3-way'!F113)</f>
        <v>3.4557700615568026</v>
      </c>
      <c r="J114" s="22">
        <f>IF(OR($A114="",$B114="",$C114=""),"",'MPTO_working_3-way'!G113)</f>
        <v>2.6842536731235112</v>
      </c>
      <c r="K114" s="17">
        <f>IF(OR($A114="",$B114="",$C114=""),"",'OddsRatio_working_3-way'!H113)</f>
        <v>2.9587803952015865</v>
      </c>
      <c r="L114" s="21">
        <f>IF(OR($A114="",$B114="",$C114=""),"",'OddsRatio_working_3-way'!I113)</f>
        <v>3.4484754940019835</v>
      </c>
      <c r="M114" s="22">
        <f>IF(OR($A114="",$B114="",$C114=""),"",'OddsRatio_working_3-way'!J113)</f>
        <v>2.687885234163069</v>
      </c>
      <c r="N114" s="23">
        <f t="shared" si="19"/>
        <v>33.795907680223017</v>
      </c>
      <c r="O114" s="24">
        <f t="shared" si="20"/>
        <v>29.054392274340984</v>
      </c>
      <c r="P114" s="24">
        <f t="shared" si="21"/>
        <v>37.149700045435985</v>
      </c>
      <c r="Q114" t="s">
        <v>261</v>
      </c>
      <c r="R114" t="s">
        <v>264</v>
      </c>
      <c r="S114" t="s">
        <v>480</v>
      </c>
      <c r="T114" s="35">
        <v>100</v>
      </c>
      <c r="U114" s="35">
        <f t="shared" si="18"/>
        <v>44.134078212290497</v>
      </c>
      <c r="V114" s="35"/>
      <c r="W114" s="35"/>
      <c r="X114" s="35"/>
      <c r="Y114" s="35"/>
      <c r="Z114" s="35"/>
      <c r="AA114" s="35">
        <f t="shared" si="16"/>
        <v>44.134078212290497</v>
      </c>
      <c r="AB114" s="35">
        <f t="shared" si="16"/>
        <v>0</v>
      </c>
      <c r="AC114" s="35">
        <f t="shared" si="16"/>
        <v>0</v>
      </c>
      <c r="AF114">
        <v>2.2400000000000002</v>
      </c>
      <c r="AG114">
        <v>1.7</v>
      </c>
      <c r="AJ114" t="s">
        <v>433</v>
      </c>
    </row>
    <row r="115" spans="1:36" ht="15" x14ac:dyDescent="0.25">
      <c r="A115">
        <v>1.79</v>
      </c>
      <c r="B115">
        <v>3.8</v>
      </c>
      <c r="C115">
        <v>4.2</v>
      </c>
      <c r="D115" s="20">
        <f t="shared" si="17"/>
        <v>5.9912350709175222E-2</v>
      </c>
      <c r="E115" s="17">
        <f>IF(OR($A115="",$B115="",$C115=""),"",A115*'MPTO_working_3-way'!$I114)</f>
        <v>1.8972431077694236</v>
      </c>
      <c r="F115" s="21">
        <f>IF(OR($A115="",$B115="",$C115=""),"",B115*'MPTO_working_3-way'!$I114)</f>
        <v>4.0276669326948653</v>
      </c>
      <c r="G115" s="22">
        <f>IF(OR($A115="",$B115="",$C115=""),"",C115*'MPTO_working_3-way'!$I114)</f>
        <v>4.4516318729785365</v>
      </c>
      <c r="H115" s="17">
        <f>IF(OR($A115="",$B115="",$C115=""),"",'MPTO_working_3-way'!E114)</f>
        <v>1.8563606276154254</v>
      </c>
      <c r="I115" s="21">
        <f>IF(OR($A115="",$B115="",$C115=""),"",'MPTO_working_3-way'!F114)</f>
        <v>4.1120600314743019</v>
      </c>
      <c r="J115" s="22">
        <f>IF(OR($A115="",$B115="",$C115=""),"",'MPTO_working_3-way'!G114)</f>
        <v>4.5845386853817196</v>
      </c>
      <c r="K115" s="17">
        <f>IF(OR($A115="",$B115="",$C115=""),"",'OddsRatio_working_3-way'!H114)</f>
        <v>1.8709850512876405</v>
      </c>
      <c r="L115" s="21">
        <f>IF(OR($A115="",$B115="",$C115=""),"",'OddsRatio_working_3-way'!I114)</f>
        <v>4.0870356248169539</v>
      </c>
      <c r="M115" s="22">
        <f>IF(OR($A115="",$B115="",$C115=""),"",'OddsRatio_working_3-way'!J114)</f>
        <v>4.5280407140765195</v>
      </c>
      <c r="N115" s="23">
        <f t="shared" si="19"/>
        <v>52.708058124174372</v>
      </c>
      <c r="O115" s="24">
        <f t="shared" si="20"/>
        <v>24.828269484808459</v>
      </c>
      <c r="P115" s="24">
        <f t="shared" si="21"/>
        <v>22.46367239101717</v>
      </c>
      <c r="Q115" t="s">
        <v>272</v>
      </c>
      <c r="R115" t="s">
        <v>274</v>
      </c>
      <c r="S115" t="s">
        <v>480</v>
      </c>
      <c r="T115" s="35">
        <v>100</v>
      </c>
      <c r="U115" s="35">
        <f t="shared" si="18"/>
        <v>42.196531791907518</v>
      </c>
      <c r="V115" s="35"/>
      <c r="W115" s="35"/>
      <c r="X115" s="35"/>
      <c r="Y115" s="35"/>
      <c r="Z115" s="35"/>
      <c r="AA115" s="35">
        <f t="shared" si="16"/>
        <v>42.196531791907518</v>
      </c>
      <c r="AB115" s="35">
        <f t="shared" si="16"/>
        <v>0</v>
      </c>
      <c r="AC115" s="35">
        <f t="shared" si="16"/>
        <v>0</v>
      </c>
      <c r="AF115">
        <v>2.09</v>
      </c>
      <c r="AG115">
        <v>1.74</v>
      </c>
      <c r="AJ115" t="s">
        <v>119</v>
      </c>
    </row>
    <row r="116" spans="1:36" ht="15" x14ac:dyDescent="0.25">
      <c r="A116">
        <v>1.73</v>
      </c>
      <c r="B116">
        <v>3.78</v>
      </c>
      <c r="C116">
        <v>4.6100000000000003</v>
      </c>
      <c r="D116" s="20">
        <f t="shared" si="17"/>
        <v>5.9504686327501721E-2</v>
      </c>
      <c r="E116" s="17">
        <f>IF(OR($A116="",$B116="",$C116=""),"",A116*'MPTO_working_3-way'!$I115)</f>
        <v>1.8329431073465781</v>
      </c>
      <c r="F116" s="21">
        <f>IF(OR($A116="",$B116="",$C116=""),"",B116*'MPTO_working_3-way'!$I115)</f>
        <v>4.0049277143179562</v>
      </c>
      <c r="G116" s="22">
        <f>IF(OR($A116="",$B116="",$C116=""),"",C116*'MPTO_working_3-way'!$I115)</f>
        <v>4.8843166039697836</v>
      </c>
      <c r="H116" s="17">
        <f>IF(OR($A116="",$B116="",$C116=""),"",'MPTO_working_3-way'!E115)</f>
        <v>1.7914732752267302</v>
      </c>
      <c r="I116" s="21">
        <f>IF(OR($A116="",$B116="",$C116=""),"",'MPTO_working_3-way'!F115)</f>
        <v>4.0863800408042019</v>
      </c>
      <c r="J116" s="22">
        <f>IF(OR($A116="",$B116="",$C116=""),"",'MPTO_working_3-way'!G115)</f>
        <v>5.0739568726663222</v>
      </c>
      <c r="K116" s="17">
        <f>IF(OR($A116="",$B116="",$C116=""),"",'OddsRatio_working_3-way'!H115)</f>
        <v>1.8060177084530487</v>
      </c>
      <c r="L116" s="21">
        <f>IF(OR($A116="",$B116="",$C116=""),"",'OddsRatio_working_3-way'!I115)</f>
        <v>4.0694920952047626</v>
      </c>
      <c r="M116" s="22">
        <f>IF(OR($A116="",$B116="",$C116=""),"",'OddsRatio_working_3-way'!J115)</f>
        <v>4.9859231883774076</v>
      </c>
      <c r="N116" s="23">
        <f t="shared" si="19"/>
        <v>54.557067046539665</v>
      </c>
      <c r="O116" s="24">
        <f t="shared" si="20"/>
        <v>24.969239680030057</v>
      </c>
      <c r="P116" s="24">
        <f t="shared" si="21"/>
        <v>20.473693273430282</v>
      </c>
      <c r="Q116" t="s">
        <v>270</v>
      </c>
      <c r="R116" t="s">
        <v>268</v>
      </c>
      <c r="S116" t="s">
        <v>480</v>
      </c>
      <c r="T116" s="35">
        <v>100</v>
      </c>
      <c r="U116" s="35">
        <f t="shared" si="18"/>
        <v>45.355191256830594</v>
      </c>
      <c r="V116" s="35"/>
      <c r="W116" s="35"/>
      <c r="X116" s="35"/>
      <c r="Y116" s="35"/>
      <c r="Z116" s="35"/>
      <c r="AA116" s="35">
        <f t="shared" si="16"/>
        <v>45.355191256830594</v>
      </c>
      <c r="AB116" s="35">
        <f t="shared" si="16"/>
        <v>0</v>
      </c>
      <c r="AC116" s="35">
        <f t="shared" si="16"/>
        <v>0</v>
      </c>
      <c r="AF116">
        <v>2</v>
      </c>
      <c r="AG116">
        <v>1.84</v>
      </c>
      <c r="AJ116" t="s">
        <v>119</v>
      </c>
    </row>
    <row r="117" spans="1:36" ht="15" x14ac:dyDescent="0.25">
      <c r="A117">
        <v>1.83</v>
      </c>
      <c r="B117">
        <v>3.55</v>
      </c>
      <c r="C117">
        <v>4.32</v>
      </c>
      <c r="D117" s="20">
        <f t="shared" si="17"/>
        <v>5.961970975824582E-2</v>
      </c>
      <c r="E117" s="17">
        <f>IF(OR($A117="",$B117="",$C117=""),"",A117*'MPTO_working_3-way'!$I116)</f>
        <v>1.93910406885759</v>
      </c>
      <c r="F117" s="21">
        <f>IF(OR($A117="",$B117="",$C117=""),"",B117*'MPTO_working_3-way'!$I116)</f>
        <v>3.7616499696417725</v>
      </c>
      <c r="G117" s="22">
        <f>IF(OR($A117="",$B117="",$C117=""),"",C117*'MPTO_working_3-way'!$I116)</f>
        <v>4.5775571461556224</v>
      </c>
      <c r="H117" s="17">
        <f>IF(OR($A117="",$B117="",$C117=""),"",'MPTO_working_3-way'!E116)</f>
        <v>1.8990652485475286</v>
      </c>
      <c r="I117" s="21">
        <f>IF(OR($A117="",$B117="",$C117=""),"",'MPTO_working_3-way'!F116)</f>
        <v>3.8194630817680242</v>
      </c>
      <c r="J117" s="22">
        <f>IF(OR($A117="",$B117="",$C117=""),"",'MPTO_working_3-way'!G116)</f>
        <v>4.7257137853693365</v>
      </c>
      <c r="K117" s="17">
        <f>IF(OR($A117="",$B117="",$C117=""),"",'OddsRatio_working_3-way'!H116)</f>
        <v>1.9137650774225634</v>
      </c>
      <c r="L117" s="21">
        <f>IF(OR($A117="",$B117="",$C117=""),"",'OddsRatio_working_3-way'!I116)</f>
        <v>3.8073505390693203</v>
      </c>
      <c r="M117" s="22">
        <f>IF(OR($A117="",$B117="",$C117=""),"",'OddsRatio_working_3-way'!J116)</f>
        <v>4.6550603096902528</v>
      </c>
      <c r="N117" s="23">
        <f t="shared" si="19"/>
        <v>51.570207915098806</v>
      </c>
      <c r="O117" s="24">
        <f t="shared" si="20"/>
        <v>26.584079009755168</v>
      </c>
      <c r="P117" s="24">
        <f t="shared" si="21"/>
        <v>21.845713075146026</v>
      </c>
      <c r="Q117" t="s">
        <v>273</v>
      </c>
      <c r="R117" t="s">
        <v>118</v>
      </c>
      <c r="S117" t="s">
        <v>480</v>
      </c>
      <c r="T117" s="35">
        <v>100</v>
      </c>
      <c r="U117" s="35">
        <f t="shared" si="18"/>
        <v>55.947136563876647</v>
      </c>
      <c r="V117" s="35"/>
      <c r="W117" s="35"/>
      <c r="X117" s="35"/>
      <c r="Y117" s="35"/>
      <c r="Z117" s="35"/>
      <c r="AA117" s="35">
        <f t="shared" si="16"/>
        <v>55.947136563876647</v>
      </c>
      <c r="AB117" s="35">
        <f t="shared" si="16"/>
        <v>0</v>
      </c>
      <c r="AC117" s="35">
        <f t="shared" si="16"/>
        <v>0</v>
      </c>
      <c r="AF117">
        <v>1.75</v>
      </c>
      <c r="AG117">
        <v>2.06</v>
      </c>
      <c r="AJ117" t="s">
        <v>119</v>
      </c>
    </row>
    <row r="118" spans="1:36" ht="15" x14ac:dyDescent="0.25">
      <c r="A118">
        <v>2.27</v>
      </c>
      <c r="B118">
        <v>3.24</v>
      </c>
      <c r="C118">
        <v>3.26</v>
      </c>
      <c r="D118" s="20">
        <f t="shared" si="17"/>
        <v>5.5919075927544082E-2</v>
      </c>
      <c r="E118" s="17">
        <f>IF(OR($A118="",$B118="",$C118=""),"",A118*'MPTO_working_3-way'!$I117)</f>
        <v>2.3969363023555252</v>
      </c>
      <c r="F118" s="21">
        <f>IF(OR($A118="",$B118="",$C118=""),"",B118*'MPTO_working_3-way'!$I117)</f>
        <v>3.4211778060052431</v>
      </c>
      <c r="G118" s="22">
        <f>IF(OR($A118="",$B118="",$C118=""),"",C118*'MPTO_working_3-way'!$I117)</f>
        <v>3.4422961875237936</v>
      </c>
      <c r="H118" s="17">
        <f>IF(OR($A118="",$B118="",$C118=""),"",'MPTO_working_3-way'!E117)</f>
        <v>2.3702920354962136</v>
      </c>
      <c r="I118" s="21">
        <f>IF(OR($A118="",$B118="",$C118=""),"",'MPTO_working_3-way'!F117)</f>
        <v>3.4482487120711522</v>
      </c>
      <c r="J118" s="22">
        <f>IF(OR($A118="",$B118="",$C118=""),"",'MPTO_working_3-way'!G117)</f>
        <v>3.4709112990145359</v>
      </c>
      <c r="K118" s="17">
        <f>IF(OR($A118="",$B118="",$C118=""),"",'OddsRatio_working_3-way'!H117)</f>
        <v>2.381569773764074</v>
      </c>
      <c r="L118" s="21">
        <f>IF(OR($A118="",$B118="",$C118=""),"",'OddsRatio_working_3-way'!I117)</f>
        <v>3.4367844828594691</v>
      </c>
      <c r="M118" s="22">
        <f>IF(OR($A118="",$B118="",$C118=""),"",'OddsRatio_working_3-way'!J117)</f>
        <v>3.4585414871707143</v>
      </c>
      <c r="N118" s="23">
        <f t="shared" si="19"/>
        <v>41.719923846840516</v>
      </c>
      <c r="O118" s="24">
        <f t="shared" si="20"/>
        <v>29.229699732199986</v>
      </c>
      <c r="P118" s="24">
        <f t="shared" si="21"/>
        <v>29.050376420959502</v>
      </c>
      <c r="Q118" t="s">
        <v>275</v>
      </c>
      <c r="R118" t="s">
        <v>271</v>
      </c>
      <c r="S118" t="s">
        <v>480</v>
      </c>
      <c r="T118" s="35">
        <v>100</v>
      </c>
      <c r="U118" s="35">
        <f t="shared" si="18"/>
        <v>61.977186311787079</v>
      </c>
      <c r="V118" s="35"/>
      <c r="W118" s="35"/>
      <c r="X118" s="35"/>
      <c r="Y118" s="35"/>
      <c r="Z118" s="35"/>
      <c r="AA118" s="35">
        <f t="shared" si="16"/>
        <v>61.977186311787079</v>
      </c>
      <c r="AB118" s="35">
        <f t="shared" si="16"/>
        <v>0</v>
      </c>
      <c r="AC118" s="35">
        <f t="shared" si="16"/>
        <v>0</v>
      </c>
      <c r="AF118">
        <v>2.06</v>
      </c>
      <c r="AG118">
        <v>1.75</v>
      </c>
      <c r="AJ118" t="s">
        <v>119</v>
      </c>
    </row>
    <row r="119" spans="1:36" ht="15" x14ac:dyDescent="0.25">
      <c r="A119">
        <v>2.63</v>
      </c>
      <c r="B119">
        <v>3.3</v>
      </c>
      <c r="C119">
        <v>2.69</v>
      </c>
      <c r="D119" s="20">
        <f t="shared" si="17"/>
        <v>5.500565180834327E-2</v>
      </c>
      <c r="E119" s="17">
        <f>IF(OR($A119="",$B119="",$C119=""),"",A119*'MPTO_working_3-way'!$I118)</f>
        <v>2.7746648642559428</v>
      </c>
      <c r="F119" s="21">
        <f>IF(OR($A119="",$B119="",$C119=""),"",B119*'MPTO_working_3-way'!$I118)</f>
        <v>3.4815186509675327</v>
      </c>
      <c r="G119" s="22">
        <f>IF(OR($A119="",$B119="",$C119=""),"",C119*'MPTO_working_3-way'!$I118)</f>
        <v>2.8379652033644431</v>
      </c>
      <c r="H119" s="17">
        <f>IF(OR($A119="",$B119="",$C119=""),"",'MPTO_working_3-way'!E118)</f>
        <v>2.7632483140876509</v>
      </c>
      <c r="I119" s="21">
        <f>IF(OR($A119="",$B119="",$C119=""),"",'MPTO_working_3-way'!F118)</f>
        <v>3.5125298960727509</v>
      </c>
      <c r="J119" s="22">
        <f>IF(OR($A119="",$B119="",$C119=""),"",'MPTO_working_3-way'!G118)</f>
        <v>2.8295587450475326</v>
      </c>
      <c r="K119" s="17">
        <f>IF(OR($A119="",$B119="",$C119=""),"",'OddsRatio_working_3-way'!H118)</f>
        <v>2.7690399843288054</v>
      </c>
      <c r="L119" s="21">
        <f>IF(OR($A119="",$B119="",$C119=""),"",'OddsRatio_working_3-way'!I118)</f>
        <v>3.4961913889302156</v>
      </c>
      <c r="M119" s="22">
        <f>IF(OR($A119="",$B119="",$C119=""),"",'OddsRatio_working_3-way'!J118)</f>
        <v>2.8341580205617674</v>
      </c>
      <c r="N119" s="23">
        <f t="shared" si="19"/>
        <v>36.040388620705052</v>
      </c>
      <c r="O119" s="24">
        <f t="shared" si="20"/>
        <v>28.723097597713419</v>
      </c>
      <c r="P119" s="24">
        <f t="shared" si="21"/>
        <v>35.236513781581522</v>
      </c>
      <c r="Q119" t="s">
        <v>120</v>
      </c>
      <c r="R119" t="s">
        <v>269</v>
      </c>
      <c r="S119" t="s">
        <v>480</v>
      </c>
      <c r="T119" s="35">
        <v>100</v>
      </c>
      <c r="U119" s="35">
        <f t="shared" si="18"/>
        <v>43.181818181818187</v>
      </c>
      <c r="V119" s="35"/>
      <c r="W119" s="35"/>
      <c r="X119" s="35"/>
      <c r="Y119" s="35"/>
      <c r="Z119" s="35"/>
      <c r="AA119" s="35">
        <f t="shared" si="16"/>
        <v>43.181818181818187</v>
      </c>
      <c r="AB119" s="35">
        <f t="shared" si="16"/>
        <v>0</v>
      </c>
      <c r="AC119" s="35">
        <f t="shared" si="16"/>
        <v>0</v>
      </c>
      <c r="AF119">
        <v>2.0299999999999998</v>
      </c>
      <c r="AG119">
        <v>1.78</v>
      </c>
      <c r="AJ119" t="s">
        <v>119</v>
      </c>
    </row>
    <row r="120" spans="1:36" ht="15" x14ac:dyDescent="0.25">
      <c r="A120">
        <v>1.76</v>
      </c>
      <c r="B120">
        <v>4</v>
      </c>
      <c r="C120">
        <v>3.84</v>
      </c>
      <c r="D120" s="20">
        <f t="shared" si="17"/>
        <v>7.8598484848484862E-2</v>
      </c>
      <c r="E120" s="17">
        <f>IF(OR($A120="",$B120="",$C120=""),"",A120*'MPTO_working_3-way'!$I119)</f>
        <v>1.8983333333333334</v>
      </c>
      <c r="F120" s="21">
        <f>IF(OR($A120="",$B120="",$C120=""),"",B120*'MPTO_working_3-way'!$I119)</f>
        <v>4.3143939393939394</v>
      </c>
      <c r="G120" s="22">
        <f>IF(OR($A120="",$B120="",$C120=""),"",C120*'MPTO_working_3-way'!$I119)</f>
        <v>4.1418181818181816</v>
      </c>
      <c r="H120" s="17">
        <f>IF(OR($A120="",$B120="",$C120=""),"",'MPTO_working_3-way'!E119)</f>
        <v>1.8450786255096099</v>
      </c>
      <c r="I120" s="21">
        <f>IF(OR($A120="",$B120="",$C120=""),"",'MPTO_working_3-way'!F119)</f>
        <v>4.4682651622002822</v>
      </c>
      <c r="J120" s="22">
        <f>IF(OR($A120="",$B120="",$C120=""),"",'MPTO_working_3-way'!G119)</f>
        <v>4.2695417789757411</v>
      </c>
      <c r="K120" s="17">
        <f>IF(OR($A120="",$B120="",$C120=""),"",'OddsRatio_working_3-way'!H119)</f>
        <v>1.8635629905877276</v>
      </c>
      <c r="L120" s="21">
        <f>IF(OR($A120="",$B120="",$C120=""),"",'OddsRatio_working_3-way'!I119)</f>
        <v>4.4088012786357673</v>
      </c>
      <c r="M120" s="22">
        <f>IF(OR($A120="",$B120="",$C120=""),"",'OddsRatio_working_3-way'!J119)</f>
        <v>4.2269985437751929</v>
      </c>
      <c r="N120" s="23">
        <f t="shared" si="19"/>
        <v>52.677787532923617</v>
      </c>
      <c r="O120" s="24">
        <f t="shared" si="20"/>
        <v>23.17822651448639</v>
      </c>
      <c r="P120" s="24">
        <f t="shared" si="21"/>
        <v>24.14398595258999</v>
      </c>
      <c r="Q120" t="s">
        <v>276</v>
      </c>
      <c r="R120" t="s">
        <v>283</v>
      </c>
      <c r="S120" t="s">
        <v>480</v>
      </c>
      <c r="T120" s="35">
        <v>100</v>
      </c>
      <c r="U120" s="35">
        <f t="shared" si="18"/>
        <v>36.708860759493668</v>
      </c>
      <c r="V120" s="35"/>
      <c r="W120" s="35"/>
      <c r="X120" s="35"/>
      <c r="Y120" s="35"/>
      <c r="Z120" s="35"/>
      <c r="AA120" s="35">
        <f t="shared" si="16"/>
        <v>36.708860759493668</v>
      </c>
      <c r="AB120" s="35">
        <f t="shared" si="16"/>
        <v>0</v>
      </c>
      <c r="AC120" s="35">
        <f t="shared" si="16"/>
        <v>0</v>
      </c>
      <c r="AF120">
        <v>1.71</v>
      </c>
      <c r="AG120">
        <v>2.0699999999999998</v>
      </c>
      <c r="AJ120" t="s">
        <v>434</v>
      </c>
    </row>
    <row r="121" spans="1:36" ht="15" x14ac:dyDescent="0.25">
      <c r="A121">
        <v>1.58</v>
      </c>
      <c r="B121">
        <v>4.21</v>
      </c>
      <c r="C121">
        <v>4.75</v>
      </c>
      <c r="D121" s="20">
        <f t="shared" si="17"/>
        <v>8.0967399405938334E-2</v>
      </c>
      <c r="E121" s="17">
        <f>IF(OR($A121="",$B121="",$C121=""),"",A121*'MPTO_working_3-way'!$I120)</f>
        <v>1.7079284910613826</v>
      </c>
      <c r="F121" s="21">
        <f>IF(OR($A121="",$B121="",$C121=""),"",B121*'MPTO_working_3-way'!$I120)</f>
        <v>4.5508727514989999</v>
      </c>
      <c r="G121" s="22">
        <f>IF(OR($A121="",$B121="",$C121=""),"",C121*'MPTO_working_3-way'!$I120)</f>
        <v>5.1345951471782074</v>
      </c>
      <c r="H121" s="17">
        <f>IF(OR($A121="",$B121="",$C121=""),"",'MPTO_working_3-way'!E120)</f>
        <v>1.6503767351362644</v>
      </c>
      <c r="I121" s="21">
        <f>IF(OR($A121="",$B121="",$C121=""),"",'MPTO_working_3-way'!F120)</f>
        <v>4.7496786801458146</v>
      </c>
      <c r="J121" s="22">
        <f>IF(OR($A121="",$B121="",$C121=""),"",'MPTO_working_3-way'!G120)</f>
        <v>5.4484872522223462</v>
      </c>
      <c r="K121" s="17">
        <f>IF(OR($A121="",$B121="",$C121=""),"",'OddsRatio_working_3-way'!H120)</f>
        <v>1.6685094803549789</v>
      </c>
      <c r="L121" s="21">
        <f>IF(OR($A121="",$B121="",$C121=""),"",'OddsRatio_working_3-way'!I120)</f>
        <v>4.6998541929991067</v>
      </c>
      <c r="M121" s="22">
        <f>IF(OR($A121="",$B121="",$C121=""),"",'OddsRatio_working_3-way'!J120)</f>
        <v>5.3222595712606395</v>
      </c>
      <c r="N121" s="23">
        <f t="shared" si="19"/>
        <v>58.550460703337507</v>
      </c>
      <c r="O121" s="24">
        <f t="shared" si="20"/>
        <v>21.973807104815503</v>
      </c>
      <c r="P121" s="24">
        <f t="shared" si="21"/>
        <v>19.475732191847001</v>
      </c>
      <c r="Q121" t="s">
        <v>279</v>
      </c>
      <c r="R121" t="s">
        <v>277</v>
      </c>
      <c r="S121" t="s">
        <v>480</v>
      </c>
      <c r="T121" s="35">
        <v>100</v>
      </c>
      <c r="U121" s="35">
        <f t="shared" si="18"/>
        <v>39.393939393939398</v>
      </c>
      <c r="V121" s="35"/>
      <c r="W121" s="35"/>
      <c r="X121" s="35"/>
      <c r="Y121" s="35"/>
      <c r="Z121" s="35"/>
      <c r="AA121" s="35">
        <f t="shared" si="16"/>
        <v>39.393939393939398</v>
      </c>
      <c r="AB121" s="35">
        <f t="shared" si="16"/>
        <v>0</v>
      </c>
      <c r="AC121" s="35">
        <f t="shared" si="16"/>
        <v>0</v>
      </c>
      <c r="AF121">
        <v>1.73</v>
      </c>
      <c r="AG121">
        <v>2.0499999999999998</v>
      </c>
      <c r="AJ121" t="s">
        <v>434</v>
      </c>
    </row>
    <row r="122" spans="1:36" ht="15" x14ac:dyDescent="0.25">
      <c r="A122">
        <v>1.65</v>
      </c>
      <c r="B122">
        <v>4.0199999999999996</v>
      </c>
      <c r="C122">
        <v>4.49</v>
      </c>
      <c r="D122" s="20">
        <f t="shared" si="17"/>
        <v>7.7533974186568821E-2</v>
      </c>
      <c r="E122" s="17">
        <f>IF(OR($A122="",$B122="",$C122=""),"",A122*'MPTO_working_3-way'!$I121)</f>
        <v>1.7779310574078384</v>
      </c>
      <c r="F122" s="21">
        <f>IF(OR($A122="",$B122="",$C122=""),"",B122*'MPTO_working_3-way'!$I121)</f>
        <v>4.3316865762300063</v>
      </c>
      <c r="G122" s="22">
        <f>IF(OR($A122="",$B122="",$C122=""),"",C122*'MPTO_working_3-way'!$I121)</f>
        <v>4.8381275440976941</v>
      </c>
      <c r="H122" s="17">
        <f>IF(OR($A122="",$B122="",$C122=""),"",'MPTO_working_3-way'!E121)</f>
        <v>1.7234962317904594</v>
      </c>
      <c r="I122" s="21">
        <f>IF(OR($A122="",$B122="",$C122=""),"",'MPTO_working_3-way'!F121)</f>
        <v>4.4860840604989773</v>
      </c>
      <c r="J122" s="22">
        <f>IF(OR($A122="",$B122="",$C122=""),"",'MPTO_working_3-way'!G121)</f>
        <v>5.0794298081793681</v>
      </c>
      <c r="K122" s="17">
        <f>IF(OR($A122="",$B122="",$C122=""),"",'OddsRatio_working_3-way'!H121)</f>
        <v>1.7414164298309633</v>
      </c>
      <c r="L122" s="21">
        <f>IF(OR($A122="",$B122="",$C122=""),"",'OddsRatio_working_3-way'!I121)</f>
        <v>4.4447347970607822</v>
      </c>
      <c r="M122" s="22">
        <f>IF(OR($A122="",$B122="",$C122=""),"",'OddsRatio_working_3-way'!J121)</f>
        <v>4.9808359078616338</v>
      </c>
      <c r="N122" s="23">
        <f t="shared" si="19"/>
        <v>56.245150554823262</v>
      </c>
      <c r="O122" s="24">
        <f t="shared" si="20"/>
        <v>23.085696123248354</v>
      </c>
      <c r="P122" s="24">
        <f t="shared" si="21"/>
        <v>20.66915332192837</v>
      </c>
      <c r="Q122" t="s">
        <v>390</v>
      </c>
      <c r="R122" t="s">
        <v>281</v>
      </c>
      <c r="S122" t="s">
        <v>480</v>
      </c>
      <c r="T122" s="35">
        <v>100</v>
      </c>
      <c r="U122" s="35">
        <f t="shared" si="18"/>
        <v>70.149253731343279</v>
      </c>
      <c r="V122" s="35"/>
      <c r="W122" s="35"/>
      <c r="X122" s="35"/>
      <c r="Y122" s="35"/>
      <c r="Z122" s="35"/>
      <c r="AA122" s="35">
        <f t="shared" si="16"/>
        <v>70.149253731343279</v>
      </c>
      <c r="AB122" s="35">
        <f t="shared" si="16"/>
        <v>0</v>
      </c>
      <c r="AC122" s="35">
        <f t="shared" si="16"/>
        <v>0</v>
      </c>
      <c r="AF122">
        <v>1.66</v>
      </c>
      <c r="AG122">
        <v>2.17</v>
      </c>
      <c r="AJ122" t="s">
        <v>434</v>
      </c>
    </row>
    <row r="123" spans="1:36" ht="15" x14ac:dyDescent="0.25">
      <c r="A123">
        <v>3.35</v>
      </c>
      <c r="B123">
        <v>3.47</v>
      </c>
      <c r="C123">
        <v>2.04</v>
      </c>
      <c r="D123" s="20">
        <f t="shared" si="17"/>
        <v>7.6887979158285491E-2</v>
      </c>
      <c r="E123" s="17">
        <f>IF(OR($A123="",$B123="",$C123=""),"",A123*'MPTO_working_3-way'!$I122)</f>
        <v>3.6075747301802563</v>
      </c>
      <c r="F123" s="21">
        <f>IF(OR($A123="",$B123="",$C123=""),"",B123*'MPTO_working_3-way'!$I122)</f>
        <v>3.7368012876792509</v>
      </c>
      <c r="G123" s="22">
        <f>IF(OR($A123="",$B123="",$C123=""),"",C123*'MPTO_working_3-way'!$I122)</f>
        <v>2.1968514774829027</v>
      </c>
      <c r="H123" s="17">
        <f>IF(OR($A123="",$B123="",$C123=""),"",'MPTO_working_3-way'!E122)</f>
        <v>3.664639511092521</v>
      </c>
      <c r="I123" s="21">
        <f>IF(OR($A123="",$B123="",$C123=""),"",'MPTO_working_3-way'!F122)</f>
        <v>3.8087241710870359</v>
      </c>
      <c r="J123" s="22">
        <f>IF(OR($A123="",$B123="",$C123=""),"",'MPTO_working_3-way'!G122)</f>
        <v>2.1525431934107471</v>
      </c>
      <c r="K123" s="17">
        <f>IF(OR($A123="",$B123="",$C123=""),"",'OddsRatio_working_3-way'!H122)</f>
        <v>3.6433787396646569</v>
      </c>
      <c r="L123" s="21">
        <f>IF(OR($A123="",$B123="",$C123=""),"",'OddsRatio_working_3-way'!I122)</f>
        <v>3.7783597816900856</v>
      </c>
      <c r="M123" s="22">
        <f>IF(OR($A123="",$B123="",$C123=""),"",'OddsRatio_working_3-way'!J122)</f>
        <v>2.1698356975537205</v>
      </c>
      <c r="N123" s="23">
        <f t="shared" si="19"/>
        <v>27.719453505264852</v>
      </c>
      <c r="O123" s="24">
        <f t="shared" si="20"/>
        <v>26.760855689520817</v>
      </c>
      <c r="P123" s="24">
        <f t="shared" si="21"/>
        <v>45.519690805214331</v>
      </c>
      <c r="Q123" t="s">
        <v>282</v>
      </c>
      <c r="R123" t="s">
        <v>280</v>
      </c>
      <c r="S123" t="s">
        <v>480</v>
      </c>
      <c r="T123" s="35">
        <v>100</v>
      </c>
      <c r="U123" s="35">
        <f t="shared" si="18"/>
        <v>41.176470588235297</v>
      </c>
      <c r="V123" s="35"/>
      <c r="W123" s="35"/>
      <c r="X123" s="35"/>
      <c r="Y123" s="35"/>
      <c r="Z123" s="35"/>
      <c r="AA123" s="35">
        <f t="shared" si="16"/>
        <v>41.176470588235297</v>
      </c>
      <c r="AB123" s="35">
        <f t="shared" si="16"/>
        <v>0</v>
      </c>
      <c r="AC123" s="35">
        <f t="shared" si="16"/>
        <v>0</v>
      </c>
      <c r="AF123">
        <v>1.81</v>
      </c>
      <c r="AG123">
        <v>1.99</v>
      </c>
      <c r="AJ123" t="s">
        <v>434</v>
      </c>
    </row>
    <row r="124" spans="1:36" ht="15" x14ac:dyDescent="0.25">
      <c r="A124">
        <v>1.7</v>
      </c>
      <c r="B124">
        <v>3.99</v>
      </c>
      <c r="C124">
        <v>5.35</v>
      </c>
      <c r="D124" s="20">
        <f t="shared" si="17"/>
        <v>2.5777748384154364E-2</v>
      </c>
      <c r="E124" s="17">
        <f>IF(OR($A124="",$B124="",$C124=""),"",A124*'MPTO_working_3-way'!$I123)</f>
        <v>1.7438221722530625</v>
      </c>
      <c r="F124" s="21">
        <f>IF(OR($A124="",$B124="",$C124=""),"",B124*'MPTO_working_3-way'!$I123)</f>
        <v>4.0928532160527764</v>
      </c>
      <c r="G124" s="22">
        <f>IF(OR($A124="",$B124="",$C124=""),"",C124*'MPTO_working_3-way'!$I123)</f>
        <v>5.4879109538552253</v>
      </c>
      <c r="H124" s="17">
        <f>IF(OR($A124="",$B124="",$C124=""),"",'MPTO_working_3-way'!E123)</f>
        <v>1.7252006804634565</v>
      </c>
      <c r="I124" s="21">
        <f>IF(OR($A124="",$B124="",$C124=""),"",'MPTO_working_3-way'!F123)</f>
        <v>4.1316512046695291</v>
      </c>
      <c r="J124" s="22">
        <f>IF(OR($A124="",$B124="",$C124=""),"",'MPTO_working_3-way'!G123)</f>
        <v>5.6077919803436238</v>
      </c>
      <c r="K124" s="17">
        <f>IF(OR($A124="",$B124="",$C124=""),"",'OddsRatio_working_3-way'!H123)</f>
        <v>1.7318851401109314</v>
      </c>
      <c r="L124" s="21">
        <f>IF(OR($A124="",$B124="",$C124=""),"",'OddsRatio_working_3-way'!I123)</f>
        <v>4.1261950984738354</v>
      </c>
      <c r="M124" s="22">
        <f>IF(OR($A124="",$B124="",$C124=""),"",'OddsRatio_working_3-way'!J123)</f>
        <v>5.5481433706893588</v>
      </c>
      <c r="N124" s="23">
        <f t="shared" si="19"/>
        <v>57.345296780346274</v>
      </c>
      <c r="O124" s="24">
        <f t="shared" si="20"/>
        <v>24.432833214683878</v>
      </c>
      <c r="P124" s="24">
        <f t="shared" si="21"/>
        <v>18.221870004969848</v>
      </c>
      <c r="Q124" t="s">
        <v>289</v>
      </c>
      <c r="R124" t="s">
        <v>286</v>
      </c>
      <c r="S124" t="s">
        <v>480</v>
      </c>
      <c r="T124" s="35">
        <v>100</v>
      </c>
      <c r="U124" s="35">
        <f t="shared" si="18"/>
        <v>62.962962962962962</v>
      </c>
      <c r="V124" s="35"/>
      <c r="W124" s="35"/>
      <c r="X124" s="35"/>
      <c r="Y124" s="35"/>
      <c r="Z124" s="35"/>
      <c r="AA124" s="35">
        <f t="shared" si="16"/>
        <v>62.962962962962962</v>
      </c>
      <c r="AB124" s="35">
        <f t="shared" si="16"/>
        <v>0</v>
      </c>
      <c r="AC124" s="35">
        <f t="shared" si="16"/>
        <v>0</v>
      </c>
      <c r="AF124">
        <v>2.11</v>
      </c>
      <c r="AG124">
        <v>1.8</v>
      </c>
      <c r="AJ124" t="s">
        <v>426</v>
      </c>
    </row>
    <row r="125" spans="1:36" ht="15" x14ac:dyDescent="0.25">
      <c r="A125">
        <v>2.7</v>
      </c>
      <c r="B125">
        <v>2.97</v>
      </c>
      <c r="C125">
        <v>3.18</v>
      </c>
      <c r="D125" s="20">
        <f t="shared" si="17"/>
        <v>2.1536115875738338E-2</v>
      </c>
      <c r="E125" s="17">
        <f>IF(OR($A125="",$B125="",$C125=""),"",A125*'MPTO_working_3-way'!$I124)</f>
        <v>2.7581475128644937</v>
      </c>
      <c r="F125" s="21">
        <f>IF(OR($A125="",$B125="",$C125=""),"",B125*'MPTO_working_3-way'!$I124)</f>
        <v>3.0339622641509432</v>
      </c>
      <c r="G125" s="22">
        <f>IF(OR($A125="",$B125="",$C125=""),"",C125*'MPTO_working_3-way'!$I124)</f>
        <v>3.2484848484848481</v>
      </c>
      <c r="H125" s="17">
        <f>IF(OR($A125="",$B125="",$C125=""),"",'MPTO_working_3-way'!E124)</f>
        <v>2.7533671506034634</v>
      </c>
      <c r="I125" s="21">
        <f>IF(OR($A125="",$B125="",$C125=""),"",'MPTO_working_3-way'!F124)</f>
        <v>3.0347021399652974</v>
      </c>
      <c r="J125" s="22">
        <f>IF(OR($A125="",$B125="",$C125=""),"",'MPTO_working_3-way'!G124)</f>
        <v>3.2542898490800081</v>
      </c>
      <c r="K125" s="17">
        <f>IF(OR($A125="",$B125="",$C125=""),"",'OddsRatio_working_3-way'!H124)</f>
        <v>2.7556472067203432</v>
      </c>
      <c r="L125" s="21">
        <f>IF(OR($A125="",$B125="",$C125=""),"",'OddsRatio_working_3-way'!I124)</f>
        <v>3.0344852924935748</v>
      </c>
      <c r="M125" s="22">
        <f>IF(OR($A125="",$B125="",$C125=""),"",'OddsRatio_working_3-way'!J124)</f>
        <v>3.2513593592060874</v>
      </c>
      <c r="N125" s="23">
        <f t="shared" si="19"/>
        <v>36.256218905472643</v>
      </c>
      <c r="O125" s="24">
        <f t="shared" si="20"/>
        <v>32.960199004975124</v>
      </c>
      <c r="P125" s="24">
        <f t="shared" si="21"/>
        <v>30.78358208955224</v>
      </c>
      <c r="Q125" t="s">
        <v>288</v>
      </c>
      <c r="R125" t="s">
        <v>137</v>
      </c>
      <c r="S125" t="s">
        <v>480</v>
      </c>
      <c r="T125" s="35">
        <v>100</v>
      </c>
      <c r="U125" s="35">
        <f t="shared" si="18"/>
        <v>64.539007092198588</v>
      </c>
      <c r="V125" s="35"/>
      <c r="W125" s="35"/>
      <c r="X125" s="35"/>
      <c r="Y125" s="35"/>
      <c r="Z125" s="35"/>
      <c r="AA125" s="35">
        <f t="shared" si="16"/>
        <v>64.539007092198588</v>
      </c>
      <c r="AB125" s="35">
        <f t="shared" si="16"/>
        <v>0</v>
      </c>
      <c r="AC125" s="35">
        <f t="shared" si="16"/>
        <v>0</v>
      </c>
      <c r="AF125">
        <v>2.79</v>
      </c>
      <c r="AG125">
        <v>1.49</v>
      </c>
      <c r="AJ125" t="s">
        <v>426</v>
      </c>
    </row>
    <row r="126" spans="1:36" ht="15" x14ac:dyDescent="0.25">
      <c r="A126">
        <v>2.82</v>
      </c>
      <c r="B126">
        <v>3</v>
      </c>
      <c r="C126">
        <v>2.99</v>
      </c>
      <c r="D126" s="20">
        <f t="shared" si="17"/>
        <v>2.2391422946464568E-2</v>
      </c>
      <c r="E126" s="17">
        <f>IF(OR($A126="",$B126="",$C126=""),"",A126*'MPTO_working_3-way'!$I125)</f>
        <v>2.8831438127090299</v>
      </c>
      <c r="F126" s="21">
        <f>IF(OR($A126="",$B126="",$C126=""),"",B126*'MPTO_working_3-way'!$I125)</f>
        <v>3.0671742688393939</v>
      </c>
      <c r="G126" s="22">
        <f>IF(OR($A126="",$B126="",$C126=""),"",C126*'MPTO_working_3-way'!$I125)</f>
        <v>3.0569503546099295</v>
      </c>
      <c r="H126" s="17">
        <f>IF(OR($A126="",$B126="",$C126=""),"",'MPTO_working_3-way'!E125)</f>
        <v>2.8806313487905979</v>
      </c>
      <c r="I126" s="21">
        <f>IF(OR($A126="",$B126="",$C126=""),"",'MPTO_working_3-way'!F125)</f>
        <v>3.0687128472643459</v>
      </c>
      <c r="J126" s="22">
        <f>IF(OR($A126="",$B126="",$C126=""),"",'MPTO_working_3-way'!G125)</f>
        <v>3.0582503143437472</v>
      </c>
      <c r="K126" s="17">
        <f>IF(OR($A126="",$B126="",$C126=""),"",'OddsRatio_working_3-way'!H125)</f>
        <v>2.8818473351156282</v>
      </c>
      <c r="L126" s="21">
        <f>IF(OR($A126="",$B126="",$C126=""),"",'OddsRatio_working_3-way'!I125)</f>
        <v>3.0679641045226678</v>
      </c>
      <c r="M126" s="22">
        <f>IF(OR($A126="",$B126="",$C126=""),"",'OddsRatio_working_3-way'!J125)</f>
        <v>3.0576242840000551</v>
      </c>
      <c r="N126" s="23">
        <f t="shared" si="19"/>
        <v>34.684360717351467</v>
      </c>
      <c r="O126" s="24">
        <f t="shared" si="20"/>
        <v>32.603299074310371</v>
      </c>
      <c r="P126" s="24">
        <f t="shared" si="21"/>
        <v>32.712340208338162</v>
      </c>
      <c r="Q126" t="s">
        <v>391</v>
      </c>
      <c r="R126" t="s">
        <v>393</v>
      </c>
      <c r="S126" t="s">
        <v>480</v>
      </c>
      <c r="T126" s="35">
        <v>100</v>
      </c>
      <c r="U126" s="35">
        <f t="shared" si="18"/>
        <v>60.317460317460316</v>
      </c>
      <c r="V126" s="35"/>
      <c r="W126" s="35"/>
      <c r="X126" s="35"/>
      <c r="Y126" s="35"/>
      <c r="Z126" s="35"/>
      <c r="AA126" s="35">
        <f t="shared" si="16"/>
        <v>60.317460317460316</v>
      </c>
      <c r="AB126" s="35">
        <f t="shared" si="16"/>
        <v>0</v>
      </c>
      <c r="AC126" s="35">
        <f t="shared" si="16"/>
        <v>0</v>
      </c>
      <c r="AF126">
        <v>2.66</v>
      </c>
      <c r="AG126">
        <v>1.53</v>
      </c>
      <c r="AJ126" t="s">
        <v>426</v>
      </c>
    </row>
    <row r="127" spans="1:36" ht="15" x14ac:dyDescent="0.25">
      <c r="A127">
        <v>2.52</v>
      </c>
      <c r="B127">
        <v>3.24</v>
      </c>
      <c r="C127">
        <v>3.16</v>
      </c>
      <c r="D127" s="20">
        <f t="shared" si="17"/>
        <v>2.1923068336570317E-2</v>
      </c>
      <c r="E127" s="17">
        <f>IF(OR($A127="",$B127="",$C127=""),"",A127*'MPTO_working_3-way'!$I126)</f>
        <v>2.5752461322081572</v>
      </c>
      <c r="F127" s="21">
        <f>IF(OR($A127="",$B127="",$C127=""),"",B127*'MPTO_working_3-way'!$I126)</f>
        <v>3.3110307414104883</v>
      </c>
      <c r="G127" s="22">
        <f>IF(OR($A127="",$B127="",$C127=""),"",C127*'MPTO_working_3-way'!$I126)</f>
        <v>3.2292768959435625</v>
      </c>
      <c r="H127" s="17">
        <f>IF(OR($A127="",$B127="",$C127=""),"",'MPTO_working_3-way'!E126)</f>
        <v>2.5672773818848746</v>
      </c>
      <c r="I127" s="21">
        <f>IF(OR($A127="",$B127="",$C127=""),"",'MPTO_working_3-way'!F126)</f>
        <v>3.3185735806188723</v>
      </c>
      <c r="J127" s="22">
        <f>IF(OR($A127="",$B127="",$C127=""),"",'MPTO_working_3-way'!G126)</f>
        <v>3.2346965794478009</v>
      </c>
      <c r="K127" s="17">
        <f>IF(OR($A127="",$B127="",$C127=""),"",'OddsRatio_working_3-way'!H126)</f>
        <v>2.570902876136091</v>
      </c>
      <c r="L127" s="21">
        <f>IF(OR($A127="",$B127="",$C127=""),"",'OddsRatio_working_3-way'!I126)</f>
        <v>3.3150147648321346</v>
      </c>
      <c r="M127" s="22">
        <f>IF(OR($A127="",$B127="",$C127=""),"",'OddsRatio_working_3-way'!J126)</f>
        <v>3.2323356660881304</v>
      </c>
      <c r="N127" s="23">
        <f t="shared" si="19"/>
        <v>38.831239759694157</v>
      </c>
      <c r="O127" s="24">
        <f t="shared" si="20"/>
        <v>30.202075368651009</v>
      </c>
      <c r="P127" s="24">
        <f t="shared" si="21"/>
        <v>30.966684871654838</v>
      </c>
      <c r="Q127" t="s">
        <v>466</v>
      </c>
      <c r="R127" t="s">
        <v>396</v>
      </c>
      <c r="S127" t="s">
        <v>480</v>
      </c>
      <c r="T127" s="35">
        <v>100</v>
      </c>
      <c r="U127" s="35">
        <f t="shared" si="18"/>
        <v>53.703703703703695</v>
      </c>
      <c r="V127" s="35"/>
      <c r="W127" s="35"/>
      <c r="X127" s="35"/>
      <c r="Y127" s="35"/>
      <c r="Z127" s="35"/>
      <c r="AA127" s="35">
        <f t="shared" si="16"/>
        <v>53.703703703703695</v>
      </c>
      <c r="AB127" s="35">
        <f t="shared" si="16"/>
        <v>0</v>
      </c>
      <c r="AC127" s="35">
        <f t="shared" si="16"/>
        <v>0</v>
      </c>
      <c r="AF127">
        <v>2.2999999999999998</v>
      </c>
      <c r="AG127">
        <v>1.68</v>
      </c>
      <c r="AJ127" t="s">
        <v>426</v>
      </c>
    </row>
    <row r="128" spans="1:36" ht="15" x14ac:dyDescent="0.25">
      <c r="A128">
        <v>2.16</v>
      </c>
      <c r="B128">
        <v>3.13</v>
      </c>
      <c r="C128">
        <v>4.0599999999999996</v>
      </c>
      <c r="D128" s="20">
        <f t="shared" si="17"/>
        <v>2.8757199573548498E-2</v>
      </c>
      <c r="E128" s="17">
        <f>IF(OR($A128="",$B128="",$C128=""),"",A128*'MPTO_working_3-way'!$I127)</f>
        <v>2.2221155510788648</v>
      </c>
      <c r="F128" s="21">
        <f>IF(OR($A128="",$B128="",$C128=""),"",B128*'MPTO_working_3-way'!$I127)</f>
        <v>3.2200100346652065</v>
      </c>
      <c r="G128" s="22">
        <f>IF(OR($A128="",$B128="",$C128=""),"",C128*'MPTO_working_3-way'!$I127)</f>
        <v>4.1767542302686067</v>
      </c>
      <c r="H128" s="17">
        <f>IF(OR($A128="",$B128="",$C128=""),"",'MPTO_working_3-way'!E127)</f>
        <v>2.2056687771976935</v>
      </c>
      <c r="I128" s="21">
        <f>IF(OR($A128="",$B128="",$C128=""),"",'MPTO_working_3-way'!F127)</f>
        <v>3.2268152508627925</v>
      </c>
      <c r="J128" s="22">
        <f>IF(OR($A128="",$B128="",$C128=""),"",'MPTO_working_3-way'!G127)</f>
        <v>4.2244057471155871</v>
      </c>
      <c r="K128" s="17">
        <f>IF(OR($A128="",$B128="",$C128=""),"",'OddsRatio_working_3-way'!H127)</f>
        <v>2.2126906192917386</v>
      </c>
      <c r="L128" s="21">
        <f>IF(OR($A128="",$B128="",$C128=""),"",'OddsRatio_working_3-way'!I127)</f>
        <v>3.2267508785270715</v>
      </c>
      <c r="M128" s="22">
        <f>IF(OR($A128="",$B128="",$C128=""),"",'OddsRatio_working_3-way'!J127)</f>
        <v>4.1989942198557912</v>
      </c>
      <c r="N128" s="23">
        <f t="shared" si="19"/>
        <v>45.002160194346672</v>
      </c>
      <c r="O128" s="24">
        <f t="shared" si="20"/>
        <v>31.055803840188119</v>
      </c>
      <c r="P128" s="24">
        <f t="shared" si="21"/>
        <v>23.942035965465223</v>
      </c>
      <c r="Q128" t="s">
        <v>400</v>
      </c>
      <c r="R128" t="s">
        <v>402</v>
      </c>
      <c r="S128" t="s">
        <v>480</v>
      </c>
      <c r="T128" s="35">
        <v>100</v>
      </c>
      <c r="U128" s="35">
        <f t="shared" si="18"/>
        <v>61.389961389961393</v>
      </c>
      <c r="V128" s="35"/>
      <c r="W128" s="35"/>
      <c r="X128" s="35"/>
      <c r="Y128" s="35"/>
      <c r="Z128" s="35"/>
      <c r="AA128" s="35">
        <f t="shared" si="16"/>
        <v>61.389961389961393</v>
      </c>
      <c r="AB128" s="35">
        <f t="shared" si="16"/>
        <v>0</v>
      </c>
      <c r="AC128" s="35">
        <f t="shared" si="16"/>
        <v>0</v>
      </c>
      <c r="AF128">
        <v>2.52</v>
      </c>
      <c r="AG128">
        <v>1.57</v>
      </c>
      <c r="AJ128" t="s">
        <v>427</v>
      </c>
    </row>
    <row r="129" spans="1:36" ht="15" x14ac:dyDescent="0.25">
      <c r="A129">
        <v>2.59</v>
      </c>
      <c r="B129">
        <v>2.9</v>
      </c>
      <c r="C129">
        <v>3.24</v>
      </c>
      <c r="D129" s="20">
        <f t="shared" si="17"/>
        <v>3.9569947615924583E-2</v>
      </c>
      <c r="E129" s="17">
        <f>IF(OR($A129="",$B129="",$C129=""),"",A129*'MPTO_working_3-way'!$I128)</f>
        <v>2.6924861643252447</v>
      </c>
      <c r="F129" s="21">
        <f>IF(OR($A129="",$B129="",$C129=""),"",B129*'MPTO_working_3-way'!$I128)</f>
        <v>3.0147528480861814</v>
      </c>
      <c r="G129" s="22">
        <f>IF(OR($A129="",$B129="",$C129=""),"",C129*'MPTO_working_3-way'!$I128)</f>
        <v>3.368206630275596</v>
      </c>
      <c r="H129" s="17">
        <f>IF(OR($A129="",$B129="",$C129=""),"",'MPTO_working_3-way'!E128)</f>
        <v>2.681609283218684</v>
      </c>
      <c r="I129" s="21">
        <f>IF(OR($A129="",$B129="",$C129=""),"",'MPTO_working_3-way'!F128)</f>
        <v>3.0153396024424413</v>
      </c>
      <c r="J129" s="22">
        <f>IF(OR($A129="",$B129="",$C129=""),"",'MPTO_working_3-way'!G128)</f>
        <v>3.3846446274554896</v>
      </c>
      <c r="K129" s="17">
        <f>IF(OR($A129="",$B129="",$C129=""),"",'OddsRatio_working_3-way'!H128)</f>
        <v>2.6867155734011501</v>
      </c>
      <c r="L129" s="21">
        <f>IF(OR($A129="",$B129="",$C129=""),"",'OddsRatio_working_3-way'!I128)</f>
        <v>3.0155720688441425</v>
      </c>
      <c r="M129" s="22">
        <f>IF(OR($A129="",$B129="",$C129=""),"",'OddsRatio_working_3-way'!J128)</f>
        <v>3.3762533864267787</v>
      </c>
      <c r="N129" s="23">
        <f t="shared" si="19"/>
        <v>37.140395120678619</v>
      </c>
      <c r="O129" s="24">
        <f t="shared" si="20"/>
        <v>33.170214952606074</v>
      </c>
      <c r="P129" s="24">
        <f t="shared" si="21"/>
        <v>29.689389926715311</v>
      </c>
      <c r="Q129" t="s">
        <v>292</v>
      </c>
      <c r="R129" t="s">
        <v>139</v>
      </c>
      <c r="S129" t="s">
        <v>480</v>
      </c>
      <c r="T129" s="35">
        <v>100</v>
      </c>
      <c r="U129" s="35">
        <f t="shared" si="18"/>
        <v>46.808510638297875</v>
      </c>
      <c r="V129" s="35"/>
      <c r="W129" s="35"/>
      <c r="X129" s="35"/>
      <c r="Y129" s="35"/>
      <c r="Z129" s="35"/>
      <c r="AA129" s="35">
        <f t="shared" si="16"/>
        <v>46.808510638297875</v>
      </c>
      <c r="AB129" s="35">
        <f t="shared" si="16"/>
        <v>0</v>
      </c>
      <c r="AC129" s="35">
        <f t="shared" si="16"/>
        <v>0</v>
      </c>
      <c r="AF129">
        <v>2.61</v>
      </c>
      <c r="AG129">
        <v>1.52</v>
      </c>
      <c r="AJ129" t="s">
        <v>427</v>
      </c>
    </row>
    <row r="130" spans="1:36" ht="15" x14ac:dyDescent="0.25">
      <c r="A130">
        <v>1.88</v>
      </c>
      <c r="B130">
        <v>3.41</v>
      </c>
      <c r="C130">
        <v>4.62</v>
      </c>
      <c r="D130" s="20">
        <f t="shared" si="17"/>
        <v>4.1620242032047061E-2</v>
      </c>
      <c r="E130" s="17">
        <f>IF(OR($A130="",$B130="",$C130=""),"",A130*'MPTO_working_3-way'!$I129)</f>
        <v>1.9582460550202483</v>
      </c>
      <c r="F130" s="21">
        <f>IF(OR($A130="",$B130="",$C130=""),"",B130*'MPTO_working_3-way'!$I129)</f>
        <v>3.5519250253292807</v>
      </c>
      <c r="G130" s="22">
        <f>IF(OR($A130="",$B130="",$C130=""),"",C130*'MPTO_working_3-way'!$I129)</f>
        <v>4.8122855181880579</v>
      </c>
      <c r="H130" s="17">
        <f>IF(OR($A130="",$B130="",$C130=""),"",'MPTO_working_3-way'!E129)</f>
        <v>1.9303473551189425</v>
      </c>
      <c r="I130" s="21">
        <f>IF(OR($A130="",$B130="",$C130=""),"",'MPTO_working_3-way'!F129)</f>
        <v>3.5793322745770881</v>
      </c>
      <c r="J130" s="22">
        <f>IF(OR($A130="",$B130="",$C130=""),"",'MPTO_working_3-way'!G129)</f>
        <v>4.9363993703004754</v>
      </c>
      <c r="K130" s="17">
        <f>IF(OR($A130="",$B130="",$C130=""),"",'OddsRatio_working_3-way'!H129)</f>
        <v>1.9410878032982049</v>
      </c>
      <c r="L130" s="21">
        <f>IF(OR($A130="",$B130="",$C130=""),"",'OddsRatio_working_3-way'!I129)</f>
        <v>3.5772972794871292</v>
      </c>
      <c r="M130" s="22">
        <f>IF(OR($A130="",$B130="",$C130=""),"",'OddsRatio_working_3-way'!J129)</f>
        <v>4.8712930090221604</v>
      </c>
      <c r="N130" s="23">
        <f t="shared" si="19"/>
        <v>51.066105683519936</v>
      </c>
      <c r="O130" s="24">
        <f t="shared" si="20"/>
        <v>28.153747414961135</v>
      </c>
      <c r="P130" s="24">
        <f t="shared" si="21"/>
        <v>20.780146901518933</v>
      </c>
      <c r="Q130" t="s">
        <v>401</v>
      </c>
      <c r="R130" t="s">
        <v>408</v>
      </c>
      <c r="S130" t="s">
        <v>480</v>
      </c>
      <c r="T130" s="35">
        <v>100</v>
      </c>
      <c r="U130" s="35">
        <f t="shared" si="18"/>
        <v>49.494949494949495</v>
      </c>
      <c r="V130" s="35"/>
      <c r="W130" s="35"/>
      <c r="X130" s="35"/>
      <c r="Y130" s="35"/>
      <c r="Z130" s="35"/>
      <c r="AA130" s="35">
        <f t="shared" si="16"/>
        <v>49.494949494949495</v>
      </c>
      <c r="AB130" s="35">
        <f t="shared" si="16"/>
        <v>0</v>
      </c>
      <c r="AC130" s="35">
        <f t="shared" si="16"/>
        <v>0</v>
      </c>
      <c r="AF130">
        <v>2.42</v>
      </c>
      <c r="AG130">
        <v>1.59</v>
      </c>
      <c r="AJ130" t="s">
        <v>427</v>
      </c>
    </row>
    <row r="131" spans="1:36" ht="15" x14ac:dyDescent="0.25">
      <c r="A131">
        <v>1.98</v>
      </c>
      <c r="B131">
        <v>3.07</v>
      </c>
      <c r="C131">
        <v>4.7699999999999996</v>
      </c>
      <c r="D131" s="20">
        <f t="shared" si="17"/>
        <v>4.0427009943327485E-2</v>
      </c>
      <c r="E131" s="17">
        <f>IF(OR($A131="",$B131="",$C131=""),"",A131*'MPTO_working_3-way'!$I130)</f>
        <v>2.0600454796877883</v>
      </c>
      <c r="F131" s="21">
        <f>IF(OR($A131="",$B131="",$C131=""),"",B131*'MPTO_working_3-way'!$I130)</f>
        <v>3.1941109205260152</v>
      </c>
      <c r="G131" s="22">
        <f>IF(OR($A131="",$B131="",$C131=""),"",C131*'MPTO_working_3-way'!$I130)</f>
        <v>4.9628368374296716</v>
      </c>
      <c r="H131" s="17">
        <f>IF(OR($A131="",$B131="",$C131=""),"",'MPTO_working_3-way'!E130)</f>
        <v>2.0342782597055225</v>
      </c>
      <c r="I131" s="21">
        <f>IF(OR($A131="",$B131="",$C131=""),"",'MPTO_working_3-way'!F130)</f>
        <v>3.2024879073863852</v>
      </c>
      <c r="J131" s="22">
        <f>IF(OR($A131="",$B131="",$C131=""),"",'MPTO_working_3-way'!G130)</f>
        <v>5.0976730497194565</v>
      </c>
      <c r="K131" s="17">
        <f>IF(OR($A131="",$B131="",$C131=""),"",'OddsRatio_working_3-way'!H130)</f>
        <v>2.0449796461396956</v>
      </c>
      <c r="L131" s="21">
        <f>IF(OR($A131="",$B131="",$C131=""),"",'OddsRatio_working_3-way'!I130)</f>
        <v>3.2072529260297653</v>
      </c>
      <c r="M131" s="22">
        <f>IF(OR($A131="",$B131="",$C131=""),"",'OddsRatio_working_3-way'!J130)</f>
        <v>5.0199727203537279</v>
      </c>
      <c r="N131" s="23">
        <f t="shared" si="19"/>
        <v>48.542617619857396</v>
      </c>
      <c r="O131" s="24">
        <f t="shared" si="20"/>
        <v>31.307616575673496</v>
      </c>
      <c r="P131" s="24">
        <f t="shared" si="21"/>
        <v>20.149765804469105</v>
      </c>
      <c r="Q131" t="s">
        <v>407</v>
      </c>
      <c r="R131" t="s">
        <v>294</v>
      </c>
      <c r="S131" t="s">
        <v>480</v>
      </c>
      <c r="T131" s="35">
        <v>100</v>
      </c>
      <c r="U131" s="35">
        <f t="shared" si="18"/>
        <v>66.101694915254228</v>
      </c>
      <c r="V131" s="35"/>
      <c r="W131" s="35"/>
      <c r="X131" s="35"/>
      <c r="Y131" s="35"/>
      <c r="Z131" s="35"/>
      <c r="AA131" s="35">
        <f t="shared" ref="AA131:AC194" si="22">U131-X131</f>
        <v>66.101694915254228</v>
      </c>
      <c r="AB131" s="35">
        <f t="shared" si="22"/>
        <v>0</v>
      </c>
      <c r="AC131" s="35">
        <f t="shared" si="22"/>
        <v>0</v>
      </c>
      <c r="AF131">
        <v>2.78</v>
      </c>
      <c r="AG131">
        <v>1.46</v>
      </c>
      <c r="AJ131" t="s">
        <v>427</v>
      </c>
    </row>
    <row r="132" spans="1:36" ht="15" x14ac:dyDescent="0.25">
      <c r="A132">
        <v>2.95</v>
      </c>
      <c r="B132">
        <v>3.5</v>
      </c>
      <c r="C132">
        <v>2.48</v>
      </c>
      <c r="D132" s="20">
        <f t="shared" ref="D132:D195" si="23">IF(OR($A132="",$B132="",$C132=""),"",(1/A132)+(1/B132)+(1/C132)-1)</f>
        <v>2.7923143013356189E-2</v>
      </c>
      <c r="E132" s="17">
        <f>IF(OR($A132="",$B132="",$C132=""),"",A132*'MPTO_working_3-way'!$I131)</f>
        <v>3.032373271889401</v>
      </c>
      <c r="F132" s="21">
        <f>IF(OR($A132="",$B132="",$C132=""),"",B132*'MPTO_working_3-way'!$I131)</f>
        <v>3.5977310005467467</v>
      </c>
      <c r="G132" s="22">
        <f>IF(OR($A132="",$B132="",$C132=""),"",C132*'MPTO_working_3-way'!$I131)</f>
        <v>2.5492493946731232</v>
      </c>
      <c r="H132" s="17">
        <f>IF(OR($A132="",$B132="",$C132=""),"",'MPTO_working_3-way'!E131)</f>
        <v>3.033287265547878</v>
      </c>
      <c r="I132" s="21">
        <f>IF(OR($A132="",$B132="",$C132=""),"",'MPTO_working_3-way'!F131)</f>
        <v>3.6178589930768141</v>
      </c>
      <c r="J132" s="22">
        <f>IF(OR($A132="",$B132="",$C132=""),"",'MPTO_working_3-way'!G131)</f>
        <v>2.5385988103106407</v>
      </c>
      <c r="K132" s="17">
        <f>IF(OR($A132="",$B132="",$C132=""),"",'OddsRatio_working_3-way'!H131)</f>
        <v>3.0337016311580709</v>
      </c>
      <c r="L132" s="21">
        <f>IF(OR($A132="",$B132="",$C132=""),"",'OddsRatio_working_3-way'!I131)</f>
        <v>3.607309783535988</v>
      </c>
      <c r="M132" s="22">
        <f>IF(OR($A132="",$B132="",$C132=""),"",'OddsRatio_working_3-way'!J131)</f>
        <v>2.543527391853305</v>
      </c>
      <c r="N132" s="23">
        <f t="shared" si="19"/>
        <v>32.97747046084875</v>
      </c>
      <c r="O132" s="24">
        <f t="shared" si="20"/>
        <v>27.795296531286805</v>
      </c>
      <c r="P132" s="24">
        <f t="shared" si="21"/>
        <v>39.227233007864449</v>
      </c>
      <c r="Q132" t="s">
        <v>415</v>
      </c>
      <c r="R132" t="s">
        <v>412</v>
      </c>
      <c r="S132" t="s">
        <v>480</v>
      </c>
      <c r="T132" s="35">
        <v>100</v>
      </c>
      <c r="U132" s="35">
        <f t="shared" ref="U132:U195" si="24">(1/A133)*((T132*A133)-T132)</f>
        <v>58.677685950413228</v>
      </c>
      <c r="V132" s="35"/>
      <c r="W132" s="35"/>
      <c r="X132" s="35"/>
      <c r="Y132" s="35"/>
      <c r="Z132" s="35"/>
      <c r="AA132" s="35">
        <f t="shared" si="22"/>
        <v>58.677685950413228</v>
      </c>
      <c r="AB132" s="35">
        <f t="shared" si="22"/>
        <v>0</v>
      </c>
      <c r="AC132" s="35">
        <f t="shared" si="22"/>
        <v>0</v>
      </c>
      <c r="AF132">
        <v>1.97</v>
      </c>
      <c r="AG132">
        <v>1.92</v>
      </c>
      <c r="AJ132" t="s">
        <v>428</v>
      </c>
    </row>
    <row r="133" spans="1:36" ht="15" x14ac:dyDescent="0.25">
      <c r="A133">
        <v>2.42</v>
      </c>
      <c r="B133">
        <v>3.24</v>
      </c>
      <c r="C133">
        <v>3.27</v>
      </c>
      <c r="D133" s="20">
        <f t="shared" si="23"/>
        <v>2.7675513358026649E-2</v>
      </c>
      <c r="E133" s="17">
        <f>IF(OR($A133="",$B133="",$C133=""),"",A133*'MPTO_working_3-way'!$I132)</f>
        <v>2.4869747423264243</v>
      </c>
      <c r="F133" s="21">
        <f>IF(OR($A133="",$B133="",$C133=""),"",B133*'MPTO_working_3-way'!$I132)</f>
        <v>3.3296686632800068</v>
      </c>
      <c r="G133" s="22">
        <f>IF(OR($A133="",$B133="",$C133=""),"",C133*'MPTO_working_3-way'!$I132)</f>
        <v>3.3604989286807472</v>
      </c>
      <c r="H133" s="17">
        <f>IF(OR($A133="",$B133="",$C133=""),"",'MPTO_working_3-way'!E132)</f>
        <v>2.4752599661410706</v>
      </c>
      <c r="I133" s="21">
        <f>IF(OR($A133="",$B133="",$C133=""),"",'MPTO_working_3-way'!F132)</f>
        <v>3.3398259082605528</v>
      </c>
      <c r="J133" s="22">
        <f>IF(OR($A133="",$B133="",$C133=""),"",'MPTO_working_3-way'!G132)</f>
        <v>3.3717121112974398</v>
      </c>
      <c r="K133" s="17">
        <f>IF(OR($A133="",$B133="",$C133=""),"",'OddsRatio_working_3-way'!H132)</f>
        <v>2.4804569075441454</v>
      </c>
      <c r="L133" s="21">
        <f>IF(OR($A133="",$B133="",$C133=""),"",'OddsRatio_working_3-way'!I132)</f>
        <v>3.3353686428865403</v>
      </c>
      <c r="M133" s="22">
        <f>IF(OR($A133="",$B133="",$C133=""),"",'OddsRatio_working_3-way'!J132)</f>
        <v>3.3666459014966281</v>
      </c>
      <c r="N133" s="23">
        <f t="shared" ref="N133:N196" si="25">(1/E133)* 100</f>
        <v>40.209495616531939</v>
      </c>
      <c r="O133" s="24">
        <f t="shared" ref="O133:O196" si="26">(1/F133)* 100</f>
        <v>30.03301833086644</v>
      </c>
      <c r="P133" s="24">
        <f t="shared" ref="P133:P196" si="27">(1/G133)* 100</f>
        <v>29.75748605260161</v>
      </c>
      <c r="Q133" t="s">
        <v>413</v>
      </c>
      <c r="R133" t="s">
        <v>302</v>
      </c>
      <c r="S133" t="s">
        <v>480</v>
      </c>
      <c r="T133" s="35">
        <v>100</v>
      </c>
      <c r="U133" s="35">
        <f t="shared" si="24"/>
        <v>43.181818181818187</v>
      </c>
      <c r="V133" s="35"/>
      <c r="W133" s="35"/>
      <c r="X133" s="35"/>
      <c r="Y133" s="35"/>
      <c r="Z133" s="35"/>
      <c r="AA133" s="35">
        <f t="shared" si="22"/>
        <v>43.181818181818187</v>
      </c>
      <c r="AB133" s="35">
        <f t="shared" si="22"/>
        <v>0</v>
      </c>
      <c r="AC133" s="35">
        <f t="shared" si="22"/>
        <v>0</v>
      </c>
      <c r="AF133">
        <v>2.1800000000000002</v>
      </c>
      <c r="AG133">
        <v>1.74</v>
      </c>
      <c r="AJ133" t="s">
        <v>428</v>
      </c>
    </row>
    <row r="134" spans="1:36" ht="15" x14ac:dyDescent="0.25">
      <c r="A134">
        <v>1.76</v>
      </c>
      <c r="B134">
        <v>4</v>
      </c>
      <c r="C134">
        <v>4.74</v>
      </c>
      <c r="D134" s="20">
        <f t="shared" si="23"/>
        <v>2.9152282316839306E-2</v>
      </c>
      <c r="E134" s="17">
        <f>IF(OR($A134="",$B134="",$C134=""),"",A134*'MPTO_working_3-way'!$I133)</f>
        <v>1.8113080168776372</v>
      </c>
      <c r="F134" s="21">
        <f>IF(OR($A134="",$B134="",$C134=""),"",B134*'MPTO_working_3-way'!$I133)</f>
        <v>4.1166091292673572</v>
      </c>
      <c r="G134" s="22">
        <f>IF(OR($A134="",$B134="",$C134=""),"",C134*'MPTO_working_3-way'!$I133)</f>
        <v>4.8781818181818188</v>
      </c>
      <c r="H134" s="17">
        <f>IF(OR($A134="",$B134="",$C134=""),"",'MPTO_working_3-way'!E133)</f>
        <v>1.7906244633964856</v>
      </c>
      <c r="I134" s="21">
        <f>IF(OR($A134="",$B134="",$C134=""),"",'MPTO_working_3-way'!F133)</f>
        <v>4.1617666622322735</v>
      </c>
      <c r="J134" s="22">
        <f>IF(OR($A134="",$B134="",$C134=""),"",'MPTO_working_3-way'!G133)</f>
        <v>4.9688691232528592</v>
      </c>
      <c r="K134" s="17">
        <f>IF(OR($A134="",$B134="",$C134=""),"",'OddsRatio_working_3-way'!H133)</f>
        <v>1.7981357932323214</v>
      </c>
      <c r="L134" s="21">
        <f>IF(OR($A134="",$B134="",$C134=""),"",'OddsRatio_working_3-way'!I133)</f>
        <v>4.1505360259170576</v>
      </c>
      <c r="M134" s="22">
        <f>IF(OR($A134="",$B134="",$C134=""),"",'OddsRatio_working_3-way'!J133)</f>
        <v>4.9276682456432663</v>
      </c>
      <c r="N134" s="23">
        <f t="shared" si="25"/>
        <v>55.208721580320528</v>
      </c>
      <c r="O134" s="24">
        <f t="shared" si="26"/>
        <v>24.291837495341035</v>
      </c>
      <c r="P134" s="24">
        <f t="shared" si="27"/>
        <v>20.499440924338426</v>
      </c>
      <c r="Q134" t="s">
        <v>299</v>
      </c>
      <c r="R134" t="s">
        <v>303</v>
      </c>
      <c r="S134" t="s">
        <v>480</v>
      </c>
      <c r="T134" s="35">
        <v>100</v>
      </c>
      <c r="U134" s="35">
        <f t="shared" si="24"/>
        <v>75.062344139650875</v>
      </c>
      <c r="V134" s="35"/>
      <c r="W134" s="35"/>
      <c r="X134" s="35"/>
      <c r="Y134" s="35"/>
      <c r="Z134" s="35"/>
      <c r="AA134" s="35">
        <f t="shared" si="22"/>
        <v>75.062344139650875</v>
      </c>
      <c r="AB134" s="35">
        <f t="shared" si="22"/>
        <v>0</v>
      </c>
      <c r="AC134" s="35">
        <f t="shared" si="22"/>
        <v>0</v>
      </c>
      <c r="AF134">
        <v>1.92</v>
      </c>
      <c r="AG134">
        <v>1.97</v>
      </c>
      <c r="AJ134" t="s">
        <v>428</v>
      </c>
    </row>
    <row r="135" spans="1:36" ht="15" x14ac:dyDescent="0.25">
      <c r="A135">
        <v>4.01</v>
      </c>
      <c r="B135">
        <v>3.93</v>
      </c>
      <c r="C135">
        <v>1.9</v>
      </c>
      <c r="D135" s="20">
        <f t="shared" si="23"/>
        <v>3.0145274285827028E-2</v>
      </c>
      <c r="E135" s="17">
        <f>IF(OR($A135="",$B135="",$C135=""),"",A135*'MPTO_working_3-way'!$I134)</f>
        <v>4.1308825498861665</v>
      </c>
      <c r="F135" s="21">
        <f>IF(OR($A135="",$B135="",$C135=""),"",B135*'MPTO_working_3-way'!$I134)</f>
        <v>4.0484709279433</v>
      </c>
      <c r="G135" s="22">
        <f>IF(OR($A135="",$B135="",$C135=""),"",C135*'MPTO_working_3-way'!$I134)</f>
        <v>1.9572760211430713</v>
      </c>
      <c r="H135" s="17">
        <f>IF(OR($A135="",$B135="",$C135=""),"",'MPTO_working_3-way'!E134)</f>
        <v>4.1783637550195669</v>
      </c>
      <c r="I135" s="21">
        <f>IF(OR($A135="",$B135="",$C135=""),"",'MPTO_working_3-way'!F134)</f>
        <v>4.0915776676807409</v>
      </c>
      <c r="J135" s="22">
        <f>IF(OR($A135="",$B135="",$C135=""),"",'MPTO_working_3-way'!G134)</f>
        <v>1.9369808520791361</v>
      </c>
      <c r="K135" s="17">
        <f>IF(OR($A135="",$B135="",$C135=""),"",'OddsRatio_working_3-way'!H134)</f>
        <v>4.1594920462352327</v>
      </c>
      <c r="L135" s="21">
        <f>IF(OR($A135="",$B135="",$C135=""),"",'OddsRatio_working_3-way'!I134)</f>
        <v>4.0755188357040639</v>
      </c>
      <c r="M135" s="22">
        <f>IF(OR($A135="",$B135="",$C135=""),"",'OddsRatio_working_3-way'!J134)</f>
        <v>1.9446986184756505</v>
      </c>
      <c r="N135" s="23">
        <f t="shared" si="25"/>
        <v>24.207902014245278</v>
      </c>
      <c r="O135" s="24">
        <f t="shared" si="26"/>
        <v>24.700683734637042</v>
      </c>
      <c r="P135" s="24">
        <f t="shared" si="27"/>
        <v>51.091414251117669</v>
      </c>
      <c r="Q135" t="s">
        <v>301</v>
      </c>
      <c r="R135" t="s">
        <v>304</v>
      </c>
      <c r="S135" t="s">
        <v>480</v>
      </c>
      <c r="T135" s="35">
        <v>100</v>
      </c>
      <c r="U135" s="35">
        <f t="shared" si="24"/>
        <v>72.067039106145245</v>
      </c>
      <c r="V135" s="35"/>
      <c r="W135" s="35"/>
      <c r="X135" s="35"/>
      <c r="Y135" s="35"/>
      <c r="Z135" s="35"/>
      <c r="AA135" s="35">
        <f t="shared" si="22"/>
        <v>72.067039106145245</v>
      </c>
      <c r="AB135" s="35">
        <f t="shared" si="22"/>
        <v>0</v>
      </c>
      <c r="AC135" s="35">
        <f t="shared" si="22"/>
        <v>0</v>
      </c>
      <c r="AF135">
        <v>1.78</v>
      </c>
      <c r="AG135">
        <v>2.11</v>
      </c>
      <c r="AJ135" t="s">
        <v>428</v>
      </c>
    </row>
    <row r="136" spans="1:36" ht="15" x14ac:dyDescent="0.25">
      <c r="A136">
        <v>3.58</v>
      </c>
      <c r="B136">
        <v>4.17</v>
      </c>
      <c r="C136">
        <v>1.89</v>
      </c>
      <c r="D136" s="20">
        <f t="shared" si="23"/>
        <v>4.8238291516294884E-2</v>
      </c>
      <c r="E136" s="17">
        <f>IF(OR($A136="",$B136="",$C136=""),"",A136*'MPTO_working_3-way'!$I135)</f>
        <v>3.7526930836283356</v>
      </c>
      <c r="F136" s="21">
        <f>IF(OR($A136="",$B136="",$C136=""),"",B136*'MPTO_working_3-way'!$I135)</f>
        <v>4.3711536756229492</v>
      </c>
      <c r="G136" s="22">
        <f>IF(OR($A136="",$B136="",$C136=""),"",C136*'MPTO_working_3-way'!$I135)</f>
        <v>1.9811703709657973</v>
      </c>
      <c r="H136" s="17">
        <f>IF(OR($A136="",$B136="",$C136=""),"",'MPTO_working_3-way'!E135)</f>
        <v>3.7986678905673394</v>
      </c>
      <c r="I136" s="21">
        <f>IF(OR($A136="",$B136="",$C136=""),"",'MPTO_working_3-way'!F135)</f>
        <v>4.4696987794727878</v>
      </c>
      <c r="J136" s="22">
        <f>IF(OR($A136="",$B136="",$C136=""),"",'MPTO_working_3-way'!G135)</f>
        <v>1.9492375708104184</v>
      </c>
      <c r="K136" s="17">
        <f>IF(OR($A136="",$B136="",$C136=""),"",'OddsRatio_working_3-way'!H135)</f>
        <v>3.7866485500715101</v>
      </c>
      <c r="L136" s="21">
        <f>IF(OR($A136="",$B136="",$C136=""),"",'OddsRatio_working_3-way'!I135)</f>
        <v>4.4239053890413516</v>
      </c>
      <c r="M136" s="22">
        <f>IF(OR($A136="",$B136="",$C136=""),"",'OddsRatio_working_3-way'!J135)</f>
        <v>1.9612857401409471</v>
      </c>
      <c r="N136" s="23">
        <f t="shared" si="25"/>
        <v>26.647529593151226</v>
      </c>
      <c r="O136" s="24">
        <f t="shared" si="26"/>
        <v>22.877255621937984</v>
      </c>
      <c r="P136" s="24">
        <f t="shared" si="27"/>
        <v>50.475214784910783</v>
      </c>
      <c r="Q136" t="s">
        <v>311</v>
      </c>
      <c r="R136" t="s">
        <v>308</v>
      </c>
      <c r="S136" t="s">
        <v>481</v>
      </c>
      <c r="T136" s="35">
        <v>100</v>
      </c>
      <c r="U136" s="35">
        <f t="shared" si="24"/>
        <v>24.242424242424242</v>
      </c>
      <c r="V136" s="35"/>
      <c r="W136" s="35"/>
      <c r="X136" s="35"/>
      <c r="Y136" s="35"/>
      <c r="Z136" s="35"/>
      <c r="AA136" s="35">
        <f t="shared" si="22"/>
        <v>24.242424242424242</v>
      </c>
      <c r="AB136" s="35">
        <f t="shared" si="22"/>
        <v>0</v>
      </c>
      <c r="AC136" s="35">
        <f t="shared" si="22"/>
        <v>0</v>
      </c>
      <c r="AF136">
        <v>1.61</v>
      </c>
      <c r="AG136">
        <v>2.34</v>
      </c>
      <c r="AJ136" t="s">
        <v>419</v>
      </c>
    </row>
    <row r="137" spans="1:36" ht="15" x14ac:dyDescent="0.25">
      <c r="A137">
        <v>1.32</v>
      </c>
      <c r="B137">
        <v>5.59</v>
      </c>
      <c r="C137">
        <v>8.75</v>
      </c>
      <c r="D137" s="20">
        <f t="shared" si="23"/>
        <v>5.0752348426767124E-2</v>
      </c>
      <c r="E137" s="17">
        <f>IF(OR($A137="",$B137="",$C137=""),"",A137*'MPTO_working_3-way'!$I136)</f>
        <v>1.3869930999233326</v>
      </c>
      <c r="F137" s="21">
        <f>IF(OR($A137="",$B137="",$C137=""),"",B137*'MPTO_working_3-way'!$I136)</f>
        <v>5.8737056277056281</v>
      </c>
      <c r="G137" s="22">
        <f>IF(OR($A137="",$B137="",$C137=""),"",C137*'MPTO_working_3-way'!$I136)</f>
        <v>9.1940830487342122</v>
      </c>
      <c r="H137" s="17">
        <f>IF(OR($A137="",$B137="",$C137=""),"",'MPTO_working_3-way'!E136)</f>
        <v>1.3501502502078968</v>
      </c>
      <c r="I137" s="21">
        <f>IF(OR($A137="",$B137="",$C137=""),"",'MPTO_working_3-way'!F136)</f>
        <v>6.1738522050667459</v>
      </c>
      <c r="J137" s="22">
        <f>IF(OR($A137="",$B137="",$C137=""),"",'MPTO_working_3-way'!G136)</f>
        <v>10.27028675051433</v>
      </c>
      <c r="K137" s="17">
        <f>IF(OR($A137="",$B137="",$C137=""),"",'OddsRatio_working_3-way'!H136)</f>
        <v>1.360363658499379</v>
      </c>
      <c r="L137" s="21">
        <f>IF(OR($A137="",$B137="",$C137=""),"",'OddsRatio_working_3-way'!I136)</f>
        <v>6.1689662266004675</v>
      </c>
      <c r="M137" s="22">
        <f>IF(OR($A137="",$B137="",$C137=""),"",'OddsRatio_working_3-way'!J136)</f>
        <v>9.727557354281835</v>
      </c>
      <c r="N137" s="23">
        <f t="shared" si="25"/>
        <v>72.098412029250611</v>
      </c>
      <c r="O137" s="24">
        <f t="shared" si="26"/>
        <v>17.025027527479573</v>
      </c>
      <c r="P137" s="24">
        <f t="shared" si="27"/>
        <v>10.876560443269808</v>
      </c>
      <c r="Q137" t="s">
        <v>307</v>
      </c>
      <c r="R137" t="s">
        <v>151</v>
      </c>
      <c r="S137" t="s">
        <v>481</v>
      </c>
      <c r="T137" s="35">
        <v>100</v>
      </c>
      <c r="U137" s="35">
        <f t="shared" si="24"/>
        <v>52.38095238095238</v>
      </c>
      <c r="V137" s="35"/>
      <c r="W137" s="35"/>
      <c r="X137" s="35"/>
      <c r="Y137" s="35"/>
      <c r="Z137" s="35"/>
      <c r="AA137" s="35">
        <f t="shared" si="22"/>
        <v>52.38095238095238</v>
      </c>
      <c r="AB137" s="35">
        <f t="shared" si="22"/>
        <v>0</v>
      </c>
      <c r="AC137" s="35">
        <f t="shared" si="22"/>
        <v>0</v>
      </c>
      <c r="AF137">
        <v>1.4</v>
      </c>
      <c r="AG137">
        <v>2.96</v>
      </c>
      <c r="AJ137" t="s">
        <v>419</v>
      </c>
    </row>
    <row r="138" spans="1:36" ht="15" x14ac:dyDescent="0.25">
      <c r="A138">
        <v>2.1</v>
      </c>
      <c r="B138">
        <v>3.86</v>
      </c>
      <c r="C138">
        <v>3.23</v>
      </c>
      <c r="D138" s="20">
        <f t="shared" si="23"/>
        <v>4.4855356923243939E-2</v>
      </c>
      <c r="E138" s="17">
        <f>IF(OR($A138="",$B138="",$C138=""),"",A138*'MPTO_working_3-way'!$I137)</f>
        <v>2.1941962495388125</v>
      </c>
      <c r="F138" s="21">
        <f>IF(OR($A138="",$B138="",$C138=""),"",B138*'MPTO_working_3-way'!$I137)</f>
        <v>4.0331416777237212</v>
      </c>
      <c r="G138" s="22">
        <f>IF(OR($A138="",$B138="",$C138=""),"",C138*'MPTO_working_3-way'!$I137)</f>
        <v>3.3748828028620781</v>
      </c>
      <c r="H138" s="17">
        <f>IF(OR($A138="",$B138="",$C138=""),"",'MPTO_working_3-way'!E137)</f>
        <v>2.1680748395345391</v>
      </c>
      <c r="I138" s="21">
        <f>IF(OR($A138="",$B138="",$C138=""),"",'MPTO_working_3-way'!F137)</f>
        <v>4.0964203648789193</v>
      </c>
      <c r="J138" s="22">
        <f>IF(OR($A138="",$B138="",$C138=""),"",'MPTO_working_3-way'!G137)</f>
        <v>3.3939062150280992</v>
      </c>
      <c r="K138" s="17">
        <f>IF(OR($A138="",$B138="",$C138=""),"",'OddsRatio_working_3-way'!H137)</f>
        <v>2.178772535822048</v>
      </c>
      <c r="L138" s="21">
        <f>IF(OR($A138="",$B138="",$C138=""),"",'OddsRatio_working_3-way'!I137)</f>
        <v>4.0648085931373235</v>
      </c>
      <c r="M138" s="22">
        <f>IF(OR($A138="",$B138="",$C138=""),"",'OddsRatio_working_3-way'!J137)</f>
        <v>3.3896934135301509</v>
      </c>
      <c r="N138" s="23">
        <f t="shared" si="25"/>
        <v>45.574774827465184</v>
      </c>
      <c r="O138" s="24">
        <f t="shared" si="26"/>
        <v>24.794566615978475</v>
      </c>
      <c r="P138" s="24">
        <f t="shared" si="27"/>
        <v>29.630658556556316</v>
      </c>
      <c r="Q138" t="s">
        <v>314</v>
      </c>
      <c r="R138" t="s">
        <v>312</v>
      </c>
      <c r="S138" t="s">
        <v>481</v>
      </c>
      <c r="T138" s="35">
        <v>100</v>
      </c>
      <c r="U138" s="35">
        <f t="shared" si="24"/>
        <v>57.627118644067799</v>
      </c>
      <c r="V138" s="35"/>
      <c r="W138" s="35"/>
      <c r="X138" s="35"/>
      <c r="Y138" s="35"/>
      <c r="Z138" s="35"/>
      <c r="AA138" s="35">
        <f t="shared" si="22"/>
        <v>57.627118644067799</v>
      </c>
      <c r="AB138" s="35">
        <f t="shared" si="22"/>
        <v>0</v>
      </c>
      <c r="AC138" s="35">
        <f t="shared" si="22"/>
        <v>0</v>
      </c>
      <c r="AF138">
        <v>1.56</v>
      </c>
      <c r="AG138">
        <v>2.46</v>
      </c>
      <c r="AJ138" t="s">
        <v>419</v>
      </c>
    </row>
    <row r="139" spans="1:36" ht="15" x14ac:dyDescent="0.25">
      <c r="A139">
        <v>2.36</v>
      </c>
      <c r="B139">
        <v>3.49</v>
      </c>
      <c r="C139">
        <v>2.98</v>
      </c>
      <c r="D139" s="20">
        <f t="shared" si="23"/>
        <v>4.5832234647378067E-2</v>
      </c>
      <c r="E139" s="17">
        <f>IF(OR($A139="",$B139="",$C139=""),"",A139*'MPTO_working_3-way'!$I138)</f>
        <v>2.4681640737678121</v>
      </c>
      <c r="F139" s="21">
        <f>IF(OR($A139="",$B139="",$C139=""),"",B139*'MPTO_working_3-way'!$I138)</f>
        <v>3.6499544989193495</v>
      </c>
      <c r="G139" s="22">
        <f>IF(OR($A139="",$B139="",$C139=""),"",C139*'MPTO_working_3-way'!$I138)</f>
        <v>3.1165800592491868</v>
      </c>
      <c r="H139" s="17">
        <f>IF(OR($A139="",$B139="",$C139=""),"",'MPTO_working_3-way'!E138)</f>
        <v>2.4482716795155901</v>
      </c>
      <c r="I139" s="21">
        <f>IF(OR($A139="",$B139="",$C139=""),"",'MPTO_working_3-way'!F138)</f>
        <v>3.6865606540515343</v>
      </c>
      <c r="J139" s="22">
        <f>IF(OR($A139="",$B139="",$C139=""),"",'MPTO_working_3-way'!G138)</f>
        <v>3.122140721579195</v>
      </c>
      <c r="K139" s="17">
        <f>IF(OR($A139="",$B139="",$C139=""),"",'OddsRatio_working_3-way'!H138)</f>
        <v>2.4571021406775557</v>
      </c>
      <c r="L139" s="21">
        <f>IF(OR($A139="",$B139="",$C139=""),"",'OddsRatio_working_3-way'!I138)</f>
        <v>3.6677825957993488</v>
      </c>
      <c r="M139" s="22">
        <f>IF(OR($A139="",$B139="",$C139=""),"",'OddsRatio_working_3-way'!J138)</f>
        <v>3.121369293045265</v>
      </c>
      <c r="N139" s="23">
        <f t="shared" si="25"/>
        <v>40.515945055201911</v>
      </c>
      <c r="O139" s="24">
        <f t="shared" si="26"/>
        <v>27.397601813832811</v>
      </c>
      <c r="P139" s="24">
        <f t="shared" si="27"/>
        <v>32.086453130965268</v>
      </c>
      <c r="Q139" t="s">
        <v>150</v>
      </c>
      <c r="R139" t="s">
        <v>148</v>
      </c>
      <c r="S139" t="s">
        <v>481</v>
      </c>
      <c r="T139" s="35">
        <v>100</v>
      </c>
      <c r="U139" s="35">
        <f t="shared" si="24"/>
        <v>70.238095238095241</v>
      </c>
      <c r="V139" s="35"/>
      <c r="W139" s="35"/>
      <c r="X139" s="35"/>
      <c r="Y139" s="35"/>
      <c r="Z139" s="35"/>
      <c r="AA139" s="35">
        <f t="shared" si="22"/>
        <v>70.238095238095241</v>
      </c>
      <c r="AB139" s="35">
        <f t="shared" si="22"/>
        <v>0</v>
      </c>
      <c r="AC139" s="35">
        <f t="shared" si="22"/>
        <v>0</v>
      </c>
      <c r="AF139">
        <v>1.81</v>
      </c>
      <c r="AG139">
        <v>2.0299999999999998</v>
      </c>
      <c r="AJ139" t="s">
        <v>419</v>
      </c>
    </row>
    <row r="140" spans="1:36" ht="15" x14ac:dyDescent="0.25">
      <c r="A140">
        <v>3.36</v>
      </c>
      <c r="B140">
        <v>4</v>
      </c>
      <c r="C140">
        <v>2.11</v>
      </c>
      <c r="D140" s="20">
        <f t="shared" si="23"/>
        <v>2.1552696908147206E-2</v>
      </c>
      <c r="E140" s="17">
        <f>IF(OR($A140="",$B140="",$C140=""),"",A140*'MPTO_working_3-way'!$I139)</f>
        <v>3.4324170616113743</v>
      </c>
      <c r="F140" s="21">
        <f>IF(OR($A140="",$B140="",$C140=""),"",B140*'MPTO_working_3-way'!$I139)</f>
        <v>4.0862107876325888</v>
      </c>
      <c r="G140" s="22">
        <f>IF(OR($A140="",$B140="",$C140=""),"",C140*'MPTO_working_3-way'!$I139)</f>
        <v>2.1554761904761905</v>
      </c>
      <c r="H140" s="17">
        <f>IF(OR($A140="",$B140="",$C140=""),"",'MPTO_working_3-way'!E139)</f>
        <v>3.4431133847050446</v>
      </c>
      <c r="I140" s="21">
        <f>IF(OR($A140="",$B140="",$C140=""),"",'MPTO_working_3-way'!F139)</f>
        <v>4.1183486949113162</v>
      </c>
      <c r="J140" s="22">
        <f>IF(OR($A140="",$B140="",$C140=""),"",'MPTO_working_3-way'!G139)</f>
        <v>2.1424772342654528</v>
      </c>
      <c r="K140" s="17">
        <f>IF(OR($A140="",$B140="",$C140=""),"",'OddsRatio_working_3-way'!H139)</f>
        <v>3.4404942926127444</v>
      </c>
      <c r="L140" s="21">
        <f>IF(OR($A140="",$B140="",$C140=""),"",'OddsRatio_working_3-way'!I139)</f>
        <v>4.1023232533212841</v>
      </c>
      <c r="M140" s="22">
        <f>IF(OR($A140="",$B140="",$C140=""),"",'OddsRatio_working_3-way'!J139)</f>
        <v>2.1478596037288753</v>
      </c>
      <c r="N140" s="23">
        <f t="shared" si="25"/>
        <v>29.133988733016679</v>
      </c>
      <c r="O140" s="24">
        <f t="shared" si="26"/>
        <v>24.472550535734008</v>
      </c>
      <c r="P140" s="24">
        <f t="shared" si="27"/>
        <v>46.393460731249306</v>
      </c>
      <c r="Q140" t="s">
        <v>123</v>
      </c>
      <c r="R140" t="s">
        <v>320</v>
      </c>
      <c r="S140" t="s">
        <v>481</v>
      </c>
      <c r="T140" s="35">
        <v>100</v>
      </c>
      <c r="U140" s="35">
        <f t="shared" si="24"/>
        <v>60.9375</v>
      </c>
      <c r="V140" s="35"/>
      <c r="W140" s="35"/>
      <c r="X140" s="35"/>
      <c r="Y140" s="35"/>
      <c r="Z140" s="35"/>
      <c r="AA140" s="35">
        <f t="shared" si="22"/>
        <v>60.9375</v>
      </c>
      <c r="AB140" s="35">
        <f t="shared" si="22"/>
        <v>0</v>
      </c>
      <c r="AC140" s="35">
        <f t="shared" si="22"/>
        <v>0</v>
      </c>
      <c r="AF140">
        <v>1.58</v>
      </c>
      <c r="AG140">
        <v>2.5299999999999998</v>
      </c>
      <c r="AJ140" t="s">
        <v>420</v>
      </c>
    </row>
    <row r="141" spans="1:36" ht="15" x14ac:dyDescent="0.25">
      <c r="A141">
        <v>2.56</v>
      </c>
      <c r="B141">
        <v>3.46</v>
      </c>
      <c r="C141">
        <v>2.92</v>
      </c>
      <c r="D141" s="20">
        <f t="shared" si="23"/>
        <v>2.2108094465119965E-2</v>
      </c>
      <c r="E141" s="17">
        <f>IF(OR($A141="",$B141="",$C141=""),"",A141*'MPTO_working_3-way'!$I140)</f>
        <v>2.6165967218307071</v>
      </c>
      <c r="F141" s="21">
        <f>IF(OR($A141="",$B141="",$C141=""),"",B141*'MPTO_working_3-way'!$I140)</f>
        <v>3.5364940068493151</v>
      </c>
      <c r="G141" s="22">
        <f>IF(OR($A141="",$B141="",$C141=""),"",C141*'MPTO_working_3-way'!$I140)</f>
        <v>2.9845556358381504</v>
      </c>
      <c r="H141" s="17">
        <f>IF(OR($A141="",$B141="",$C141=""),"",'MPTO_working_3-way'!E140)</f>
        <v>2.6092245180812346</v>
      </c>
      <c r="I141" s="21">
        <f>IF(OR($A141="",$B141="",$C141=""),"",'MPTO_working_3-way'!F140)</f>
        <v>3.550531459254302</v>
      </c>
      <c r="J141" s="22">
        <f>IF(OR($A141="",$B141="",$C141=""),"",'MPTO_working_3-way'!G140)</f>
        <v>2.9842159868361948</v>
      </c>
      <c r="K141" s="17">
        <f>IF(OR($A141="",$B141="",$C141=""),"",'OddsRatio_working_3-way'!H140)</f>
        <v>2.6127198542348835</v>
      </c>
      <c r="L141" s="21">
        <f>IF(OR($A141="",$B141="",$C141=""),"",'OddsRatio_working_3-way'!I140)</f>
        <v>3.5431351547550083</v>
      </c>
      <c r="M141" s="22">
        <f>IF(OR($A141="",$B141="",$C141=""),"",'OddsRatio_working_3-way'!J140)</f>
        <v>2.9848859744429337</v>
      </c>
      <c r="N141" s="23">
        <f t="shared" si="25"/>
        <v>38.217582085035559</v>
      </c>
      <c r="O141" s="24">
        <f t="shared" si="26"/>
        <v>28.276592525344231</v>
      </c>
      <c r="P141" s="24">
        <f t="shared" si="27"/>
        <v>33.505825389620213</v>
      </c>
      <c r="Q141" t="s">
        <v>156</v>
      </c>
      <c r="R141" t="s">
        <v>316</v>
      </c>
      <c r="S141" t="s">
        <v>481</v>
      </c>
      <c r="T141" s="35">
        <v>100</v>
      </c>
      <c r="U141" s="35">
        <f t="shared" si="24"/>
        <v>69.325153374233125</v>
      </c>
      <c r="V141" s="35"/>
      <c r="W141" s="35"/>
      <c r="X141" s="35"/>
      <c r="Y141" s="35"/>
      <c r="Z141" s="35"/>
      <c r="AA141" s="35">
        <f t="shared" si="22"/>
        <v>69.325153374233125</v>
      </c>
      <c r="AB141" s="35">
        <f t="shared" si="22"/>
        <v>0</v>
      </c>
      <c r="AC141" s="35">
        <f t="shared" si="22"/>
        <v>0</v>
      </c>
      <c r="AF141">
        <v>1.91</v>
      </c>
      <c r="AG141">
        <v>2</v>
      </c>
      <c r="AJ141" t="s">
        <v>420</v>
      </c>
    </row>
    <row r="142" spans="1:36" ht="15" x14ac:dyDescent="0.25">
      <c r="A142">
        <v>3.26</v>
      </c>
      <c r="B142">
        <v>3.62</v>
      </c>
      <c r="C142">
        <v>2.27</v>
      </c>
      <c r="D142" s="20">
        <f t="shared" si="23"/>
        <v>2.3520194541553963E-2</v>
      </c>
      <c r="E142" s="17">
        <f>IF(OR($A142="",$B142="",$C142=""),"",A142*'MPTO_working_3-way'!$I141)</f>
        <v>3.3366758342054657</v>
      </c>
      <c r="F142" s="21">
        <f>IF(OR($A142="",$B142="",$C142=""),"",B142*'MPTO_working_3-way'!$I141)</f>
        <v>3.7051431042404253</v>
      </c>
      <c r="G142" s="22">
        <f>IF(OR($A142="",$B142="",$C142=""),"",C142*'MPTO_working_3-way'!$I141)</f>
        <v>2.3233908416093274</v>
      </c>
      <c r="H142" s="17">
        <f>IF(OR($A142="",$B142="",$C142=""),"",'MPTO_working_3-way'!E141)</f>
        <v>3.3455065005908713</v>
      </c>
      <c r="I142" s="21">
        <f>IF(OR($A142="",$B142="",$C142=""),"",'MPTO_working_3-way'!F141)</f>
        <v>3.7257403668079632</v>
      </c>
      <c r="J142" s="22">
        <f>IF(OR($A142="",$B142="",$C142=""),"",'MPTO_working_3-way'!G141)</f>
        <v>2.3111310777705474</v>
      </c>
      <c r="K142" s="17">
        <f>IF(OR($A142="",$B142="",$C142=""),"",'OddsRatio_working_3-way'!H141)</f>
        <v>3.342577262533851</v>
      </c>
      <c r="L142" s="21">
        <f>IF(OR($A142="",$B142="",$C142=""),"",'OddsRatio_working_3-way'!I141)</f>
        <v>3.7157311627604814</v>
      </c>
      <c r="M142" s="22">
        <f>IF(OR($A142="",$B142="",$C142=""),"",'OddsRatio_working_3-way'!J141)</f>
        <v>2.3164040369106149</v>
      </c>
      <c r="N142" s="23">
        <f t="shared" si="25"/>
        <v>29.969947627175518</v>
      </c>
      <c r="O142" s="24">
        <f t="shared" si="26"/>
        <v>26.989510846572429</v>
      </c>
      <c r="P142" s="24">
        <f t="shared" si="27"/>
        <v>43.040541526252071</v>
      </c>
      <c r="Q142" t="s">
        <v>161</v>
      </c>
      <c r="R142" t="s">
        <v>318</v>
      </c>
      <c r="S142" t="s">
        <v>481</v>
      </c>
      <c r="T142" s="35">
        <v>100</v>
      </c>
      <c r="U142" s="35">
        <f t="shared" si="24"/>
        <v>57.983193277310924</v>
      </c>
      <c r="V142" s="35"/>
      <c r="W142" s="35"/>
      <c r="X142" s="35"/>
      <c r="Y142" s="35"/>
      <c r="Z142" s="35"/>
      <c r="AA142" s="35">
        <f t="shared" si="22"/>
        <v>57.983193277310924</v>
      </c>
      <c r="AB142" s="35">
        <f t="shared" si="22"/>
        <v>0</v>
      </c>
      <c r="AC142" s="35">
        <f t="shared" si="22"/>
        <v>0</v>
      </c>
      <c r="AF142">
        <v>1.84</v>
      </c>
      <c r="AG142">
        <v>2.0499999999999998</v>
      </c>
      <c r="AJ142" t="s">
        <v>420</v>
      </c>
    </row>
    <row r="143" spans="1:36" ht="15" x14ac:dyDescent="0.25">
      <c r="A143">
        <v>2.38</v>
      </c>
      <c r="B143">
        <v>3.56</v>
      </c>
      <c r="C143">
        <v>3.06</v>
      </c>
      <c r="D143" s="20">
        <f t="shared" si="23"/>
        <v>2.7864329252300202E-2</v>
      </c>
      <c r="E143" s="17">
        <f>IF(OR($A143="",$B143="",$C143=""),"",A143*'MPTO_working_3-way'!$I142)</f>
        <v>2.4463171036204745</v>
      </c>
      <c r="F143" s="21">
        <f>IF(OR($A143="",$B143="",$C143=""),"",B143*'MPTO_working_3-way'!$I142)</f>
        <v>3.6591970121381889</v>
      </c>
      <c r="G143" s="22">
        <f>IF(OR($A143="",$B143="",$C143=""),"",C143*'MPTO_working_3-way'!$I142)</f>
        <v>3.1452648475120388</v>
      </c>
      <c r="H143" s="17">
        <f>IF(OR($A143="",$B143="",$C143=""),"",'MPTO_working_3-way'!E142)</f>
        <v>2.4338008749382949</v>
      </c>
      <c r="I143" s="21">
        <f>IF(OR($A143="",$B143="",$C143=""),"",'MPTO_working_3-way'!F142)</f>
        <v>3.6817391752179121</v>
      </c>
      <c r="J143" s="22">
        <f>IF(OR($A143="",$B143="",$C143=""),"",'MPTO_working_3-way'!G142)</f>
        <v>3.1495142850849178</v>
      </c>
      <c r="K143" s="17">
        <f>IF(OR($A143="",$B143="",$C143=""),"",'OddsRatio_working_3-way'!H142)</f>
        <v>2.4393927417539172</v>
      </c>
      <c r="L143" s="21">
        <f>IF(OR($A143="",$B143="",$C143=""),"",'OddsRatio_working_3-way'!I142)</f>
        <v>3.6701778397753819</v>
      </c>
      <c r="M143" s="22">
        <f>IF(OR($A143="",$B143="",$C143=""),"",'OddsRatio_working_3-way'!J142)</f>
        <v>3.1486587304442524</v>
      </c>
      <c r="N143" s="23">
        <f t="shared" si="25"/>
        <v>40.877774942587394</v>
      </c>
      <c r="O143" s="24">
        <f t="shared" si="26"/>
        <v>27.328400102066851</v>
      </c>
      <c r="P143" s="24">
        <f t="shared" si="27"/>
        <v>31.793824955345752</v>
      </c>
      <c r="Q143" t="s">
        <v>166</v>
      </c>
      <c r="R143" t="s">
        <v>169</v>
      </c>
      <c r="S143" t="s">
        <v>481</v>
      </c>
      <c r="T143" s="35">
        <v>100</v>
      </c>
      <c r="U143" s="35">
        <f t="shared" si="24"/>
        <v>78.81355932203391</v>
      </c>
      <c r="V143" s="35"/>
      <c r="W143" s="35"/>
      <c r="X143" s="35"/>
      <c r="Y143" s="35"/>
      <c r="Z143" s="35"/>
      <c r="AA143" s="35">
        <f t="shared" si="22"/>
        <v>78.81355932203391</v>
      </c>
      <c r="AB143" s="35">
        <f t="shared" si="22"/>
        <v>0</v>
      </c>
      <c r="AC143" s="35">
        <f t="shared" si="22"/>
        <v>0</v>
      </c>
      <c r="AF143">
        <v>1.79</v>
      </c>
      <c r="AG143">
        <v>2.1</v>
      </c>
      <c r="AJ143" t="s">
        <v>421</v>
      </c>
    </row>
    <row r="144" spans="1:36" ht="15" x14ac:dyDescent="0.25">
      <c r="A144">
        <v>4.72</v>
      </c>
      <c r="B144">
        <v>4.07</v>
      </c>
      <c r="C144">
        <v>1.75</v>
      </c>
      <c r="D144" s="20">
        <f t="shared" si="23"/>
        <v>2.8993223908478249E-2</v>
      </c>
      <c r="E144" s="17">
        <f>IF(OR($A144="",$B144="",$C144=""),"",A144*'MPTO_working_3-way'!$I143)</f>
        <v>4.8568480168480175</v>
      </c>
      <c r="F144" s="21">
        <f>IF(OR($A144="",$B144="",$C144=""),"",B144*'MPTO_working_3-way'!$I143)</f>
        <v>4.1880024213075071</v>
      </c>
      <c r="G144" s="22">
        <f>IF(OR($A144="",$B144="",$C144=""),"",C144*'MPTO_working_3-way'!$I143)</f>
        <v>1.8007381418398369</v>
      </c>
      <c r="H144" s="17">
        <f>IF(OR($A144="",$B144="",$C144=""),"",'MPTO_working_3-way'!E143)</f>
        <v>4.9455984465105338</v>
      </c>
      <c r="I144" s="21">
        <f>IF(OR($A144="",$B144="",$C144=""),"",'MPTO_working_3-way'!F143)</f>
        <v>4.2366447807841121</v>
      </c>
      <c r="J144" s="22">
        <f>IF(OR($A144="",$B144="",$C144=""),"",'MPTO_working_3-way'!G143)</f>
        <v>1.7801064308596541</v>
      </c>
      <c r="K144" s="17">
        <f>IF(OR($A144="",$B144="",$C144=""),"",'OddsRatio_working_3-way'!H143)</f>
        <v>4.9062852983279832</v>
      </c>
      <c r="L144" s="21">
        <f>IF(OR($A144="",$B144="",$C144=""),"",'OddsRatio_working_3-way'!I143)</f>
        <v>4.2237354478136862</v>
      </c>
      <c r="M144" s="22">
        <f>IF(OR($A144="",$B144="",$C144=""),"",'OddsRatio_working_3-way'!J143)</f>
        <v>1.7875575198241902</v>
      </c>
      <c r="N144" s="23">
        <f t="shared" si="25"/>
        <v>20.589485125560444</v>
      </c>
      <c r="O144" s="24">
        <f t="shared" si="26"/>
        <v>23.877732135785081</v>
      </c>
      <c r="P144" s="24">
        <f t="shared" si="27"/>
        <v>55.532782738654461</v>
      </c>
      <c r="Q144" t="s">
        <v>321</v>
      </c>
      <c r="R144" t="s">
        <v>127</v>
      </c>
      <c r="S144" t="s">
        <v>481</v>
      </c>
      <c r="T144" s="35">
        <v>100</v>
      </c>
      <c r="U144" s="35">
        <f t="shared" si="24"/>
        <v>36.30573248407643</v>
      </c>
      <c r="V144" s="35"/>
      <c r="W144" s="35"/>
      <c r="X144" s="35"/>
      <c r="Y144" s="35"/>
      <c r="Z144" s="35"/>
      <c r="AA144" s="35">
        <f t="shared" si="22"/>
        <v>36.30573248407643</v>
      </c>
      <c r="AB144" s="35">
        <f t="shared" si="22"/>
        <v>0</v>
      </c>
      <c r="AC144" s="35">
        <f t="shared" si="22"/>
        <v>0</v>
      </c>
      <c r="AF144">
        <v>1.66</v>
      </c>
      <c r="AG144">
        <v>2.31</v>
      </c>
      <c r="AJ144" t="s">
        <v>421</v>
      </c>
    </row>
    <row r="145" spans="1:38" ht="15" x14ac:dyDescent="0.25">
      <c r="A145">
        <v>1.57</v>
      </c>
      <c r="B145">
        <v>4.5999999999999996</v>
      </c>
      <c r="C145">
        <v>5.68</v>
      </c>
      <c r="D145" s="20">
        <f t="shared" si="23"/>
        <v>3.0390317535230693E-2</v>
      </c>
      <c r="E145" s="17">
        <f>IF(OR($A145="",$B145="",$C145=""),"",A145*'MPTO_working_3-way'!$I144)</f>
        <v>1.6177127985303124</v>
      </c>
      <c r="F145" s="21">
        <f>IF(OR($A145="",$B145="",$C145=""),"",B145*'MPTO_working_3-way'!$I144)</f>
        <v>4.7397954606620605</v>
      </c>
      <c r="G145" s="22">
        <f>IF(OR($A145="",$B145="",$C145=""),"",C145*'MPTO_working_3-way'!$I144)</f>
        <v>5.8526170036001099</v>
      </c>
      <c r="H145" s="17">
        <f>IF(OR($A145="",$B145="",$C145=""),"",'MPTO_working_3-way'!E144)</f>
        <v>1.5953732406709278</v>
      </c>
      <c r="I145" s="21">
        <f>IF(OR($A145="",$B145="",$C145=""),"",'MPTO_working_3-way'!F144)</f>
        <v>4.8248297666132407</v>
      </c>
      <c r="J145" s="22">
        <f>IF(OR($A145="",$B145="",$C145=""),"",'MPTO_working_3-way'!G144)</f>
        <v>6.0267745903887278</v>
      </c>
      <c r="K145" s="17">
        <f>IF(OR($A145="",$B145="",$C145=""),"",'OddsRatio_working_3-way'!H144)</f>
        <v>1.6028202758961867</v>
      </c>
      <c r="L145" s="21">
        <f>IF(OR($A145="",$B145="",$C145=""),"",'OddsRatio_working_3-way'!I144)</f>
        <v>4.807285953028547</v>
      </c>
      <c r="M145" s="22">
        <f>IF(OR($A145="",$B145="",$C145=""),"",'OddsRatio_working_3-way'!J144)</f>
        <v>5.9494717389371115</v>
      </c>
      <c r="N145" s="23">
        <f t="shared" si="25"/>
        <v>61.815669685527453</v>
      </c>
      <c r="O145" s="24">
        <f t="shared" si="26"/>
        <v>21.097956827451764</v>
      </c>
      <c r="P145" s="24">
        <f t="shared" si="27"/>
        <v>17.086373487020794</v>
      </c>
      <c r="Q145" t="s">
        <v>325</v>
      </c>
      <c r="R145" t="s">
        <v>165</v>
      </c>
      <c r="S145" t="s">
        <v>481</v>
      </c>
      <c r="T145" s="35">
        <v>100</v>
      </c>
      <c r="U145" s="35">
        <f t="shared" si="24"/>
        <v>62.406015037593981</v>
      </c>
      <c r="V145" s="35"/>
      <c r="W145" s="35"/>
      <c r="X145" s="35"/>
      <c r="Y145" s="35"/>
      <c r="Z145" s="35"/>
      <c r="AA145" s="35">
        <f t="shared" si="22"/>
        <v>62.406015037593981</v>
      </c>
      <c r="AB145" s="35">
        <f t="shared" si="22"/>
        <v>0</v>
      </c>
      <c r="AC145" s="35">
        <f t="shared" si="22"/>
        <v>0</v>
      </c>
      <c r="AF145">
        <v>1.7</v>
      </c>
      <c r="AG145">
        <v>2.23</v>
      </c>
      <c r="AJ145" t="s">
        <v>421</v>
      </c>
    </row>
    <row r="146" spans="1:38" ht="15" x14ac:dyDescent="0.25">
      <c r="A146">
        <v>2.66</v>
      </c>
      <c r="B146">
        <v>3.47</v>
      </c>
      <c r="C146">
        <v>2.79</v>
      </c>
      <c r="D146" s="20">
        <f t="shared" si="23"/>
        <v>2.254722673250642E-2</v>
      </c>
      <c r="E146" s="17">
        <f>IF(OR($A146="",$B146="",$C146=""),"",A146*'MPTO_working_3-way'!$I145)</f>
        <v>2.7199756231084673</v>
      </c>
      <c r="F146" s="21">
        <f>IF(OR($A146="",$B146="",$C146=""),"",B146*'MPTO_working_3-way'!$I145)</f>
        <v>3.5482388767617974</v>
      </c>
      <c r="G146" s="22">
        <f>IF(OR($A146="",$B146="",$C146=""),"",C146*'MPTO_working_3-way'!$I145)</f>
        <v>2.852906762583693</v>
      </c>
      <c r="H146" s="17">
        <f>IF(OR($A146="",$B146="",$C146=""),"",'MPTO_working_3-way'!E145)</f>
        <v>2.7142632090816874</v>
      </c>
      <c r="I146" s="21">
        <f>IF(OR($A146="",$B146="",$C146=""),"",'MPTO_working_3-way'!F145)</f>
        <v>3.5629196094109652</v>
      </c>
      <c r="J146" s="22">
        <f>IF(OR($A146="",$B146="",$C146=""),"",'MPTO_working_3-way'!G145)</f>
        <v>2.8497563146353828</v>
      </c>
      <c r="K146" s="17">
        <f>IF(OR($A146="",$B146="",$C146=""),"",'OddsRatio_working_3-way'!H145)</f>
        <v>2.7171523874387367</v>
      </c>
      <c r="L146" s="21">
        <f>IF(OR($A146="",$B146="",$C146=""),"",'OddsRatio_working_3-way'!I145)</f>
        <v>3.5550399981769139</v>
      </c>
      <c r="M146" s="22">
        <f>IF(OR($A146="",$B146="",$C146=""),"",'OddsRatio_working_3-way'!J145)</f>
        <v>2.8516281768164689</v>
      </c>
      <c r="N146" s="23">
        <f t="shared" si="25"/>
        <v>36.765035373999822</v>
      </c>
      <c r="O146" s="24">
        <f t="shared" si="26"/>
        <v>28.182995416380269</v>
      </c>
      <c r="P146" s="24">
        <f t="shared" si="27"/>
        <v>35.051969209619898</v>
      </c>
      <c r="Q146" t="s">
        <v>332</v>
      </c>
      <c r="R146" t="s">
        <v>328</v>
      </c>
      <c r="S146" t="s">
        <v>481</v>
      </c>
      <c r="T146" s="35">
        <v>100</v>
      </c>
      <c r="U146" s="35">
        <f t="shared" si="24"/>
        <v>56.896551724137922</v>
      </c>
      <c r="V146" s="35"/>
      <c r="W146" s="35"/>
      <c r="X146" s="35"/>
      <c r="Y146" s="35"/>
      <c r="Z146" s="35"/>
      <c r="AA146" s="35">
        <f t="shared" si="22"/>
        <v>56.896551724137922</v>
      </c>
      <c r="AB146" s="35">
        <f t="shared" si="22"/>
        <v>0</v>
      </c>
      <c r="AC146" s="35">
        <f t="shared" si="22"/>
        <v>0</v>
      </c>
      <c r="AF146">
        <v>1.88</v>
      </c>
      <c r="AG146">
        <v>2.02</v>
      </c>
      <c r="AJ146" t="s">
        <v>429</v>
      </c>
    </row>
    <row r="147" spans="1:38" ht="15" x14ac:dyDescent="0.25">
      <c r="A147">
        <v>2.3199999999999998</v>
      </c>
      <c r="B147">
        <v>3.54</v>
      </c>
      <c r="C147">
        <v>3.23</v>
      </c>
      <c r="D147" s="20">
        <f t="shared" si="23"/>
        <v>2.3117881684649788E-2</v>
      </c>
      <c r="E147" s="17">
        <f>IF(OR($A147="",$B147="",$C147=""),"",A147*'MPTO_working_3-way'!$I146)</f>
        <v>2.3736334855083872</v>
      </c>
      <c r="F147" s="21">
        <f>IF(OR($A147="",$B147="",$C147=""),"",B147*'MPTO_working_3-way'!$I146)</f>
        <v>3.6218373011636604</v>
      </c>
      <c r="G147" s="22">
        <f>IF(OR($A147="",$B147="",$C147=""),"",C147*'MPTO_working_3-way'!$I146)</f>
        <v>3.3046707578414187</v>
      </c>
      <c r="H147" s="17">
        <f>IF(OR($A147="",$B147="",$C147=""),"",'MPTO_working_3-way'!E146)</f>
        <v>2.3622315709085933</v>
      </c>
      <c r="I147" s="21">
        <f>IF(OR($A147="",$B147="",$C147=""),"",'MPTO_working_3-way'!F146)</f>
        <v>3.6392761802605738</v>
      </c>
      <c r="J147" s="22">
        <f>IF(OR($A147="",$B147="",$C147=""),"",'MPTO_working_3-way'!G146)</f>
        <v>3.3124476590025855</v>
      </c>
      <c r="K147" s="17">
        <f>IF(OR($A147="",$B147="",$C147=""),"",'OddsRatio_working_3-way'!H146)</f>
        <v>2.3671961582936953</v>
      </c>
      <c r="L147" s="21">
        <f>IF(OR($A147="",$B147="",$C147=""),"",'OddsRatio_working_3-way'!I146)</f>
        <v>3.6308168500499898</v>
      </c>
      <c r="M147" s="22">
        <f>IF(OR($A147="",$B147="",$C147=""),"",'OddsRatio_working_3-way'!J146)</f>
        <v>3.3097329037840457</v>
      </c>
      <c r="N147" s="23">
        <f t="shared" si="25"/>
        <v>42.129503400809121</v>
      </c>
      <c r="O147" s="24">
        <f t="shared" si="26"/>
        <v>27.610296014089585</v>
      </c>
      <c r="P147" s="24">
        <f t="shared" si="27"/>
        <v>30.260200585101281</v>
      </c>
      <c r="Q147" t="s">
        <v>331</v>
      </c>
      <c r="R147" t="s">
        <v>329</v>
      </c>
      <c r="S147" t="s">
        <v>481</v>
      </c>
      <c r="T147" s="35">
        <v>100</v>
      </c>
      <c r="U147" s="35">
        <f t="shared" si="24"/>
        <v>68.253968253968253</v>
      </c>
      <c r="V147" s="35"/>
      <c r="W147" s="35"/>
      <c r="X147" s="35"/>
      <c r="Y147" s="35"/>
      <c r="Z147" s="35"/>
      <c r="AA147" s="35">
        <f t="shared" si="22"/>
        <v>68.253968253968253</v>
      </c>
      <c r="AB147" s="35">
        <f t="shared" si="22"/>
        <v>0</v>
      </c>
      <c r="AC147" s="35">
        <f t="shared" si="22"/>
        <v>0</v>
      </c>
      <c r="AD147" s="36"/>
      <c r="AE147" s="36"/>
      <c r="AF147">
        <v>1.79</v>
      </c>
      <c r="AG147">
        <v>2.13</v>
      </c>
      <c r="AI147" s="36"/>
      <c r="AJ147" t="s">
        <v>429</v>
      </c>
      <c r="AK147" s="35"/>
      <c r="AL147" s="35"/>
    </row>
    <row r="148" spans="1:38" ht="15" x14ac:dyDescent="0.25">
      <c r="A148">
        <v>3.15</v>
      </c>
      <c r="B148">
        <v>3.73</v>
      </c>
      <c r="C148">
        <v>2.29</v>
      </c>
      <c r="D148" s="20">
        <f t="shared" si="23"/>
        <v>2.2238054913049421E-2</v>
      </c>
      <c r="E148" s="17">
        <f>IF(OR($A148="",$B148="",$C148=""),"",A148*'MPTO_working_3-way'!$I147)</f>
        <v>3.2200498729761056</v>
      </c>
      <c r="F148" s="21">
        <f>IF(OR($A148="",$B148="",$C148=""),"",B148*'MPTO_working_3-way'!$I147)</f>
        <v>3.8129479448256745</v>
      </c>
      <c r="G148" s="22">
        <f>IF(OR($A148="",$B148="",$C148=""),"",C148*'MPTO_working_3-way'!$I147)</f>
        <v>2.3409251457508833</v>
      </c>
      <c r="H148" s="17">
        <f>IF(OR($A148="",$B148="",$C148=""),"",'MPTO_working_3-way'!E147)</f>
        <v>3.2253108723044597</v>
      </c>
      <c r="I148" s="21">
        <f>IF(OR($A148="",$B148="",$C148=""),"",'MPTO_working_3-way'!F147)</f>
        <v>3.8360645570760221</v>
      </c>
      <c r="J148" s="22">
        <f>IF(OR($A148="",$B148="",$C148=""),"",'MPTO_working_3-way'!G147)</f>
        <v>2.329544124694392</v>
      </c>
      <c r="K148" s="17">
        <f>IF(OR($A148="",$B148="",$C148=""),"",'OddsRatio_working_3-way'!H147)</f>
        <v>3.224198266610407</v>
      </c>
      <c r="L148" s="21">
        <f>IF(OR($A148="",$B148="",$C148=""),"",'OddsRatio_working_3-way'!I147)</f>
        <v>3.8242145431843766</v>
      </c>
      <c r="M148" s="22">
        <f>IF(OR($A148="",$B148="",$C148=""),"",'OddsRatio_working_3-way'!J147)</f>
        <v>2.3345189599662444</v>
      </c>
      <c r="N148" s="23">
        <f t="shared" si="25"/>
        <v>31.055419619192353</v>
      </c>
      <c r="O148" s="24">
        <f t="shared" si="26"/>
        <v>26.226426756154403</v>
      </c>
      <c r="P148" s="24">
        <f t="shared" si="27"/>
        <v>42.71815362465324</v>
      </c>
      <c r="Q148" t="s">
        <v>170</v>
      </c>
      <c r="R148" t="s">
        <v>333</v>
      </c>
      <c r="S148" t="s">
        <v>481</v>
      </c>
      <c r="T148" s="35">
        <v>100</v>
      </c>
      <c r="U148" s="35">
        <f t="shared" si="24"/>
        <v>73.544973544973558</v>
      </c>
      <c r="V148" s="35"/>
      <c r="W148" s="35"/>
      <c r="X148" s="35"/>
      <c r="Y148" s="35"/>
      <c r="Z148" s="35"/>
      <c r="AA148" s="35">
        <f t="shared" si="22"/>
        <v>73.544973544973558</v>
      </c>
      <c r="AB148" s="35">
        <f t="shared" si="22"/>
        <v>0</v>
      </c>
      <c r="AC148" s="35">
        <f t="shared" si="22"/>
        <v>0</v>
      </c>
      <c r="AD148" s="36"/>
      <c r="AE148" s="36"/>
      <c r="AF148">
        <v>1.57</v>
      </c>
      <c r="AG148">
        <v>2.54</v>
      </c>
      <c r="AI148" s="36"/>
      <c r="AJ148" t="s">
        <v>429</v>
      </c>
      <c r="AK148" s="35"/>
      <c r="AL148" s="35"/>
    </row>
    <row r="149" spans="1:38" ht="15" x14ac:dyDescent="0.25">
      <c r="A149">
        <v>3.78</v>
      </c>
      <c r="B149">
        <v>3.54</v>
      </c>
      <c r="C149">
        <v>2.08</v>
      </c>
      <c r="D149" s="20">
        <f t="shared" si="23"/>
        <v>2.7805371025710013E-2</v>
      </c>
      <c r="E149" s="17">
        <f>IF(OR($A149="",$B149="",$C149=""),"",A149*'MPTO_working_3-way'!$I148)</f>
        <v>3.8851043024771839</v>
      </c>
      <c r="F149" s="21">
        <f>IF(OR($A149="",$B149="",$C149=""),"",B149*'MPTO_working_3-way'!$I148)</f>
        <v>3.6384310134310134</v>
      </c>
      <c r="G149" s="22">
        <f>IF(OR($A149="",$B149="",$C149=""),"",C149*'MPTO_working_3-way'!$I148)</f>
        <v>2.1378351717334767</v>
      </c>
      <c r="H149" s="17">
        <f>IF(OR($A149="",$B149="",$C149=""),"",'MPTO_working_3-way'!E148)</f>
        <v>3.9172395778209639</v>
      </c>
      <c r="I149" s="21">
        <f>IF(OR($A149="",$B149="",$C149=""),"",'MPTO_working_3-way'!F148)</f>
        <v>3.66008874824576</v>
      </c>
      <c r="J149" s="22">
        <f>IF(OR($A149="",$B149="",$C149=""),"",'MPTO_working_3-way'!G148)</f>
        <v>2.1208872936179137</v>
      </c>
      <c r="K149" s="17">
        <f>IF(OR($A149="",$B149="",$C149=""),"",'OddsRatio_working_3-way'!H148)</f>
        <v>3.9029073608344862</v>
      </c>
      <c r="L149" s="21">
        <f>IF(OR($A149="",$B149="",$C149=""),"",'OddsRatio_working_3-way'!I148)</f>
        <v>3.6522966534243158</v>
      </c>
      <c r="M149" s="22">
        <f>IF(OR($A149="",$B149="",$C149=""),"",'OddsRatio_working_3-way'!J148)</f>
        <v>2.1277481833457719</v>
      </c>
      <c r="N149" s="23">
        <f t="shared" si="25"/>
        <v>25.739334703636896</v>
      </c>
      <c r="O149" s="24">
        <f t="shared" si="26"/>
        <v>27.484374344561434</v>
      </c>
      <c r="P149" s="24">
        <f t="shared" si="27"/>
        <v>46.776290951801677</v>
      </c>
      <c r="Q149" t="s">
        <v>37</v>
      </c>
      <c r="R149" t="s">
        <v>42</v>
      </c>
      <c r="S149" t="s">
        <v>481</v>
      </c>
      <c r="T149" s="35">
        <v>100</v>
      </c>
      <c r="U149" s="35">
        <f t="shared" si="24"/>
        <v>76.798143851508115</v>
      </c>
      <c r="V149" s="35"/>
      <c r="W149" s="35"/>
      <c r="X149" s="35"/>
      <c r="Y149" s="35"/>
      <c r="Z149" s="35"/>
      <c r="AA149" s="35">
        <f t="shared" si="22"/>
        <v>76.798143851508115</v>
      </c>
      <c r="AB149" s="35">
        <f t="shared" si="22"/>
        <v>0</v>
      </c>
      <c r="AC149" s="35">
        <f t="shared" si="22"/>
        <v>0</v>
      </c>
      <c r="AD149" s="36"/>
      <c r="AE149" s="36"/>
      <c r="AF149">
        <v>2.09</v>
      </c>
      <c r="AG149">
        <v>1.8</v>
      </c>
      <c r="AI149" s="36"/>
      <c r="AJ149" t="s">
        <v>111</v>
      </c>
      <c r="AK149" s="35"/>
      <c r="AL149" s="35"/>
    </row>
    <row r="150" spans="1:38" ht="15" x14ac:dyDescent="0.25">
      <c r="A150">
        <v>4.3099999999999996</v>
      </c>
      <c r="B150">
        <v>3.43</v>
      </c>
      <c r="C150">
        <v>1.98</v>
      </c>
      <c r="D150" s="20">
        <f t="shared" si="23"/>
        <v>2.8614256039797059E-2</v>
      </c>
      <c r="E150" s="17">
        <f>IF(OR($A150="",$B150="",$C150=""),"",A150*'MPTO_working_3-way'!$I149)</f>
        <v>4.4333274435315246</v>
      </c>
      <c r="F150" s="21">
        <f>IF(OR($A150="",$B150="",$C150=""),"",B150*'MPTO_working_3-way'!$I149)</f>
        <v>3.5281468982165043</v>
      </c>
      <c r="G150" s="22">
        <f>IF(OR($A150="",$B150="",$C150=""),"",C150*'MPTO_working_3-way'!$I149)</f>
        <v>2.0366562269587982</v>
      </c>
      <c r="H150" s="17">
        <f>IF(OR($A150="",$B150="",$C150=""),"",'MPTO_working_3-way'!E149)</f>
        <v>4.4947764287338341</v>
      </c>
      <c r="I150" s="21">
        <f>IF(OR($A150="",$B150="",$C150=""),"",'MPTO_working_3-way'!F149)</f>
        <v>3.5460099595240391</v>
      </c>
      <c r="J150" s="22">
        <f>IF(OR($A150="",$B150="",$C150=""),"",'MPTO_working_3-way'!G149)</f>
        <v>2.0181128872562892</v>
      </c>
      <c r="K150" s="17">
        <f>IF(OR($A150="",$B150="",$C150=""),"",'OddsRatio_working_3-way'!H149)</f>
        <v>4.4636599699464989</v>
      </c>
      <c r="L150" s="21">
        <f>IF(OR($A150="",$B150="",$C150=""),"",'OddsRatio_working_3-way'!I149)</f>
        <v>3.5428077724984881</v>
      </c>
      <c r="M150" s="22">
        <f>IF(OR($A150="",$B150="",$C150=""),"",'OddsRatio_working_3-way'!J149)</f>
        <v>2.0254944926125584</v>
      </c>
      <c r="N150" s="23">
        <f t="shared" si="25"/>
        <v>22.556420944251627</v>
      </c>
      <c r="O150" s="24">
        <f t="shared" si="26"/>
        <v>28.343491040736001</v>
      </c>
      <c r="P150" s="24">
        <f t="shared" si="27"/>
        <v>49.100088015012368</v>
      </c>
      <c r="Q150" t="s">
        <v>93</v>
      </c>
      <c r="R150" t="s">
        <v>34</v>
      </c>
      <c r="S150" t="s">
        <v>481</v>
      </c>
      <c r="T150" s="35">
        <v>100</v>
      </c>
      <c r="U150" s="35">
        <f t="shared" si="24"/>
        <v>61.832061068702288</v>
      </c>
      <c r="V150" s="35"/>
      <c r="W150" s="35"/>
      <c r="X150" s="35"/>
      <c r="Y150" s="35"/>
      <c r="Z150" s="35"/>
      <c r="AA150" s="35">
        <f t="shared" si="22"/>
        <v>61.832061068702288</v>
      </c>
      <c r="AB150" s="35">
        <f t="shared" si="22"/>
        <v>0</v>
      </c>
      <c r="AC150" s="35">
        <f t="shared" si="22"/>
        <v>0</v>
      </c>
      <c r="AD150" s="36"/>
      <c r="AE150" s="36"/>
      <c r="AF150">
        <v>2.0299999999999998</v>
      </c>
      <c r="AG150">
        <v>1.87</v>
      </c>
      <c r="AI150" s="36"/>
      <c r="AJ150" t="s">
        <v>111</v>
      </c>
      <c r="AK150" s="35"/>
      <c r="AL150" s="35"/>
    </row>
    <row r="151" spans="1:38" ht="15" x14ac:dyDescent="0.25">
      <c r="A151">
        <v>2.62</v>
      </c>
      <c r="B151">
        <v>3.56</v>
      </c>
      <c r="C151">
        <v>2.78</v>
      </c>
      <c r="D151" s="20">
        <f t="shared" si="23"/>
        <v>2.2290495933298793E-2</v>
      </c>
      <c r="E151" s="17">
        <f>IF(OR($A151="",$B151="",$C151=""),"",A151*'MPTO_working_3-way'!$I150)</f>
        <v>2.6784010993452427</v>
      </c>
      <c r="F151" s="21">
        <f>IF(OR($A151="",$B151="",$C151=""),"",B151*'MPTO_working_3-way'!$I150)</f>
        <v>3.6393541655225436</v>
      </c>
      <c r="G151" s="22">
        <f>IF(OR($A151="",$B151="",$C151=""),"",C151*'MPTO_working_3-way'!$I150)</f>
        <v>2.8419675786945704</v>
      </c>
      <c r="H151" s="17">
        <f>IF(OR($A151="",$B151="",$C151=""),"",'MPTO_working_3-way'!E150)</f>
        <v>2.6720162284023421</v>
      </c>
      <c r="I151" s="21">
        <f>IF(OR($A151="",$B151="",$C151=""),"",'MPTO_working_3-way'!F150)</f>
        <v>3.6567254659655775</v>
      </c>
      <c r="J151" s="22">
        <f>IF(OR($A151="",$B151="",$C151=""),"",'MPTO_working_3-way'!G150)</f>
        <v>2.8386344342294096</v>
      </c>
      <c r="K151" s="17">
        <f>IF(OR($A151="",$B151="",$C151=""),"",'OddsRatio_working_3-way'!H150)</f>
        <v>2.6752415801262055</v>
      </c>
      <c r="L151" s="21">
        <f>IF(OR($A151="",$B151="",$C151=""),"",'OddsRatio_working_3-way'!I150)</f>
        <v>3.6472953364957315</v>
      </c>
      <c r="M151" s="22">
        <f>IF(OR($A151="",$B151="",$C151=""),"",'OddsRatio_working_3-way'!J150)</f>
        <v>2.8406975386571878</v>
      </c>
      <c r="N151" s="23">
        <f t="shared" si="25"/>
        <v>37.335707495208922</v>
      </c>
      <c r="O151" s="24">
        <f t="shared" si="26"/>
        <v>27.477402707148141</v>
      </c>
      <c r="P151" s="24">
        <f t="shared" si="27"/>
        <v>35.186889797642948</v>
      </c>
      <c r="Q151" t="s">
        <v>208</v>
      </c>
      <c r="R151" t="s">
        <v>348</v>
      </c>
      <c r="S151" t="s">
        <v>481</v>
      </c>
      <c r="T151" s="35">
        <v>100</v>
      </c>
      <c r="U151" s="35">
        <f t="shared" si="24"/>
        <v>39.393939393939398</v>
      </c>
      <c r="V151" s="35"/>
      <c r="W151" s="35"/>
      <c r="X151" s="35"/>
      <c r="Y151" s="35"/>
      <c r="Z151" s="35"/>
      <c r="AA151" s="35">
        <f t="shared" si="22"/>
        <v>39.393939393939398</v>
      </c>
      <c r="AB151" s="35">
        <f t="shared" si="22"/>
        <v>0</v>
      </c>
      <c r="AC151" s="35">
        <f t="shared" si="22"/>
        <v>0</v>
      </c>
      <c r="AD151" s="36"/>
      <c r="AE151" s="36"/>
      <c r="AF151">
        <v>1.67</v>
      </c>
      <c r="AG151">
        <v>2.3199999999999998</v>
      </c>
      <c r="AI151" s="36"/>
      <c r="AJ151" t="s">
        <v>422</v>
      </c>
      <c r="AK151" s="35"/>
      <c r="AL151" s="35"/>
    </row>
    <row r="152" spans="1:38" ht="15" x14ac:dyDescent="0.25">
      <c r="A152">
        <v>1.65</v>
      </c>
      <c r="B152">
        <v>3.92</v>
      </c>
      <c r="C152">
        <v>6.08</v>
      </c>
      <c r="D152" s="20">
        <f t="shared" si="23"/>
        <v>2.5636331087458997E-2</v>
      </c>
      <c r="E152" s="17">
        <f>IF(OR($A152="",$B152="",$C152=""),"",A152*'MPTO_working_3-way'!$I151)</f>
        <v>1.6922999462943074</v>
      </c>
      <c r="F152" s="21">
        <f>IF(OR($A152="",$B152="",$C152=""),"",B152*'MPTO_working_3-way'!$I151)</f>
        <v>4.0204944178628388</v>
      </c>
      <c r="G152" s="22">
        <f>IF(OR($A152="",$B152="",$C152=""),"",C152*'MPTO_working_3-way'!$I151)</f>
        <v>6.2358688930117507</v>
      </c>
      <c r="H152" s="17">
        <f>IF(OR($A152="",$B152="",$C152=""),"",'MPTO_working_3-way'!E151)</f>
        <v>1.673597697575236</v>
      </c>
      <c r="I152" s="21">
        <f>IF(OR($A152="",$B152="",$C152=""),"",'MPTO_working_3-way'!F151)</f>
        <v>4.0558638936407796</v>
      </c>
      <c r="J152" s="22">
        <f>IF(OR($A152="",$B152="",$C152=""),"",'MPTO_working_3-way'!G151)</f>
        <v>6.4132064640701394</v>
      </c>
      <c r="K152" s="17">
        <f>IF(OR($A152="",$B152="",$C152=""),"",'OddsRatio_working_3-way'!H151)</f>
        <v>1.6802767808529868</v>
      </c>
      <c r="L152" s="21">
        <f>IF(OR($A152="",$B152="",$C152=""),"",'OddsRatio_working_3-way'!I151)</f>
        <v>4.056012615524188</v>
      </c>
      <c r="M152" s="22">
        <f>IF(OR($A152="",$B152="",$C152=""),"",'OddsRatio_working_3-way'!J151)</f>
        <v>6.3166246872818057</v>
      </c>
      <c r="N152" s="23">
        <f t="shared" si="25"/>
        <v>59.09117956244917</v>
      </c>
      <c r="O152" s="24">
        <f t="shared" si="26"/>
        <v>24.872562826030904</v>
      </c>
      <c r="P152" s="24">
        <f t="shared" si="27"/>
        <v>16.036257611519922</v>
      </c>
      <c r="Q152" t="s">
        <v>129</v>
      </c>
      <c r="R152" t="s">
        <v>338</v>
      </c>
      <c r="S152" t="s">
        <v>481</v>
      </c>
      <c r="T152" s="35">
        <v>100</v>
      </c>
      <c r="U152" s="35">
        <f t="shared" si="24"/>
        <v>51.92307692307692</v>
      </c>
      <c r="V152" s="35"/>
      <c r="W152" s="35"/>
      <c r="X152" s="35"/>
      <c r="Y152" s="35"/>
      <c r="Z152" s="35"/>
      <c r="AA152" s="35">
        <f t="shared" si="22"/>
        <v>51.92307692307692</v>
      </c>
      <c r="AB152" s="35">
        <f t="shared" si="22"/>
        <v>0</v>
      </c>
      <c r="AC152" s="35">
        <f t="shared" si="22"/>
        <v>0</v>
      </c>
      <c r="AD152" s="36"/>
      <c r="AE152" s="36"/>
      <c r="AF152">
        <v>1.89</v>
      </c>
      <c r="AG152">
        <v>2.0099999999999998</v>
      </c>
      <c r="AI152" s="36"/>
      <c r="AJ152" t="s">
        <v>422</v>
      </c>
      <c r="AK152" s="35"/>
      <c r="AL152" s="35"/>
    </row>
    <row r="153" spans="1:38" ht="15" x14ac:dyDescent="0.25">
      <c r="A153">
        <v>2.08</v>
      </c>
      <c r="B153">
        <v>3.5</v>
      </c>
      <c r="C153">
        <v>3.89</v>
      </c>
      <c r="D153" s="20">
        <f t="shared" si="23"/>
        <v>2.3552925223876198E-2</v>
      </c>
      <c r="E153" s="17">
        <f>IF(OR($A153="",$B153="",$C153=""),"",A153*'MPTO_working_3-way'!$I152)</f>
        <v>2.1289900844656624</v>
      </c>
      <c r="F153" s="21">
        <f>IF(OR($A153="",$B153="",$C153=""),"",B153*'MPTO_working_3-way'!$I152)</f>
        <v>3.5824352382835665</v>
      </c>
      <c r="G153" s="22">
        <f>IF(OR($A153="",$B153="",$C153=""),"",C153*'MPTO_working_3-way'!$I152)</f>
        <v>3.9816208791208787</v>
      </c>
      <c r="H153" s="17">
        <f>IF(OR($A153="",$B153="",$C153=""),"",'MPTO_working_3-way'!E152)</f>
        <v>2.1145303399870574</v>
      </c>
      <c r="I153" s="21">
        <f>IF(OR($A153="",$B153="",$C153=""),"",'MPTO_working_3-way'!F152)</f>
        <v>3.598891835334185</v>
      </c>
      <c r="J153" s="22">
        <f>IF(OR($A153="",$B153="",$C153=""),"",'MPTO_working_3-way'!G152)</f>
        <v>4.0125442780900196</v>
      </c>
      <c r="K153" s="17">
        <f>IF(OR($A153="",$B153="",$C153=""),"",'OddsRatio_working_3-way'!H152)</f>
        <v>2.12041101355253</v>
      </c>
      <c r="L153" s="21">
        <f>IF(OR($A153="",$B153="",$C153=""),"",'OddsRatio_working_3-way'!I152)</f>
        <v>3.5935440128530773</v>
      </c>
      <c r="M153" s="22">
        <f>IF(OR($A153="",$B153="",$C153=""),"",'OddsRatio_working_3-way'!J152)</f>
        <v>3.9981368788581571</v>
      </c>
      <c r="N153" s="23">
        <f t="shared" si="25"/>
        <v>46.970627402005107</v>
      </c>
      <c r="O153" s="24">
        <f t="shared" si="26"/>
        <v>27.913972856048748</v>
      </c>
      <c r="P153" s="24">
        <f t="shared" si="27"/>
        <v>25.11539974194617</v>
      </c>
      <c r="Q153" t="s">
        <v>339</v>
      </c>
      <c r="R153" t="s">
        <v>342</v>
      </c>
      <c r="S153" t="s">
        <v>481</v>
      </c>
      <c r="T153" s="35">
        <v>100</v>
      </c>
      <c r="U153" s="35">
        <f t="shared" si="24"/>
        <v>56.521739130434774</v>
      </c>
      <c r="V153" s="35"/>
      <c r="W153" s="35"/>
      <c r="X153" s="35"/>
      <c r="Y153" s="35"/>
      <c r="Z153" s="35"/>
      <c r="AA153" s="35">
        <f t="shared" si="22"/>
        <v>56.521739130434774</v>
      </c>
      <c r="AB153" s="35">
        <f t="shared" si="22"/>
        <v>0</v>
      </c>
      <c r="AC153" s="35">
        <f t="shared" si="22"/>
        <v>0</v>
      </c>
      <c r="AD153" s="36"/>
      <c r="AE153" s="36"/>
      <c r="AF153">
        <v>2.08</v>
      </c>
      <c r="AG153">
        <v>1.84</v>
      </c>
      <c r="AI153" s="36"/>
      <c r="AJ153" t="s">
        <v>422</v>
      </c>
      <c r="AK153" s="35"/>
      <c r="AL153" s="35"/>
    </row>
    <row r="154" spans="1:38" s="35" customFormat="1" ht="15" x14ac:dyDescent="0.25">
      <c r="A154">
        <v>2.2999999999999998</v>
      </c>
      <c r="B154">
        <v>3.15</v>
      </c>
      <c r="C154">
        <v>3.71</v>
      </c>
      <c r="D154" s="20">
        <f t="shared" si="23"/>
        <v>2.1784705131710824E-2</v>
      </c>
      <c r="E154" s="17">
        <f>IF(OR($A154="",$B154="",$C154=""),"",A154*'MPTO_working_3-way'!$I153)</f>
        <v>2.3501048218029346</v>
      </c>
      <c r="F154" s="21">
        <f>IF(OR($A154="",$B154="",$C154=""),"",B154*'MPTO_working_3-way'!$I153)</f>
        <v>3.2186218211648892</v>
      </c>
      <c r="G154" s="22">
        <f>IF(OR($A154="",$B154="",$C154=""),"",C154*'MPTO_working_3-way'!$I153)</f>
        <v>3.7908212560386469</v>
      </c>
      <c r="H154" s="17">
        <f>IF(OR($A154="",$B154="",$C154=""),"",'MPTO_working_3-way'!E153)</f>
        <v>2.339066164451709</v>
      </c>
      <c r="I154" s="21">
        <f>IF(OR($A154="",$B154="",$C154=""),"",'MPTO_working_3-way'!F153)</f>
        <v>3.2237396280800925</v>
      </c>
      <c r="J154" s="22">
        <f>IF(OR($A154="",$B154="",$C154=""),"",'MPTO_working_3-way'!G153)</f>
        <v>3.8127161699240397</v>
      </c>
      <c r="K154" s="17">
        <f>IF(OR($A154="",$B154="",$C154=""),"",'OddsRatio_working_3-way'!H153)</f>
        <v>2.343900997400016</v>
      </c>
      <c r="L154" s="21">
        <f>IF(OR($A154="",$B154="",$C154=""),"",'OddsRatio_working_3-way'!I153)</f>
        <v>3.2226054957000265</v>
      </c>
      <c r="M154" s="22">
        <f>IF(OR($A154="",$B154="",$C154=""),"",'OddsRatio_working_3-way'!J153)</f>
        <v>3.8015166945800343</v>
      </c>
      <c r="N154" s="23">
        <f t="shared" si="25"/>
        <v>42.551293487957189</v>
      </c>
      <c r="O154" s="24">
        <f t="shared" si="26"/>
        <v>31.06919841977826</v>
      </c>
      <c r="P154" s="24">
        <f t="shared" si="27"/>
        <v>26.379508092264565</v>
      </c>
      <c r="Q154" t="s">
        <v>130</v>
      </c>
      <c r="R154" t="s">
        <v>344</v>
      </c>
      <c r="S154" t="s">
        <v>481</v>
      </c>
      <c r="T154" s="35">
        <v>100</v>
      </c>
      <c r="U154" s="35">
        <f t="shared" si="24"/>
        <v>45.652173913043477</v>
      </c>
      <c r="AA154" s="35">
        <f t="shared" si="22"/>
        <v>45.652173913043477</v>
      </c>
      <c r="AB154" s="35">
        <f t="shared" si="22"/>
        <v>0</v>
      </c>
      <c r="AC154" s="35">
        <f t="shared" si="22"/>
        <v>0</v>
      </c>
      <c r="AD154" s="36"/>
      <c r="AE154" s="36"/>
      <c r="AF154">
        <v>2.33</v>
      </c>
      <c r="AG154">
        <v>1.67</v>
      </c>
      <c r="AH154" s="36"/>
      <c r="AI154" s="36"/>
      <c r="AJ154" t="s">
        <v>422</v>
      </c>
    </row>
    <row r="155" spans="1:38" ht="15" x14ac:dyDescent="0.25">
      <c r="A155">
        <v>1.84</v>
      </c>
      <c r="B155">
        <v>3.85</v>
      </c>
      <c r="C155">
        <v>4.54</v>
      </c>
      <c r="D155" s="20">
        <f t="shared" si="23"/>
        <v>2.3482837790441691E-2</v>
      </c>
      <c r="E155" s="17">
        <f>IF(OR($A155="",$B155="",$C155=""),"",A155*'MPTO_working_3-way'!$I154)</f>
        <v>1.8832084215344127</v>
      </c>
      <c r="F155" s="21">
        <f>IF(OR($A155="",$B155="",$C155=""),"",B155*'MPTO_working_3-way'!$I154)</f>
        <v>3.9404089254932004</v>
      </c>
      <c r="G155" s="22">
        <f>IF(OR($A155="",$B155="",$C155=""),"",C155*'MPTO_working_3-way'!$I154)</f>
        <v>4.6466120835686056</v>
      </c>
      <c r="H155" s="17">
        <f>IF(OR($A155="",$B155="",$C155=""),"",'MPTO_working_3-way'!E154)</f>
        <v>1.8668884341400138</v>
      </c>
      <c r="I155" s="21">
        <f>IF(OR($A155="",$B155="",$C155=""),"",'MPTO_working_3-way'!F154)</f>
        <v>3.969629994124801</v>
      </c>
      <c r="J155" s="22">
        <f>IF(OR($A155="",$B155="",$C155=""),"",'MPTO_working_3-way'!G154)</f>
        <v>4.7072844683745139</v>
      </c>
      <c r="K155" s="17">
        <f>IF(OR($A155="",$B155="",$C155=""),"",'OddsRatio_working_3-way'!H154)</f>
        <v>1.8730295554503158</v>
      </c>
      <c r="L155" s="21">
        <f>IF(OR($A155="",$B155="",$C155=""),"",'OddsRatio_working_3-way'!I154)</f>
        <v>3.9620645631349993</v>
      </c>
      <c r="M155" s="22">
        <f>IF(OR($A155="",$B155="",$C155=""),"",'OddsRatio_working_3-way'!J154)</f>
        <v>4.6791959836834724</v>
      </c>
      <c r="N155" s="23">
        <f t="shared" si="25"/>
        <v>53.100867039730716</v>
      </c>
      <c r="O155" s="24">
        <f t="shared" si="26"/>
        <v>25.378076715092078</v>
      </c>
      <c r="P155" s="24">
        <f t="shared" si="27"/>
        <v>21.521056245177203</v>
      </c>
      <c r="Q155" t="s">
        <v>335</v>
      </c>
      <c r="R155" t="s">
        <v>207</v>
      </c>
      <c r="S155" t="s">
        <v>481</v>
      </c>
      <c r="T155" s="35">
        <v>100</v>
      </c>
      <c r="U155" s="35">
        <f t="shared" si="24"/>
        <v>33.333333333333329</v>
      </c>
      <c r="V155" s="35"/>
      <c r="W155" s="35"/>
      <c r="X155" s="35"/>
      <c r="Y155" s="35"/>
      <c r="Z155" s="35"/>
      <c r="AA155" s="35">
        <f t="shared" si="22"/>
        <v>33.333333333333329</v>
      </c>
      <c r="AB155" s="35">
        <f t="shared" si="22"/>
        <v>0</v>
      </c>
      <c r="AC155" s="35">
        <f t="shared" si="22"/>
        <v>0</v>
      </c>
      <c r="AD155" s="36"/>
      <c r="AE155" s="36"/>
      <c r="AF155">
        <v>1.96</v>
      </c>
      <c r="AG155">
        <v>1.94</v>
      </c>
      <c r="AI155" s="36"/>
      <c r="AJ155" t="s">
        <v>422</v>
      </c>
      <c r="AK155" s="35"/>
      <c r="AL155" s="35"/>
    </row>
    <row r="156" spans="1:38" ht="15" x14ac:dyDescent="0.25">
      <c r="A156">
        <v>1.5</v>
      </c>
      <c r="B156">
        <v>4.71</v>
      </c>
      <c r="C156">
        <v>6.91</v>
      </c>
      <c r="D156" s="20">
        <f t="shared" si="23"/>
        <v>2.3698692009180844E-2</v>
      </c>
      <c r="E156" s="17">
        <f>IF(OR($A156="",$B156="",$C156=""),"",A156*'MPTO_working_3-way'!$I155)</f>
        <v>1.5355480380137712</v>
      </c>
      <c r="F156" s="21">
        <f>IF(OR($A156="",$B156="",$C156=""),"",B156*'MPTO_working_3-way'!$I155)</f>
        <v>4.8216208393632414</v>
      </c>
      <c r="G156" s="22">
        <f>IF(OR($A156="",$B156="",$C156=""),"",C156*'MPTO_working_3-way'!$I155)</f>
        <v>7.0737579617834401</v>
      </c>
      <c r="H156" s="17">
        <f>IF(OR($A156="",$B156="",$C156=""),"",'MPTO_working_3-way'!E155)</f>
        <v>1.51798715503048</v>
      </c>
      <c r="I156" s="21">
        <f>IF(OR($A156="",$B156="",$C156=""),"",'MPTO_working_3-way'!F155)</f>
        <v>4.8920170151362568</v>
      </c>
      <c r="J156" s="22">
        <f>IF(OR($A156="",$B156="",$C156=""),"",'MPTO_working_3-way'!G155)</f>
        <v>7.3089671899211748</v>
      </c>
      <c r="K156" s="17">
        <f>IF(OR($A156="",$B156="",$C156=""),"",'OddsRatio_working_3-way'!H155)</f>
        <v>1.5237506604255009</v>
      </c>
      <c r="L156" s="21">
        <f>IF(OR($A156="",$B156="",$C156=""),"",'OddsRatio_working_3-way'!I155)</f>
        <v>4.8862299003572138</v>
      </c>
      <c r="M156" s="22">
        <f>IF(OR($A156="",$B156="",$C156=""),"",'OddsRatio_working_3-way'!J155)</f>
        <v>7.1907328062294189</v>
      </c>
      <c r="N156" s="23">
        <f t="shared" si="25"/>
        <v>65.12332895123869</v>
      </c>
      <c r="O156" s="24">
        <f t="shared" si="26"/>
        <v>20.739913678738439</v>
      </c>
      <c r="P156" s="24">
        <f t="shared" si="27"/>
        <v>14.13675737002287</v>
      </c>
      <c r="Q156" t="s">
        <v>341</v>
      </c>
      <c r="R156" t="s">
        <v>206</v>
      </c>
      <c r="S156" t="s">
        <v>481</v>
      </c>
      <c r="T156" s="35">
        <v>100</v>
      </c>
      <c r="U156" s="35">
        <f t="shared" si="24"/>
        <v>81.343283582089541</v>
      </c>
      <c r="V156" s="35"/>
      <c r="W156" s="35"/>
      <c r="X156" s="35"/>
      <c r="Y156" s="35"/>
      <c r="Z156" s="35"/>
      <c r="AA156" s="35">
        <f t="shared" si="22"/>
        <v>81.343283582089541</v>
      </c>
      <c r="AB156" s="35">
        <f t="shared" si="22"/>
        <v>0</v>
      </c>
      <c r="AC156" s="35">
        <f t="shared" si="22"/>
        <v>0</v>
      </c>
      <c r="AD156" s="36"/>
      <c r="AE156" s="36"/>
      <c r="AF156">
        <v>1.65</v>
      </c>
      <c r="AG156">
        <v>2.35</v>
      </c>
      <c r="AI156" s="36"/>
      <c r="AJ156" t="s">
        <v>422</v>
      </c>
      <c r="AK156" s="35"/>
      <c r="AL156" s="35"/>
    </row>
    <row r="157" spans="1:38" ht="15" x14ac:dyDescent="0.25">
      <c r="A157">
        <v>5.36</v>
      </c>
      <c r="B157">
        <v>4.4400000000000004</v>
      </c>
      <c r="C157">
        <v>1.63</v>
      </c>
      <c r="D157" s="20">
        <f t="shared" si="23"/>
        <v>2.528932191966704E-2</v>
      </c>
      <c r="E157" s="17">
        <f>IF(OR($A157="",$B157="",$C157=""),"",A157*'MPTO_working_3-way'!$I156)</f>
        <v>5.4955507654894156</v>
      </c>
      <c r="F157" s="21">
        <f>IF(OR($A157="",$B157="",$C157=""),"",B157*'MPTO_working_3-way'!$I156)</f>
        <v>4.5522845893233219</v>
      </c>
      <c r="G157" s="22">
        <f>IF(OR($A157="",$B157="",$C157=""),"",C157*'MPTO_working_3-way'!$I156)</f>
        <v>1.6712215947290572</v>
      </c>
      <c r="H157" s="17">
        <f>IF(OR($A157="",$B157="",$C157=""),"",'MPTO_working_3-way'!E156)</f>
        <v>5.6136446079301541</v>
      </c>
      <c r="I157" s="21">
        <f>IF(OR($A157="",$B157="",$C157=""),"",'MPTO_working_3-way'!F156)</f>
        <v>4.612642904751727</v>
      </c>
      <c r="J157" s="22">
        <f>IF(OR($A157="",$B157="",$C157=""),"",'MPTO_working_3-way'!G156)</f>
        <v>1.6527091015970188</v>
      </c>
      <c r="K157" s="17">
        <f>IF(OR($A157="",$B157="",$C157=""),"",'OddsRatio_working_3-way'!H156)</f>
        <v>5.5613175804138759</v>
      </c>
      <c r="L157" s="21">
        <f>IF(OR($A157="",$B157="",$C157=""),"",'OddsRatio_working_3-way'!I156)</f>
        <v>4.5988377239962697</v>
      </c>
      <c r="M157" s="22">
        <f>IF(OR($A157="",$B157="",$C157=""),"",'OddsRatio_working_3-way'!J156)</f>
        <v>1.6590894668946659</v>
      </c>
      <c r="N157" s="23">
        <f t="shared" si="25"/>
        <v>18.19653830294375</v>
      </c>
      <c r="O157" s="24">
        <f t="shared" si="26"/>
        <v>21.966992185535698</v>
      </c>
      <c r="P157" s="24">
        <f t="shared" si="27"/>
        <v>59.836469511520562</v>
      </c>
      <c r="Q157" t="s">
        <v>346</v>
      </c>
      <c r="R157" t="s">
        <v>336</v>
      </c>
      <c r="S157" t="s">
        <v>481</v>
      </c>
      <c r="T157" s="35">
        <v>100</v>
      </c>
      <c r="U157" s="35">
        <f t="shared" si="24"/>
        <v>30.555555555555554</v>
      </c>
      <c r="V157" s="35"/>
      <c r="W157" s="35"/>
      <c r="X157" s="35"/>
      <c r="Y157" s="35"/>
      <c r="Z157" s="35"/>
      <c r="AA157" s="35">
        <f t="shared" si="22"/>
        <v>30.555555555555554</v>
      </c>
      <c r="AB157" s="35">
        <f t="shared" si="22"/>
        <v>0</v>
      </c>
      <c r="AC157" s="35">
        <f t="shared" si="22"/>
        <v>0</v>
      </c>
      <c r="AD157" s="36"/>
      <c r="AE157" s="36"/>
      <c r="AF157">
        <v>1.6</v>
      </c>
      <c r="AG157">
        <v>2.4900000000000002</v>
      </c>
      <c r="AI157" s="36"/>
      <c r="AJ157" t="s">
        <v>422</v>
      </c>
      <c r="AK157" s="35"/>
      <c r="AL157" s="35"/>
    </row>
    <row r="158" spans="1:38" ht="15" x14ac:dyDescent="0.25">
      <c r="A158">
        <v>1.44</v>
      </c>
      <c r="B158">
        <v>4.3099999999999996</v>
      </c>
      <c r="C158">
        <v>7.42</v>
      </c>
      <c r="D158" s="20">
        <f t="shared" si="23"/>
        <v>6.1233895417233786E-2</v>
      </c>
      <c r="E158" s="17">
        <f>IF(OR($A158="",$B158="",$C158=""),"",A158*'MPTO_working_3-way'!$I157)</f>
        <v>1.5281768094008166</v>
      </c>
      <c r="F158" s="21">
        <f>IF(OR($A158="",$B158="",$C158=""),"",B158*'MPTO_working_3-way'!$I157)</f>
        <v>4.5739180892482771</v>
      </c>
      <c r="G158" s="22">
        <f>IF(OR($A158="",$B158="",$C158=""),"",C158*'MPTO_working_3-way'!$I157)</f>
        <v>7.8743555039958748</v>
      </c>
      <c r="H158" s="17">
        <f>IF(OR($A158="",$B158="",$C158=""),"",'MPTO_working_3-way'!E157)</f>
        <v>1.4836065644188541</v>
      </c>
      <c r="I158" s="21">
        <f>IF(OR($A158="",$B158="",$C158=""),"",'MPTO_working_3-way'!F157)</f>
        <v>4.7257357132438909</v>
      </c>
      <c r="J158" s="22">
        <f>IF(OR($A158="",$B158="",$C158=""),"",'MPTO_working_3-way'!G157)</f>
        <v>8.7443474667972367</v>
      </c>
      <c r="K158" s="17">
        <f>IF(OR($A158="",$B158="",$C158=""),"",'OddsRatio_working_3-way'!H157)</f>
        <v>1.4972152006306672</v>
      </c>
      <c r="L158" s="21">
        <f>IF(OR($A158="",$B158="",$C158=""),"",'OddsRatio_working_3-way'!I157)</f>
        <v>4.7404143501988827</v>
      </c>
      <c r="M158" s="22">
        <f>IF(OR($A158="",$B158="",$C158=""),"",'OddsRatio_working_3-way'!J157)</f>
        <v>8.2548217910201878</v>
      </c>
      <c r="N158" s="23">
        <f t="shared" si="25"/>
        <v>65.437454216576569</v>
      </c>
      <c r="O158" s="24">
        <f t="shared" si="26"/>
        <v>21.863093752174077</v>
      </c>
      <c r="P158" s="24">
        <f t="shared" si="27"/>
        <v>12.699452031249361</v>
      </c>
      <c r="Q158" t="s">
        <v>232</v>
      </c>
      <c r="R158" t="s">
        <v>351</v>
      </c>
      <c r="S158" t="s">
        <v>481</v>
      </c>
      <c r="T158" s="35">
        <v>100</v>
      </c>
      <c r="U158" s="35">
        <f t="shared" si="24"/>
        <v>77.011494252873561</v>
      </c>
      <c r="V158" s="35"/>
      <c r="W158" s="35"/>
      <c r="X158" s="35"/>
      <c r="Y158" s="35"/>
      <c r="Z158" s="35"/>
      <c r="AA158" s="35">
        <f t="shared" si="22"/>
        <v>77.011494252873561</v>
      </c>
      <c r="AB158" s="35">
        <f t="shared" si="22"/>
        <v>0</v>
      </c>
      <c r="AC158" s="35">
        <f t="shared" si="22"/>
        <v>0</v>
      </c>
      <c r="AD158" s="36"/>
      <c r="AE158" s="36"/>
      <c r="AF158">
        <v>2.17</v>
      </c>
      <c r="AG158">
        <v>1.68</v>
      </c>
      <c r="AI158" s="36"/>
      <c r="AJ158" t="s">
        <v>432</v>
      </c>
      <c r="AK158" s="35"/>
      <c r="AL158" s="35"/>
    </row>
    <row r="159" spans="1:38" ht="15" x14ac:dyDescent="0.25">
      <c r="A159">
        <v>4.3499999999999996</v>
      </c>
      <c r="B159">
        <v>4.07</v>
      </c>
      <c r="C159">
        <v>1.71</v>
      </c>
      <c r="D159" s="20">
        <f t="shared" si="23"/>
        <v>6.0380624808936911E-2</v>
      </c>
      <c r="E159" s="17">
        <f>IF(OR($A159="",$B159="",$C159=""),"",A159*'MPTO_working_3-way'!$I158)</f>
        <v>4.6126557179188756</v>
      </c>
      <c r="F159" s="21">
        <f>IF(OR($A159="",$B159="",$C159=""),"",B159*'MPTO_working_3-way'!$I158)</f>
        <v>4.3157491429723738</v>
      </c>
      <c r="G159" s="22">
        <f>IF(OR($A159="",$B159="",$C159=""),"",C159*'MPTO_working_3-way'!$I158)</f>
        <v>1.813250868423282</v>
      </c>
      <c r="H159" s="17">
        <f>IF(OR($A159="",$B159="",$C159=""),"",'MPTO_working_3-way'!E158)</f>
        <v>4.7673944726011808</v>
      </c>
      <c r="I159" s="21">
        <f>IF(OR($A159="",$B159="",$C159=""),"",'MPTO_working_3-way'!F158)</f>
        <v>4.4331473906399976</v>
      </c>
      <c r="J159" s="22">
        <f>IF(OR($A159="",$B159="",$C159=""),"",'MPTO_working_3-way'!G158)</f>
        <v>1.7709507337308532</v>
      </c>
      <c r="K159" s="17">
        <f>IF(OR($A159="",$B159="",$C159=""),"",'OddsRatio_working_3-way'!H158)</f>
        <v>4.7062779488419801</v>
      </c>
      <c r="L159" s="21">
        <f>IF(OR($A159="",$B159="",$C159=""),"",'OddsRatio_working_3-way'!I158)</f>
        <v>4.3964994934163828</v>
      </c>
      <c r="M159" s="22">
        <f>IF(OR($A159="",$B159="",$C159=""),"",'OddsRatio_working_3-way'!J158)</f>
        <v>1.785509654829196</v>
      </c>
      <c r="N159" s="23">
        <f t="shared" si="25"/>
        <v>21.679484903138992</v>
      </c>
      <c r="O159" s="24">
        <f t="shared" si="26"/>
        <v>23.170948237998669</v>
      </c>
      <c r="P159" s="24">
        <f t="shared" si="27"/>
        <v>55.149566858862343</v>
      </c>
      <c r="Q159" t="s">
        <v>230</v>
      </c>
      <c r="R159" t="s">
        <v>352</v>
      </c>
      <c r="S159" t="s">
        <v>481</v>
      </c>
      <c r="T159" s="35">
        <v>100</v>
      </c>
      <c r="U159" s="35">
        <f t="shared" si="24"/>
        <v>58.50622406639004</v>
      </c>
      <c r="V159" s="35"/>
      <c r="W159" s="35"/>
      <c r="X159" s="35"/>
      <c r="Y159" s="35"/>
      <c r="Z159" s="35"/>
      <c r="AA159" s="35">
        <f t="shared" si="22"/>
        <v>58.50622406639004</v>
      </c>
      <c r="AB159" s="35">
        <f t="shared" si="22"/>
        <v>0</v>
      </c>
      <c r="AC159" s="35">
        <f t="shared" si="22"/>
        <v>0</v>
      </c>
      <c r="AD159" s="36"/>
      <c r="AE159" s="36"/>
      <c r="AF159">
        <v>1.8</v>
      </c>
      <c r="AG159">
        <v>2.02</v>
      </c>
      <c r="AI159" s="36"/>
      <c r="AJ159" t="s">
        <v>432</v>
      </c>
      <c r="AK159" s="35"/>
      <c r="AL159" s="35"/>
    </row>
    <row r="160" spans="1:38" ht="15" x14ac:dyDescent="0.25">
      <c r="A160">
        <v>2.41</v>
      </c>
      <c r="B160">
        <v>3.01</v>
      </c>
      <c r="C160">
        <v>3.25</v>
      </c>
      <c r="D160" s="20">
        <f t="shared" si="23"/>
        <v>5.4855980649669789E-2</v>
      </c>
      <c r="E160" s="17">
        <f>IF(OR($A160="",$B160="",$C160=""),"",A160*'MPTO_working_3-way'!$I159)</f>
        <v>2.5422029133657045</v>
      </c>
      <c r="F160" s="21">
        <f>IF(OR($A160="",$B160="",$C160=""),"",B160*'MPTO_working_3-way'!$I159)</f>
        <v>3.1751165017555056</v>
      </c>
      <c r="G160" s="22">
        <f>IF(OR($A160="",$B160="",$C160=""),"",C160*'MPTO_working_3-way'!$I159)</f>
        <v>3.4282819371114268</v>
      </c>
      <c r="H160" s="17">
        <f>IF(OR($A160="",$B160="",$C160=""),"",'MPTO_working_3-way'!E159)</f>
        <v>2.5210988719167973</v>
      </c>
      <c r="I160" s="21">
        <f>IF(OR($A160="",$B160="",$C160=""),"",'MPTO_working_3-way'!F159)</f>
        <v>3.1853160828626081</v>
      </c>
      <c r="J160" s="22">
        <f>IF(OR($A160="",$B160="",$C160=""),"",'MPTO_working_3-way'!G159)</f>
        <v>3.455341668692085</v>
      </c>
      <c r="K160" s="17">
        <f>IF(OR($A160="",$B160="",$C160=""),"",'OddsRatio_working_3-way'!H159)</f>
        <v>2.5304378218507209</v>
      </c>
      <c r="L160" s="21">
        <f>IF(OR($A160="",$B160="",$C160=""),"",'OddsRatio_working_3-way'!I159)</f>
        <v>3.1816879588084737</v>
      </c>
      <c r="M160" s="22">
        <f>IF(OR($A160="",$B160="",$C160=""),"",'OddsRatio_working_3-way'!J159)</f>
        <v>3.4421880135915748</v>
      </c>
      <c r="N160" s="23">
        <f t="shared" si="25"/>
        <v>39.335963102806289</v>
      </c>
      <c r="O160" s="24">
        <f t="shared" si="26"/>
        <v>31.494907334805045</v>
      </c>
      <c r="P160" s="24">
        <f t="shared" si="27"/>
        <v>29.169129562388669</v>
      </c>
      <c r="Q160" t="s">
        <v>353</v>
      </c>
      <c r="R160" t="s">
        <v>356</v>
      </c>
      <c r="S160" t="s">
        <v>481</v>
      </c>
      <c r="T160" s="35">
        <v>100</v>
      </c>
      <c r="U160" s="35">
        <f t="shared" si="24"/>
        <v>48.186528497409334</v>
      </c>
      <c r="V160" s="35"/>
      <c r="W160" s="35"/>
      <c r="X160" s="35"/>
      <c r="Y160" s="35"/>
      <c r="Z160" s="35"/>
      <c r="AA160" s="35">
        <f t="shared" si="22"/>
        <v>48.186528497409334</v>
      </c>
      <c r="AB160" s="35">
        <f t="shared" si="22"/>
        <v>0</v>
      </c>
      <c r="AC160" s="35">
        <f t="shared" si="22"/>
        <v>0</v>
      </c>
      <c r="AD160" s="36"/>
      <c r="AE160" s="36"/>
      <c r="AF160">
        <v>2.37</v>
      </c>
      <c r="AG160">
        <v>1.57</v>
      </c>
      <c r="AI160" s="36"/>
      <c r="AJ160" t="s">
        <v>432</v>
      </c>
      <c r="AK160" s="35"/>
      <c r="AL160" s="35"/>
    </row>
    <row r="161" spans="1:38" ht="15" x14ac:dyDescent="0.25">
      <c r="A161">
        <v>1.93</v>
      </c>
      <c r="B161">
        <v>3.93</v>
      </c>
      <c r="C161">
        <v>3.48</v>
      </c>
      <c r="D161" s="20">
        <f t="shared" si="23"/>
        <v>5.9943963073638695E-2</v>
      </c>
      <c r="E161" s="17">
        <f>IF(OR($A161="",$B161="",$C161=""),"",A161*'MPTO_working_3-way'!$I160)</f>
        <v>2.0456918487321225</v>
      </c>
      <c r="F161" s="21">
        <f>IF(OR($A161="",$B161="",$C161=""),"",B161*'MPTO_working_3-way'!$I160)</f>
        <v>4.1655797748793999</v>
      </c>
      <c r="G161" s="22">
        <f>IF(OR($A161="",$B161="",$C161=""),"",C161*'MPTO_working_3-way'!$I160)</f>
        <v>3.6886049914962626</v>
      </c>
      <c r="H161" s="17">
        <f>IF(OR($A161="",$B161="",$C161=""),"",'MPTO_working_3-way'!E160)</f>
        <v>2.0074138047471961</v>
      </c>
      <c r="I161" s="21">
        <f>IF(OR($A161="",$B161="",$C161=""),"",'MPTO_working_3-way'!F160)</f>
        <v>4.2649087475424086</v>
      </c>
      <c r="J161" s="22">
        <f>IF(OR($A161="",$B161="",$C161=""),"",'MPTO_working_3-way'!G160)</f>
        <v>3.7400654397516173</v>
      </c>
      <c r="K161" s="17">
        <f>IF(OR($A161="",$B161="",$C161=""),"",'OddsRatio_working_3-way'!H160)</f>
        <v>2.0219470003509268</v>
      </c>
      <c r="L161" s="21">
        <f>IF(OR($A161="",$B161="",$C161=""),"",'OddsRatio_working_3-way'!I160)</f>
        <v>4.2196824849765768</v>
      </c>
      <c r="M161" s="22">
        <f>IF(OR($A161="",$B161="",$C161=""),"",'OddsRatio_working_3-way'!J160)</f>
        <v>3.7251920009358059</v>
      </c>
      <c r="N161" s="23">
        <f t="shared" si="25"/>
        <v>48.883217705529766</v>
      </c>
      <c r="O161" s="24">
        <f t="shared" si="26"/>
        <v>24.00626213019655</v>
      </c>
      <c r="P161" s="24">
        <f t="shared" si="27"/>
        <v>27.110520164273687</v>
      </c>
      <c r="Q161" t="s">
        <v>357</v>
      </c>
      <c r="R161" t="s">
        <v>354</v>
      </c>
      <c r="S161" t="s">
        <v>481</v>
      </c>
      <c r="T161" s="35">
        <v>100</v>
      </c>
      <c r="U161" s="35">
        <f t="shared" si="24"/>
        <v>28.571428571428573</v>
      </c>
      <c r="V161" s="35"/>
      <c r="W161" s="35"/>
      <c r="X161" s="35"/>
      <c r="Y161" s="35"/>
      <c r="Z161" s="35"/>
      <c r="AA161" s="35">
        <f t="shared" si="22"/>
        <v>28.571428571428573</v>
      </c>
      <c r="AB161" s="35">
        <f t="shared" si="22"/>
        <v>0</v>
      </c>
      <c r="AC161" s="35">
        <f t="shared" si="22"/>
        <v>0</v>
      </c>
      <c r="AD161" s="36"/>
      <c r="AE161" s="36"/>
      <c r="AF161">
        <v>1.87</v>
      </c>
      <c r="AG161">
        <v>1.93</v>
      </c>
      <c r="AI161" s="36"/>
      <c r="AJ161" t="s">
        <v>432</v>
      </c>
      <c r="AK161" s="35"/>
      <c r="AL161" s="35"/>
    </row>
    <row r="162" spans="1:38" ht="15" x14ac:dyDescent="0.25">
      <c r="A162">
        <v>1.4</v>
      </c>
      <c r="B162">
        <v>5.24</v>
      </c>
      <c r="C162">
        <v>8.48</v>
      </c>
      <c r="D162" s="20">
        <f t="shared" si="23"/>
        <v>2.3049937244089547E-2</v>
      </c>
      <c r="E162" s="17">
        <f>IF(OR($A162="",$B162="",$C162=""),"",A162*'MPTO_working_3-way'!$I161)</f>
        <v>1.4322699121417253</v>
      </c>
      <c r="F162" s="21">
        <f>IF(OR($A162="",$B162="",$C162=""),"",B162*'MPTO_working_3-way'!$I161)</f>
        <v>5.360781671159029</v>
      </c>
      <c r="G162" s="22">
        <f>IF(OR($A162="",$B162="",$C162=""),"",C162*'MPTO_working_3-way'!$I161)</f>
        <v>8.6754634678298803</v>
      </c>
      <c r="H162" s="17">
        <f>IF(OR($A162="",$B162="",$C162=""),"",'MPTO_working_3-way'!E161)</f>
        <v>1.4152230410653748</v>
      </c>
      <c r="I162" s="21">
        <f>IF(OR($A162="",$B162="",$C162=""),"",'MPTO_working_3-way'!F161)</f>
        <v>5.4598152014154779</v>
      </c>
      <c r="J162" s="22">
        <f>IF(OR($A162="",$B162="",$C162=""),"",'MPTO_working_3-way'!G161)</f>
        <v>9.0710175132982851</v>
      </c>
      <c r="K162" s="17">
        <f>IF(OR($A162="",$B162="",$C162=""),"",'OddsRatio_working_3-way'!H161)</f>
        <v>1.4205389427563164</v>
      </c>
      <c r="L162" s="21">
        <f>IF(OR($A162="",$B162="",$C162=""),"",'OddsRatio_working_3-way'!I161)</f>
        <v>5.4577127932169542</v>
      </c>
      <c r="M162" s="22">
        <f>IF(OR($A162="",$B162="",$C162=""),"",'OddsRatio_working_3-way'!J161)</f>
        <v>8.8640782295431162</v>
      </c>
      <c r="N162" s="23">
        <f t="shared" si="25"/>
        <v>69.81924227568696</v>
      </c>
      <c r="O162" s="24">
        <f t="shared" si="26"/>
        <v>18.653996027855296</v>
      </c>
      <c r="P162" s="24">
        <f t="shared" si="27"/>
        <v>11.526761696457752</v>
      </c>
      <c r="Q162" t="s">
        <v>369</v>
      </c>
      <c r="R162" t="s">
        <v>362</v>
      </c>
      <c r="S162" t="s">
        <v>481</v>
      </c>
      <c r="T162" s="35">
        <v>100</v>
      </c>
      <c r="U162" s="35">
        <f t="shared" si="24"/>
        <v>40.476190476190474</v>
      </c>
      <c r="V162" s="35"/>
      <c r="W162" s="35"/>
      <c r="X162" s="35"/>
      <c r="Y162" s="35"/>
      <c r="Z162" s="35"/>
      <c r="AA162" s="35">
        <f t="shared" si="22"/>
        <v>40.476190476190474</v>
      </c>
      <c r="AB162" s="35">
        <f t="shared" si="22"/>
        <v>0</v>
      </c>
      <c r="AC162" s="35">
        <f t="shared" si="22"/>
        <v>0</v>
      </c>
      <c r="AD162" s="36"/>
      <c r="AE162" s="36"/>
      <c r="AF162">
        <v>1.54</v>
      </c>
      <c r="AG162">
        <v>2.63</v>
      </c>
      <c r="AI162" s="36"/>
      <c r="AJ162" t="s">
        <v>423</v>
      </c>
      <c r="AK162" s="35"/>
      <c r="AL162" s="35"/>
    </row>
    <row r="163" spans="1:38" ht="15" x14ac:dyDescent="0.25">
      <c r="A163">
        <v>1.68</v>
      </c>
      <c r="B163">
        <v>4.12</v>
      </c>
      <c r="C163">
        <v>5.29</v>
      </c>
      <c r="D163" s="20">
        <f t="shared" si="23"/>
        <v>2.699245866423361E-2</v>
      </c>
      <c r="E163" s="17">
        <f>IF(OR($A163="",$B163="",$C163=""),"",A163*'MPTO_working_3-way'!$I162)</f>
        <v>1.7253473305559124</v>
      </c>
      <c r="F163" s="21">
        <f>IF(OR($A163="",$B163="",$C163=""),"",B163*'MPTO_working_3-way'!$I162)</f>
        <v>4.2312089296966429</v>
      </c>
      <c r="G163" s="22">
        <f>IF(OR($A163="",$B163="",$C163=""),"",C163*'MPTO_working_3-way'!$I162)</f>
        <v>5.4327901063337958</v>
      </c>
      <c r="H163" s="17">
        <f>IF(OR($A163="",$B163="",$C163=""),"",'MPTO_working_3-way'!E162)</f>
        <v>1.7057842541432346</v>
      </c>
      <c r="I163" s="21">
        <f>IF(OR($A163="",$B163="",$C163=""),"",'MPTO_working_3-way'!F162)</f>
        <v>4.27860641327102</v>
      </c>
      <c r="J163" s="22">
        <f>IF(OR($A163="",$B163="",$C163=""),"",'MPTO_working_3-way'!G162)</f>
        <v>5.554369679028567</v>
      </c>
      <c r="K163" s="17">
        <f>IF(OR($A163="",$B163="",$C163=""),"",'OddsRatio_working_3-way'!H162)</f>
        <v>1.7127051721548727</v>
      </c>
      <c r="L163" s="21">
        <f>IF(OR($A163="",$B163="",$C163=""),"",'OddsRatio_working_3-way'!I162)</f>
        <v>4.2700590251811805</v>
      </c>
      <c r="M163" s="22">
        <f>IF(OR($A163="",$B163="",$C163=""),"",'OddsRatio_working_3-way'!J162)</f>
        <v>5.4963311596241224</v>
      </c>
      <c r="N163" s="23">
        <f t="shared" si="25"/>
        <v>57.959344318097209</v>
      </c>
      <c r="O163" s="24">
        <f t="shared" si="26"/>
        <v>23.633907391845462</v>
      </c>
      <c r="P163" s="24">
        <f t="shared" si="27"/>
        <v>18.406748290057333</v>
      </c>
      <c r="Q163" t="s">
        <v>365</v>
      </c>
      <c r="R163" t="s">
        <v>131</v>
      </c>
      <c r="S163" t="s">
        <v>481</v>
      </c>
      <c r="T163" s="35">
        <v>100</v>
      </c>
      <c r="U163" s="35">
        <f t="shared" si="24"/>
        <v>68.253968253968253</v>
      </c>
      <c r="V163" s="35"/>
      <c r="W163" s="35"/>
      <c r="X163" s="35"/>
      <c r="Y163" s="35"/>
      <c r="Z163" s="35"/>
      <c r="AA163" s="35">
        <f t="shared" si="22"/>
        <v>68.253968253968253</v>
      </c>
      <c r="AB163" s="35">
        <f t="shared" si="22"/>
        <v>0</v>
      </c>
      <c r="AC163" s="35">
        <f t="shared" si="22"/>
        <v>0</v>
      </c>
      <c r="AD163" s="36"/>
      <c r="AE163" s="36"/>
      <c r="AF163">
        <v>1.77</v>
      </c>
      <c r="AG163">
        <v>2.15</v>
      </c>
      <c r="AI163" s="36"/>
      <c r="AJ163" t="s">
        <v>423</v>
      </c>
      <c r="AK163" s="35"/>
      <c r="AL163" s="35"/>
    </row>
    <row r="164" spans="1:38" ht="15" x14ac:dyDescent="0.25">
      <c r="A164">
        <v>3.15</v>
      </c>
      <c r="B164">
        <v>3.68</v>
      </c>
      <c r="C164">
        <v>2.31</v>
      </c>
      <c r="D164" s="20">
        <f t="shared" si="23"/>
        <v>2.2099880795532822E-2</v>
      </c>
      <c r="E164" s="17">
        <f>IF(OR($A164="",$B164="",$C164=""),"",A164*'MPTO_working_3-way'!$I163)</f>
        <v>3.2196146245059283</v>
      </c>
      <c r="F164" s="21">
        <f>IF(OR($A164="",$B164="",$C164=""),"",B164*'MPTO_working_3-way'!$I163)</f>
        <v>3.761327561327561</v>
      </c>
      <c r="G164" s="22">
        <f>IF(OR($A164="",$B164="",$C164=""),"",C164*'MPTO_working_3-way'!$I163)</f>
        <v>2.3610507246376811</v>
      </c>
      <c r="H164" s="17">
        <f>IF(OR($A164="",$B164="",$C164=""),"",'MPTO_working_3-way'!E163)</f>
        <v>3.2248318187182807</v>
      </c>
      <c r="I164" s="21">
        <f>IF(OR($A164="",$B164="",$C164=""),"",'MPTO_working_3-way'!F163)</f>
        <v>3.782541628762409</v>
      </c>
      <c r="J164" s="22">
        <f>IF(OR($A164="",$B164="",$C164=""),"",'MPTO_working_3-way'!G163)</f>
        <v>2.3499895565848803</v>
      </c>
      <c r="K164" s="17">
        <f>IF(OR($A164="",$B164="",$C164=""),"",'OddsRatio_working_3-way'!H163)</f>
        <v>3.2235933304396163</v>
      </c>
      <c r="L164" s="21">
        <f>IF(OR($A164="",$B164="",$C164=""),"",'OddsRatio_working_3-way'!I163)</f>
        <v>3.7717349421293824</v>
      </c>
      <c r="M164" s="22">
        <f>IF(OR($A164="",$B164="",$C164=""),"",'OddsRatio_working_3-way'!J163)</f>
        <v>2.3548405873841389</v>
      </c>
      <c r="N164" s="23">
        <f t="shared" si="25"/>
        <v>31.059617893040748</v>
      </c>
      <c r="O164" s="24">
        <f t="shared" si="26"/>
        <v>26.58635770735825</v>
      </c>
      <c r="P164" s="24">
        <f t="shared" si="27"/>
        <v>42.354024399601016</v>
      </c>
      <c r="Q164" t="s">
        <v>363</v>
      </c>
      <c r="R164" t="s">
        <v>360</v>
      </c>
      <c r="S164" t="s">
        <v>481</v>
      </c>
      <c r="T164" s="35">
        <v>100</v>
      </c>
      <c r="U164" s="35">
        <f t="shared" si="24"/>
        <v>66.101694915254228</v>
      </c>
      <c r="V164" s="35"/>
      <c r="W164" s="35"/>
      <c r="X164" s="35"/>
      <c r="Y164" s="35"/>
      <c r="Z164" s="35"/>
      <c r="AA164" s="35">
        <f t="shared" si="22"/>
        <v>66.101694915254228</v>
      </c>
      <c r="AB164" s="35">
        <f t="shared" si="22"/>
        <v>0</v>
      </c>
      <c r="AC164" s="35">
        <f t="shared" si="22"/>
        <v>0</v>
      </c>
      <c r="AD164" s="36"/>
      <c r="AE164" s="36"/>
      <c r="AF164">
        <v>1.71</v>
      </c>
      <c r="AG164">
        <v>2.2400000000000002</v>
      </c>
      <c r="AI164" s="36"/>
      <c r="AJ164" t="s">
        <v>423</v>
      </c>
      <c r="AK164" s="35"/>
      <c r="AL164" s="35"/>
    </row>
    <row r="165" spans="1:38" ht="15" x14ac:dyDescent="0.25">
      <c r="A165">
        <v>2.95</v>
      </c>
      <c r="B165">
        <v>3.52</v>
      </c>
      <c r="C165">
        <v>2.5</v>
      </c>
      <c r="D165" s="20">
        <f t="shared" si="23"/>
        <v>2.3073959938366695E-2</v>
      </c>
      <c r="E165" s="17">
        <f>IF(OR($A165="",$B165="",$C165=""),"",A165*'MPTO_working_3-way'!$I164)</f>
        <v>3.0180681818181818</v>
      </c>
      <c r="F165" s="21">
        <f>IF(OR($A165="",$B165="",$C165=""),"",B165*'MPTO_working_3-way'!$I164)</f>
        <v>3.6012203389830506</v>
      </c>
      <c r="G165" s="22">
        <f>IF(OR($A165="",$B165="",$C165=""),"",C165*'MPTO_working_3-way'!$I164)</f>
        <v>2.557684899845917</v>
      </c>
      <c r="H165" s="17">
        <f>IF(OR($A165="",$B165="",$C165=""),"",'MPTO_working_3-way'!E164)</f>
        <v>3.0184876555172284</v>
      </c>
      <c r="I165" s="21">
        <f>IF(OR($A165="",$B165="",$C165=""),"",'MPTO_working_3-way'!F164)</f>
        <v>3.6179503855802282</v>
      </c>
      <c r="J165" s="22">
        <f>IF(OR($A165="",$B165="",$C165=""),"",'MPTO_working_3-way'!G164)</f>
        <v>2.5490131901940889</v>
      </c>
      <c r="K165" s="17">
        <f>IF(OR($A165="",$B165="",$C165=""),"",'OddsRatio_working_3-way'!H164)</f>
        <v>3.0189749910220773</v>
      </c>
      <c r="L165" s="21">
        <f>IF(OR($A165="",$B165="",$C165=""),"",'OddsRatio_working_3-way'!I164)</f>
        <v>3.6091369114746845</v>
      </c>
      <c r="M165" s="22">
        <f>IF(OR($A165="",$B165="",$C165=""),"",'OddsRatio_working_3-way'!J164)</f>
        <v>2.5530576854015981</v>
      </c>
      <c r="N165" s="23">
        <f t="shared" si="25"/>
        <v>33.1337776271697</v>
      </c>
      <c r="O165" s="24">
        <f t="shared" si="26"/>
        <v>27.76836477277006</v>
      </c>
      <c r="P165" s="24">
        <f t="shared" si="27"/>
        <v>39.097857600060244</v>
      </c>
      <c r="Q165" t="s">
        <v>367</v>
      </c>
      <c r="R165" t="s">
        <v>366</v>
      </c>
      <c r="S165" t="s">
        <v>481</v>
      </c>
      <c r="T165" s="35">
        <v>100</v>
      </c>
      <c r="U165" s="35">
        <f t="shared" si="24"/>
        <v>53.917050691244242</v>
      </c>
      <c r="V165" s="35"/>
      <c r="W165" s="35"/>
      <c r="X165" s="35"/>
      <c r="Y165" s="35"/>
      <c r="Z165" s="35"/>
      <c r="AA165" s="35">
        <f t="shared" si="22"/>
        <v>53.917050691244242</v>
      </c>
      <c r="AB165" s="35">
        <f t="shared" si="22"/>
        <v>0</v>
      </c>
      <c r="AC165" s="35">
        <f t="shared" si="22"/>
        <v>0</v>
      </c>
      <c r="AD165" s="36"/>
      <c r="AE165" s="36"/>
      <c r="AF165">
        <v>1.69</v>
      </c>
      <c r="AG165">
        <v>2.2799999999999998</v>
      </c>
      <c r="AI165" s="36"/>
      <c r="AJ165" t="s">
        <v>423</v>
      </c>
      <c r="AK165" s="35"/>
      <c r="AL165" s="35"/>
    </row>
    <row r="166" spans="1:38" ht="15" x14ac:dyDescent="0.25">
      <c r="A166">
        <v>2.17</v>
      </c>
      <c r="B166">
        <v>3.76</v>
      </c>
      <c r="C166">
        <v>3.39</v>
      </c>
      <c r="D166" s="20">
        <f t="shared" si="23"/>
        <v>2.1772190633531308E-2</v>
      </c>
      <c r="E166" s="17">
        <f>IF(OR($A166="",$B166="",$C166=""),"",A166*'MPTO_working_3-way'!$I165)</f>
        <v>2.2172456536747629</v>
      </c>
      <c r="F166" s="21">
        <f>IF(OR($A166="",$B166="",$C166=""),"",B166*'MPTO_working_3-way'!$I165)</f>
        <v>3.8418634367820776</v>
      </c>
      <c r="G166" s="22">
        <f>IF(OR($A166="",$B166="",$C166=""),"",C166*'MPTO_working_3-way'!$I165)</f>
        <v>3.4638077262476714</v>
      </c>
      <c r="H166" s="17">
        <f>IF(OR($A166="",$B166="",$C166=""),"",'MPTO_working_3-way'!E165)</f>
        <v>2.2047211641909281</v>
      </c>
      <c r="I166" s="21">
        <f>IF(OR($A166="",$B166="",$C166=""),"",'MPTO_working_3-way'!F165)</f>
        <v>3.8654805063547761</v>
      </c>
      <c r="J166" s="22">
        <f>IF(OR($A166="",$B166="",$C166=""),"",'MPTO_working_3-way'!G165)</f>
        <v>3.4755064085241254</v>
      </c>
      <c r="K166" s="17">
        <f>IF(OR($A166="",$B166="",$C166=""),"",'OddsRatio_working_3-way'!H165)</f>
        <v>2.2099582453545503</v>
      </c>
      <c r="L166" s="21">
        <f>IF(OR($A166="",$B166="",$C166=""),"",'OddsRatio_working_3-way'!I165)</f>
        <v>3.8542604762209907</v>
      </c>
      <c r="M166" s="22">
        <f>IF(OR($A166="",$B166="",$C166=""),"",'OddsRatio_working_3-way'!J165)</f>
        <v>3.4716241080319441</v>
      </c>
      <c r="N166" s="23">
        <f t="shared" si="25"/>
        <v>45.101001701937946</v>
      </c>
      <c r="O166" s="24">
        <f t="shared" si="26"/>
        <v>26.029035556703551</v>
      </c>
      <c r="P166" s="24">
        <f t="shared" si="27"/>
        <v>28.869962741358506</v>
      </c>
      <c r="Q166" t="s">
        <v>239</v>
      </c>
      <c r="R166" t="s">
        <v>237</v>
      </c>
      <c r="S166" t="s">
        <v>481</v>
      </c>
      <c r="T166" s="35">
        <v>100</v>
      </c>
      <c r="U166" s="35">
        <f t="shared" si="24"/>
        <v>36.708860759493668</v>
      </c>
      <c r="V166" s="35"/>
      <c r="W166" s="35"/>
      <c r="X166" s="35"/>
      <c r="Y166" s="35"/>
      <c r="Z166" s="35"/>
      <c r="AA166" s="35">
        <f t="shared" si="22"/>
        <v>36.708860759493668</v>
      </c>
      <c r="AB166" s="35">
        <f t="shared" si="22"/>
        <v>0</v>
      </c>
      <c r="AC166" s="35">
        <f t="shared" si="22"/>
        <v>0</v>
      </c>
      <c r="AD166" s="36"/>
      <c r="AE166" s="36"/>
      <c r="AF166">
        <v>1.79</v>
      </c>
      <c r="AG166">
        <v>2.12</v>
      </c>
      <c r="AI166" s="36"/>
      <c r="AJ166" t="s">
        <v>423</v>
      </c>
      <c r="AK166" s="35"/>
      <c r="AL166" s="35"/>
    </row>
    <row r="167" spans="1:38" ht="15" x14ac:dyDescent="0.25">
      <c r="A167">
        <v>1.58</v>
      </c>
      <c r="B167">
        <v>3.81</v>
      </c>
      <c r="C167">
        <v>7.29</v>
      </c>
      <c r="D167" s="20">
        <f t="shared" si="23"/>
        <v>3.2552795254398248E-2</v>
      </c>
      <c r="E167" s="17">
        <f>IF(OR($A167="",$B167="",$C167=""),"",A167*'MPTO_working_3-way'!$I166)</f>
        <v>1.6314334165019493</v>
      </c>
      <c r="F167" s="21">
        <f>IF(OR($A167="",$B167="",$C167=""),"",B167*'MPTO_working_3-way'!$I166)</f>
        <v>3.9340261499192573</v>
      </c>
      <c r="G167" s="22">
        <f>IF(OR($A167="",$B167="",$C167=""),"",C167*'MPTO_working_3-way'!$I166)</f>
        <v>7.527309877404563</v>
      </c>
      <c r="H167" s="17">
        <f>IF(OR($A167="",$B167="",$C167=""),"",'MPTO_working_3-way'!E166)</f>
        <v>1.6075607810682948</v>
      </c>
      <c r="I167" s="21">
        <f>IF(OR($A167="",$B167="",$C167=""),"",'MPTO_working_3-way'!F166)</f>
        <v>3.9743059554171896</v>
      </c>
      <c r="J167" s="22">
        <f>IF(OR($A167="",$B167="",$C167=""),"",'MPTO_working_3-way'!G166)</f>
        <v>7.9161972677029766</v>
      </c>
      <c r="K167" s="17">
        <f>IF(OR($A167="",$B167="",$C167=""),"",'OddsRatio_working_3-way'!H166)</f>
        <v>1.6159898480456545</v>
      </c>
      <c r="L167" s="21">
        <f>IF(OR($A167="",$B167="",$C167=""),"",'OddsRatio_working_3-way'!I166)</f>
        <v>3.9843646086349809</v>
      </c>
      <c r="M167" s="22">
        <f>IF(OR($A167="",$B167="",$C167=""),"",'OddsRatio_working_3-way'!J166)</f>
        <v>7.6803036969089069</v>
      </c>
      <c r="N167" s="23">
        <f t="shared" si="25"/>
        <v>61.295789940612956</v>
      </c>
      <c r="O167" s="24">
        <f t="shared" si="26"/>
        <v>25.419251471435295</v>
      </c>
      <c r="P167" s="24">
        <f t="shared" si="27"/>
        <v>13.284958587951778</v>
      </c>
      <c r="Q167" t="s">
        <v>248</v>
      </c>
      <c r="R167" t="s">
        <v>373</v>
      </c>
      <c r="S167" t="s">
        <v>481</v>
      </c>
      <c r="T167" s="35">
        <v>100</v>
      </c>
      <c r="U167" s="35">
        <f t="shared" si="24"/>
        <v>64.157706093189958</v>
      </c>
      <c r="V167" s="35"/>
      <c r="W167" s="35"/>
      <c r="X167" s="35"/>
      <c r="Y167" s="35"/>
      <c r="Z167" s="35"/>
      <c r="AA167" s="35">
        <f t="shared" si="22"/>
        <v>64.157706093189958</v>
      </c>
      <c r="AB167" s="35">
        <f t="shared" si="22"/>
        <v>0</v>
      </c>
      <c r="AC167" s="35">
        <f t="shared" si="22"/>
        <v>0</v>
      </c>
      <c r="AD167" s="36"/>
      <c r="AE167" s="36"/>
      <c r="AF167">
        <v>2.0499999999999998</v>
      </c>
      <c r="AG167">
        <v>1.85</v>
      </c>
      <c r="AI167" s="36"/>
      <c r="AJ167" t="s">
        <v>424</v>
      </c>
      <c r="AK167" s="35"/>
      <c r="AL167" s="35"/>
    </row>
    <row r="168" spans="1:38" ht="15" x14ac:dyDescent="0.25">
      <c r="A168">
        <v>2.79</v>
      </c>
      <c r="B168">
        <v>3.26</v>
      </c>
      <c r="C168">
        <v>2.76</v>
      </c>
      <c r="D168" s="20">
        <f t="shared" si="23"/>
        <v>2.7490245905479327E-2</v>
      </c>
      <c r="E168" s="17">
        <f>IF(OR($A168="",$B168="",$C168=""),"",A168*'MPTO_working_3-way'!$I167)</f>
        <v>2.8666977860762874</v>
      </c>
      <c r="F168" s="21">
        <f>IF(OR($A168="",$B168="",$C168=""),"",B168*'MPTO_working_3-way'!$I167)</f>
        <v>3.3496182016518623</v>
      </c>
      <c r="G168" s="22">
        <f>IF(OR($A168="",$B168="",$C168=""),"",C168*'MPTO_working_3-way'!$I167)</f>
        <v>2.8358730786991226</v>
      </c>
      <c r="H168" s="17">
        <f>IF(OR($A168="",$B168="",$C168=""),"",'MPTO_working_3-way'!E167)</f>
        <v>2.8632003766608944</v>
      </c>
      <c r="I168" s="21">
        <f>IF(OR($A168="",$B168="",$C168=""),"",'MPTO_working_3-way'!F167)</f>
        <v>3.3603838525759375</v>
      </c>
      <c r="J168" s="22">
        <f>IF(OR($A168="",$B168="",$C168=""),"",'MPTO_working_3-way'!G167)</f>
        <v>2.8316144349563381</v>
      </c>
      <c r="K168" s="17">
        <f>IF(OR($A168="",$B168="",$C168=""),"",'OddsRatio_working_3-way'!H167)</f>
        <v>2.8650566228151275</v>
      </c>
      <c r="L168" s="21">
        <f>IF(OR($A168="",$B168="",$C168=""),"",'OddsRatio_working_3-way'!I167)</f>
        <v>3.3547642276883733</v>
      </c>
      <c r="M168" s="22">
        <f>IF(OR($A168="",$B168="",$C168=""),"",'OddsRatio_working_3-way'!J167)</f>
        <v>2.8337986905891746</v>
      </c>
      <c r="N168" s="23">
        <f t="shared" si="25"/>
        <v>34.883342250343105</v>
      </c>
      <c r="O168" s="24">
        <f t="shared" si="26"/>
        <v>29.85414873572309</v>
      </c>
      <c r="P168" s="24">
        <f t="shared" si="27"/>
        <v>35.262509013933794</v>
      </c>
      <c r="Q168" t="s">
        <v>249</v>
      </c>
      <c r="R168" t="s">
        <v>251</v>
      </c>
      <c r="S168" t="s">
        <v>481</v>
      </c>
      <c r="T168" s="35">
        <v>100</v>
      </c>
      <c r="U168" s="35">
        <f t="shared" si="24"/>
        <v>46.524064171122987</v>
      </c>
      <c r="V168" s="35"/>
      <c r="W168" s="35"/>
      <c r="X168" s="35"/>
      <c r="Y168" s="35"/>
      <c r="Z168" s="35"/>
      <c r="AA168" s="35">
        <f t="shared" si="22"/>
        <v>46.524064171122987</v>
      </c>
      <c r="AB168" s="35">
        <f t="shared" si="22"/>
        <v>0</v>
      </c>
      <c r="AC168" s="35">
        <f t="shared" si="22"/>
        <v>0</v>
      </c>
      <c r="AD168" s="36"/>
      <c r="AE168" s="36"/>
      <c r="AF168">
        <v>2.17</v>
      </c>
      <c r="AG168">
        <v>1.75</v>
      </c>
      <c r="AI168" s="36"/>
      <c r="AJ168" t="s">
        <v>424</v>
      </c>
      <c r="AK168" s="35"/>
      <c r="AL168" s="35"/>
    </row>
    <row r="169" spans="1:38" ht="15" x14ac:dyDescent="0.25">
      <c r="A169">
        <v>1.87</v>
      </c>
      <c r="B169">
        <v>3.39</v>
      </c>
      <c r="C169">
        <v>4.9800000000000004</v>
      </c>
      <c r="D169" s="20">
        <f t="shared" si="23"/>
        <v>3.0547821877638714E-2</v>
      </c>
      <c r="E169" s="17">
        <f>IF(OR($A169="",$B169="",$C169=""),"",A169*'MPTO_working_3-way'!$I168)</f>
        <v>1.9271244269111845</v>
      </c>
      <c r="F169" s="21">
        <f>IF(OR($A169="",$B169="",$C169=""),"",B169*'MPTO_working_3-way'!$I168)</f>
        <v>3.4935571161651953</v>
      </c>
      <c r="G169" s="22">
        <f>IF(OR($A169="",$B169="",$C169=""),"",C169*'MPTO_working_3-way'!$I168)</f>
        <v>5.1321281529506413</v>
      </c>
      <c r="H169" s="17">
        <f>IF(OR($A169="",$B169="",$C169=""),"",'MPTO_working_3-way'!E168)</f>
        <v>1.906298741034367</v>
      </c>
      <c r="I169" s="21">
        <f>IF(OR($A169="",$B169="",$C169=""),"",'MPTO_working_3-way'!F168)</f>
        <v>3.5112033649133174</v>
      </c>
      <c r="J169" s="22">
        <f>IF(OR($A169="",$B169="",$C169=""),"",'MPTO_working_3-way'!G168)</f>
        <v>5.2460225748848668</v>
      </c>
      <c r="K169" s="17">
        <f>IF(OR($A169="",$B169="",$C169=""),"",'OddsRatio_working_3-way'!H168)</f>
        <v>1.9144469177253252</v>
      </c>
      <c r="L169" s="21">
        <f>IF(OR($A169="",$B169="",$C169=""),"",'OddsRatio_working_3-way'!I168)</f>
        <v>3.512101302716697</v>
      </c>
      <c r="M169" s="22">
        <f>IF(OR($A169="",$B169="",$C169=""),"",'OddsRatio_working_3-way'!J168)</f>
        <v>5.1833318764905663</v>
      </c>
      <c r="N169" s="23">
        <f t="shared" si="25"/>
        <v>51.890785360590883</v>
      </c>
      <c r="O169" s="24">
        <f t="shared" si="26"/>
        <v>28.62412053814306</v>
      </c>
      <c r="P169" s="24">
        <f t="shared" si="27"/>
        <v>19.485094101266057</v>
      </c>
      <c r="Q169" t="s">
        <v>250</v>
      </c>
      <c r="R169" t="s">
        <v>372</v>
      </c>
      <c r="S169" t="s">
        <v>481</v>
      </c>
      <c r="T169" s="35">
        <v>100</v>
      </c>
      <c r="U169" s="35">
        <f t="shared" si="24"/>
        <v>42.528735632183903</v>
      </c>
      <c r="V169" s="35"/>
      <c r="W169" s="35"/>
      <c r="X169" s="35"/>
      <c r="Y169" s="35"/>
      <c r="Z169" s="35"/>
      <c r="AA169" s="35">
        <f t="shared" si="22"/>
        <v>42.528735632183903</v>
      </c>
      <c r="AB169" s="35">
        <f t="shared" si="22"/>
        <v>0</v>
      </c>
      <c r="AC169" s="35">
        <f t="shared" si="22"/>
        <v>0</v>
      </c>
      <c r="AD169" s="36"/>
      <c r="AE169" s="36"/>
      <c r="AF169">
        <v>2.12</v>
      </c>
      <c r="AG169">
        <v>1.78</v>
      </c>
      <c r="AI169" s="36"/>
      <c r="AJ169" t="s">
        <v>424</v>
      </c>
      <c r="AK169" s="35"/>
      <c r="AL169" s="35"/>
    </row>
    <row r="170" spans="1:38" ht="15" x14ac:dyDescent="0.25">
      <c r="A170">
        <v>1.74</v>
      </c>
      <c r="B170">
        <v>3.98</v>
      </c>
      <c r="C170">
        <v>4.8899999999999997</v>
      </c>
      <c r="D170" s="20">
        <f t="shared" si="23"/>
        <v>3.0467902590308515E-2</v>
      </c>
      <c r="E170" s="17">
        <f>IF(OR($A170="",$B170="",$C170=""),"",A170*'MPTO_working_3-way'!$I169)</f>
        <v>1.7930141505071369</v>
      </c>
      <c r="F170" s="21">
        <f>IF(OR($A170="",$B170="",$C170=""),"",B170*'MPTO_working_3-way'!$I169)</f>
        <v>4.1012622523094278</v>
      </c>
      <c r="G170" s="22">
        <f>IF(OR($A170="",$B170="",$C170=""),"",C170*'MPTO_working_3-way'!$I169)</f>
        <v>5.0389880436666079</v>
      </c>
      <c r="H170" s="17">
        <f>IF(OR($A170="",$B170="",$C170=""),"",'MPTO_working_3-way'!E169)</f>
        <v>1.7713013453723545</v>
      </c>
      <c r="I170" s="21">
        <f>IF(OR($A170="",$B170="",$C170=""),"",'MPTO_working_3-way'!F169)</f>
        <v>4.1476511744005515</v>
      </c>
      <c r="J170" s="22">
        <f>IF(OR($A170="",$B170="",$C170=""),"",'MPTO_working_3-way'!G169)</f>
        <v>5.1455413813369919</v>
      </c>
      <c r="K170" s="17">
        <f>IF(OR($A170="",$B170="",$C170=""),"",'OddsRatio_working_3-way'!H169)</f>
        <v>1.7791350386384901</v>
      </c>
      <c r="L170" s="21">
        <f>IF(OR($A170="",$B170="",$C170=""),"",'OddsRatio_working_3-way'!I169)</f>
        <v>4.1375978583009472</v>
      </c>
      <c r="M170" s="22">
        <f>IF(OR($A170="",$B170="",$C170=""),"",'OddsRatio_working_3-way'!J169)</f>
        <v>5.0957233787888194</v>
      </c>
      <c r="N170" s="23">
        <f t="shared" si="25"/>
        <v>55.77200825309491</v>
      </c>
      <c r="O170" s="24">
        <f t="shared" si="26"/>
        <v>24.382737276478679</v>
      </c>
      <c r="P170" s="24">
        <f t="shared" si="27"/>
        <v>19.845254470426411</v>
      </c>
      <c r="Q170" t="s">
        <v>136</v>
      </c>
      <c r="R170" t="s">
        <v>259</v>
      </c>
      <c r="S170" t="s">
        <v>481</v>
      </c>
      <c r="T170" s="35">
        <v>100</v>
      </c>
      <c r="U170" s="35">
        <f t="shared" si="24"/>
        <v>81.617647058823522</v>
      </c>
      <c r="V170" s="35"/>
      <c r="W170" s="35"/>
      <c r="X170" s="35"/>
      <c r="Y170" s="35"/>
      <c r="Z170" s="35"/>
      <c r="AA170" s="35">
        <f t="shared" si="22"/>
        <v>81.617647058823522</v>
      </c>
      <c r="AB170" s="35">
        <f t="shared" si="22"/>
        <v>0</v>
      </c>
      <c r="AC170" s="35">
        <f t="shared" si="22"/>
        <v>0</v>
      </c>
      <c r="AD170" s="36"/>
      <c r="AE170" s="36"/>
      <c r="AF170">
        <v>1.77</v>
      </c>
      <c r="AG170">
        <v>2.14</v>
      </c>
      <c r="AI170" s="36"/>
      <c r="AJ170" t="s">
        <v>425</v>
      </c>
      <c r="AK170" s="35"/>
      <c r="AL170" s="35"/>
    </row>
    <row r="171" spans="1:38" ht="15" x14ac:dyDescent="0.25">
      <c r="A171">
        <v>5.44</v>
      </c>
      <c r="B171">
        <v>4.79</v>
      </c>
      <c r="C171">
        <v>1.56</v>
      </c>
      <c r="D171" s="20">
        <f t="shared" si="23"/>
        <v>3.3617437660787619E-2</v>
      </c>
      <c r="E171" s="17">
        <f>IF(OR($A171="",$B171="",$C171=""),"",A171*'MPTO_working_3-way'!$I170)</f>
        <v>5.6228788608746854</v>
      </c>
      <c r="F171" s="21">
        <f>IF(OR($A171="",$B171="",$C171=""),"",B171*'MPTO_working_3-way'!$I170)</f>
        <v>4.9510275263951726</v>
      </c>
      <c r="G171" s="22">
        <f>IF(OR($A171="",$B171="",$C171=""),"",C171*'MPTO_working_3-way'!$I170)</f>
        <v>1.6124432027508286</v>
      </c>
      <c r="H171" s="17">
        <f>IF(OR($A171="",$B171="",$C171=""),"",'MPTO_working_3-way'!E170)</f>
        <v>5.7931481090185484</v>
      </c>
      <c r="I171" s="21">
        <f>IF(OR($A171="",$B171="",$C171=""),"",'MPTO_working_3-way'!F170)</f>
        <v>5.0616905002088588</v>
      </c>
      <c r="J171" s="22">
        <f>IF(OR($A171="",$B171="",$C171=""),"",'MPTO_working_3-way'!G170)</f>
        <v>1.5877556640698642</v>
      </c>
      <c r="K171" s="17">
        <f>IF(OR($A171="",$B171="",$C171=""),"",'OddsRatio_working_3-way'!H170)</f>
        <v>5.7244535012987843</v>
      </c>
      <c r="L171" s="21">
        <f>IF(OR($A171="",$B171="",$C171=""),"",'OddsRatio_working_3-way'!I170)</f>
        <v>5.0328105337663036</v>
      </c>
      <c r="M171" s="22">
        <f>IF(OR($A171="",$B171="",$C171=""),"",'OddsRatio_working_3-way'!J170)</f>
        <v>1.5958770181818287</v>
      </c>
      <c r="N171" s="23">
        <f t="shared" si="25"/>
        <v>17.784484153806609</v>
      </c>
      <c r="O171" s="24">
        <f t="shared" si="26"/>
        <v>20.197827514970349</v>
      </c>
      <c r="P171" s="24">
        <f t="shared" si="27"/>
        <v>62.017688331223056</v>
      </c>
      <c r="Q171" t="s">
        <v>379</v>
      </c>
      <c r="R171" t="s">
        <v>382</v>
      </c>
      <c r="S171" t="s">
        <v>481</v>
      </c>
      <c r="T171" s="35">
        <v>100</v>
      </c>
      <c r="U171" s="35">
        <f t="shared" si="24"/>
        <v>36.708860759493668</v>
      </c>
      <c r="V171" s="35"/>
      <c r="W171" s="35"/>
      <c r="X171" s="35"/>
      <c r="Y171" s="35"/>
      <c r="Z171" s="35"/>
      <c r="AA171" s="35">
        <f t="shared" si="22"/>
        <v>36.708860759493668</v>
      </c>
      <c r="AB171" s="35">
        <f t="shared" si="22"/>
        <v>0</v>
      </c>
      <c r="AC171" s="35">
        <f t="shared" si="22"/>
        <v>0</v>
      </c>
      <c r="AD171" s="36"/>
      <c r="AE171" s="36"/>
      <c r="AF171">
        <v>1.45</v>
      </c>
      <c r="AG171">
        <v>2.87</v>
      </c>
      <c r="AI171" s="36"/>
      <c r="AJ171" t="s">
        <v>425</v>
      </c>
      <c r="AK171" s="35"/>
      <c r="AL171" s="35"/>
    </row>
    <row r="172" spans="1:38" ht="15" x14ac:dyDescent="0.25">
      <c r="A172">
        <v>1.58</v>
      </c>
      <c r="B172">
        <v>4.4000000000000004</v>
      </c>
      <c r="C172">
        <v>5.88</v>
      </c>
      <c r="D172" s="20">
        <f t="shared" si="23"/>
        <v>3.0252146888674947E-2</v>
      </c>
      <c r="E172" s="17">
        <f>IF(OR($A172="",$B172="",$C172=""),"",A172*'MPTO_working_3-way'!$I171)</f>
        <v>1.6277983920841066</v>
      </c>
      <c r="F172" s="21">
        <f>IF(OR($A172="",$B172="",$C172=""),"",B172*'MPTO_working_3-way'!$I171)</f>
        <v>4.5331094463101698</v>
      </c>
      <c r="G172" s="22">
        <f>IF(OR($A172="",$B172="",$C172=""),"",C172*'MPTO_working_3-way'!$I171)</f>
        <v>6.0578826237054084</v>
      </c>
      <c r="H172" s="17">
        <f>IF(OR($A172="",$B172="",$C172=""),"",'MPTO_working_3-way'!E171)</f>
        <v>1.605581403143467</v>
      </c>
      <c r="I172" s="21">
        <f>IF(OR($A172="",$B172="",$C172=""),"",'MPTO_working_3-way'!F171)</f>
        <v>4.604291567046725</v>
      </c>
      <c r="J172" s="22">
        <f>IF(OR($A172="",$B172="",$C172=""),"",'MPTO_working_3-way'!G171)</f>
        <v>6.2506259123641144</v>
      </c>
      <c r="K172" s="17">
        <f>IF(OR($A172="",$B172="",$C172=""),"",'OddsRatio_working_3-way'!H171)</f>
        <v>1.6130720079878769</v>
      </c>
      <c r="L172" s="21">
        <f>IF(OR($A172="",$B172="",$C172=""),"",'OddsRatio_working_3-way'!I171)</f>
        <v>4.5938703916530708</v>
      </c>
      <c r="M172" s="22">
        <f>IF(OR($A172="",$B172="",$C172=""),"",'OddsRatio_working_3-way'!J171)</f>
        <v>6.1582610327255844</v>
      </c>
      <c r="N172" s="23">
        <f t="shared" si="25"/>
        <v>61.432669110802948</v>
      </c>
      <c r="O172" s="24">
        <f t="shared" si="26"/>
        <v>22.059912998879241</v>
      </c>
      <c r="P172" s="24">
        <f t="shared" si="27"/>
        <v>16.507417890317804</v>
      </c>
      <c r="Q172" t="s">
        <v>381</v>
      </c>
      <c r="R172" t="s">
        <v>253</v>
      </c>
      <c r="S172" t="s">
        <v>481</v>
      </c>
      <c r="T172" s="35">
        <v>100</v>
      </c>
      <c r="U172" s="35">
        <f t="shared" si="24"/>
        <v>31.03448275862069</v>
      </c>
      <c r="V172" s="35"/>
      <c r="W172" s="35"/>
      <c r="X172" s="35"/>
      <c r="Y172" s="35"/>
      <c r="Z172" s="35"/>
      <c r="AA172" s="35">
        <f t="shared" si="22"/>
        <v>31.03448275862069</v>
      </c>
      <c r="AB172" s="35">
        <f t="shared" si="22"/>
        <v>0</v>
      </c>
      <c r="AC172" s="35">
        <f t="shared" si="22"/>
        <v>0</v>
      </c>
      <c r="AD172" s="36"/>
      <c r="AE172" s="36"/>
      <c r="AF172">
        <v>1.66</v>
      </c>
      <c r="AG172">
        <v>2.33</v>
      </c>
      <c r="AI172" s="36"/>
      <c r="AJ172" t="s">
        <v>425</v>
      </c>
      <c r="AK172" s="35"/>
      <c r="AL172" s="35"/>
    </row>
    <row r="173" spans="1:38" ht="15" x14ac:dyDescent="0.25">
      <c r="A173">
        <v>1.45</v>
      </c>
      <c r="B173">
        <v>5.04</v>
      </c>
      <c r="C173">
        <v>6.84</v>
      </c>
      <c r="D173" s="20">
        <f t="shared" si="23"/>
        <v>3.4266701235848185E-2</v>
      </c>
      <c r="E173" s="17">
        <f>IF(OR($A173="",$B173="",$C173=""),"",A173*'MPTO_working_3-way'!$I172)</f>
        <v>1.4996867167919798</v>
      </c>
      <c r="F173" s="21">
        <f>IF(OR($A173="",$B173="",$C173=""),"",B173*'MPTO_working_3-way'!$I172)</f>
        <v>5.2127041742286746</v>
      </c>
      <c r="G173" s="22">
        <f>IF(OR($A173="",$B173="",$C173=""),"",C173*'MPTO_working_3-way'!$I172)</f>
        <v>7.0743842364532012</v>
      </c>
      <c r="H173" s="17">
        <f>IF(OR($A173="",$B173="",$C173=""),"",'MPTO_working_3-way'!E172)</f>
        <v>1.4744196912098879</v>
      </c>
      <c r="I173" s="21">
        <f>IF(OR($A173="",$B173="",$C173=""),"",'MPTO_working_3-way'!F172)</f>
        <v>5.3478662763826836</v>
      </c>
      <c r="J173" s="22">
        <f>IF(OR($A173="",$B173="",$C173=""),"",'MPTO_working_3-way'!G172)</f>
        <v>7.419685796729719</v>
      </c>
      <c r="K173" s="17">
        <f>IF(OR($A173="",$B173="",$C173=""),"",'OddsRatio_working_3-way'!H172)</f>
        <v>1.4823016895229644</v>
      </c>
      <c r="L173" s="21">
        <f>IF(OR($A173="",$B173="",$C173=""),"",'OddsRatio_working_3-way'!I172)</f>
        <v>5.3299973903839497</v>
      </c>
      <c r="M173" s="22">
        <f>IF(OR($A173="",$B173="",$C173=""),"",'OddsRatio_working_3-way'!J172)</f>
        <v>7.2592041484758072</v>
      </c>
      <c r="N173" s="23">
        <f t="shared" si="25"/>
        <v>66.680593273448935</v>
      </c>
      <c r="O173" s="24">
        <f t="shared" si="26"/>
        <v>19.183900842559712</v>
      </c>
      <c r="P173" s="24">
        <f t="shared" si="27"/>
        <v>14.135505883991367</v>
      </c>
      <c r="Q173" t="s">
        <v>377</v>
      </c>
      <c r="R173" t="s">
        <v>383</v>
      </c>
      <c r="S173" t="s">
        <v>481</v>
      </c>
      <c r="T173" s="35">
        <v>100</v>
      </c>
      <c r="U173" s="35">
        <f t="shared" si="24"/>
        <v>77.477477477477478</v>
      </c>
      <c r="V173" s="35"/>
      <c r="W173" s="35"/>
      <c r="X173" s="35"/>
      <c r="Y173" s="35"/>
      <c r="Z173" s="35"/>
      <c r="AA173" s="35">
        <f t="shared" si="22"/>
        <v>77.477477477477478</v>
      </c>
      <c r="AB173" s="35">
        <f t="shared" si="22"/>
        <v>0</v>
      </c>
      <c r="AC173" s="35">
        <f t="shared" si="22"/>
        <v>0</v>
      </c>
      <c r="AD173" s="36"/>
      <c r="AE173" s="36"/>
      <c r="AF173">
        <v>1.44</v>
      </c>
      <c r="AG173">
        <v>2.91</v>
      </c>
      <c r="AI173" s="36"/>
      <c r="AJ173" t="s">
        <v>425</v>
      </c>
      <c r="AK173" s="35"/>
      <c r="AL173" s="35"/>
    </row>
    <row r="174" spans="1:38" ht="15" x14ac:dyDescent="0.25">
      <c r="A174">
        <v>4.4400000000000004</v>
      </c>
      <c r="B174">
        <v>3.95</v>
      </c>
      <c r="C174">
        <v>1.81</v>
      </c>
      <c r="D174" s="20">
        <f t="shared" si="23"/>
        <v>3.0875970032554267E-2</v>
      </c>
      <c r="E174" s="17">
        <f>IF(OR($A174="",$B174="",$C174=""),"",A174*'MPTO_working_3-way'!$I173)</f>
        <v>4.5770893069445417</v>
      </c>
      <c r="F174" s="21">
        <f>IF(OR($A174="",$B174="",$C174=""),"",B174*'MPTO_working_3-way'!$I173)</f>
        <v>4.0719600816285899</v>
      </c>
      <c r="G174" s="22">
        <f>IF(OR($A174="",$B174="",$C174=""),"",C174*'MPTO_working_3-way'!$I173)</f>
        <v>1.8658855057589232</v>
      </c>
      <c r="H174" s="17">
        <f>IF(OR($A174="",$B174="",$C174=""),"",'MPTO_working_3-way'!E173)</f>
        <v>4.6526075830134079</v>
      </c>
      <c r="I174" s="21">
        <f>IF(OR($A174="",$B174="",$C174=""),"",'MPTO_working_3-way'!F173)</f>
        <v>4.1173855596504483</v>
      </c>
      <c r="J174" s="22">
        <f>IF(OR($A174="",$B174="",$C174=""),"",'MPTO_working_3-way'!G173)</f>
        <v>1.8443576194545128</v>
      </c>
      <c r="K174" s="17">
        <f>IF(OR($A174="",$B174="",$C174=""),"",'OddsRatio_working_3-way'!H173)</f>
        <v>4.6196302996511864</v>
      </c>
      <c r="L174" s="21">
        <f>IF(OR($A174="",$B174="",$C174=""),"",'OddsRatio_working_3-way'!I173)</f>
        <v>4.1040434255729661</v>
      </c>
      <c r="M174" s="22">
        <f>IF(OR($A174="",$B174="",$C174=""),"",'OddsRatio_working_3-way'!J173)</f>
        <v>1.8522966693946106</v>
      </c>
      <c r="N174" s="23">
        <f t="shared" si="25"/>
        <v>21.847945996656875</v>
      </c>
      <c r="O174" s="24">
        <f t="shared" si="26"/>
        <v>24.558197525356086</v>
      </c>
      <c r="P174" s="24">
        <f t="shared" si="27"/>
        <v>53.593856477987046</v>
      </c>
      <c r="Q174" t="s">
        <v>135</v>
      </c>
      <c r="R174" t="s">
        <v>380</v>
      </c>
      <c r="S174" t="s">
        <v>481</v>
      </c>
      <c r="T174" s="35">
        <v>100</v>
      </c>
      <c r="U174" s="35">
        <f t="shared" si="24"/>
        <v>49.494949494949495</v>
      </c>
      <c r="V174" s="35"/>
      <c r="W174" s="35"/>
      <c r="X174" s="35"/>
      <c r="Y174" s="35"/>
      <c r="Z174" s="35"/>
      <c r="AA174" s="35">
        <f t="shared" si="22"/>
        <v>49.494949494949495</v>
      </c>
      <c r="AB174" s="35">
        <f t="shared" si="22"/>
        <v>0</v>
      </c>
      <c r="AC174" s="35">
        <f t="shared" si="22"/>
        <v>0</v>
      </c>
      <c r="AD174" s="36"/>
      <c r="AE174" s="36"/>
      <c r="AF174">
        <v>1.81</v>
      </c>
      <c r="AG174">
        <v>2.0699999999999998</v>
      </c>
      <c r="AI174" s="36"/>
      <c r="AJ174" t="s">
        <v>425</v>
      </c>
      <c r="AK174" s="35"/>
      <c r="AL174" s="35"/>
    </row>
    <row r="175" spans="1:38" ht="15" x14ac:dyDescent="0.25">
      <c r="A175">
        <v>1.98</v>
      </c>
      <c r="B175">
        <v>3.49</v>
      </c>
      <c r="C175">
        <v>4.22</v>
      </c>
      <c r="D175" s="20">
        <f t="shared" si="23"/>
        <v>2.8550280984453114E-2</v>
      </c>
      <c r="E175" s="17">
        <f>IF(OR($A175="",$B175="",$C175=""),"",A175*'MPTO_working_3-way'!$I174)</f>
        <v>2.0365295563492172</v>
      </c>
      <c r="F175" s="21">
        <f>IF(OR($A175="",$B175="",$C175=""),"",B175*'MPTO_working_3-way'!$I174)</f>
        <v>3.5896404806357416</v>
      </c>
      <c r="G175" s="22">
        <f>IF(OR($A175="",$B175="",$C175=""),"",C175*'MPTO_working_3-way'!$I174)</f>
        <v>4.340482185754392</v>
      </c>
      <c r="H175" s="17">
        <f>IF(OR($A175="",$B175="",$C175=""),"",'MPTO_working_3-way'!E174)</f>
        <v>2.018026038893268</v>
      </c>
      <c r="I175" s="21">
        <f>IF(OR($A175="",$B175="",$C175=""),"",'MPTO_working_3-way'!F174)</f>
        <v>3.6098973006956605</v>
      </c>
      <c r="J175" s="22">
        <f>IF(OR($A175="",$B175="",$C175=""),"",'MPTO_working_3-way'!G174)</f>
        <v>4.3965694316486585</v>
      </c>
      <c r="K175" s="17">
        <f>IF(OR($A175="",$B175="",$C175=""),"",'OddsRatio_working_3-way'!H174)</f>
        <v>2.0253531021458939</v>
      </c>
      <c r="L175" s="21">
        <f>IF(OR($A175="",$B175="",$C175=""),"",'OddsRatio_working_3-way'!I174)</f>
        <v>3.6052339023910975</v>
      </c>
      <c r="M175" s="22">
        <f>IF(OR($A175="",$B175="",$C175=""),"",'OddsRatio_working_3-way'!J174)</f>
        <v>4.3690173356222228</v>
      </c>
      <c r="N175" s="23">
        <f t="shared" si="25"/>
        <v>49.10314200362744</v>
      </c>
      <c r="O175" s="24">
        <f t="shared" si="26"/>
        <v>27.857943027845938</v>
      </c>
      <c r="P175" s="24">
        <f t="shared" si="27"/>
        <v>23.038914968526619</v>
      </c>
      <c r="Q175" t="s">
        <v>467</v>
      </c>
      <c r="R175" t="s">
        <v>468</v>
      </c>
      <c r="S175" t="s">
        <v>481</v>
      </c>
      <c r="T175" s="35">
        <v>100</v>
      </c>
      <c r="U175" s="35">
        <f t="shared" si="24"/>
        <v>86.613119143239629</v>
      </c>
      <c r="V175" s="35"/>
      <c r="W175" s="35"/>
      <c r="X175" s="35"/>
      <c r="Y175" s="35"/>
      <c r="Z175" s="35"/>
      <c r="AA175" s="35">
        <f t="shared" si="22"/>
        <v>86.613119143239629</v>
      </c>
      <c r="AB175" s="35">
        <f t="shared" si="22"/>
        <v>0</v>
      </c>
      <c r="AC175" s="35">
        <f t="shared" si="22"/>
        <v>0</v>
      </c>
      <c r="AD175" s="36"/>
      <c r="AE175" s="36"/>
      <c r="AF175">
        <v>2.1</v>
      </c>
      <c r="AG175">
        <v>1.79</v>
      </c>
      <c r="AI175" s="36"/>
      <c r="AJ175" t="s">
        <v>483</v>
      </c>
      <c r="AK175" s="35"/>
      <c r="AL175" s="35"/>
    </row>
    <row r="176" spans="1:38" ht="15" x14ac:dyDescent="0.25">
      <c r="A176">
        <v>7.47</v>
      </c>
      <c r="B176">
        <v>4.82</v>
      </c>
      <c r="C176">
        <v>1.45</v>
      </c>
      <c r="D176" s="20">
        <f t="shared" si="23"/>
        <v>3.099286064944673E-2</v>
      </c>
      <c r="E176" s="17">
        <f>IF(OR($A176="",$B176="",$C176=""),"",A176*'MPTO_working_3-way'!$I175)</f>
        <v>7.701516669051367</v>
      </c>
      <c r="F176" s="21">
        <f>IF(OR($A176="",$B176="",$C176=""),"",B176*'MPTO_working_3-way'!$I175)</f>
        <v>4.9693855883303337</v>
      </c>
      <c r="G176" s="22">
        <f>IF(OR($A176="",$B176="",$C176=""),"",C176*'MPTO_working_3-way'!$I175)</f>
        <v>1.4949396479416976</v>
      </c>
      <c r="H176" s="17">
        <f>IF(OR($A176="",$B176="",$C176=""),"",'MPTO_working_3-way'!E175)</f>
        <v>8.0946848223648562</v>
      </c>
      <c r="I176" s="21">
        <f>IF(OR($A176="",$B176="",$C176=""),"",'MPTO_working_3-way'!F175)</f>
        <v>5.0725906460040893</v>
      </c>
      <c r="J176" s="22">
        <f>IF(OR($A176="",$B176="",$C176=""),"",'MPTO_working_3-way'!G175)</f>
        <v>1.4720511535306118</v>
      </c>
      <c r="K176" s="17">
        <f>IF(OR($A176="",$B176="",$C176=""),"",'OddsRatio_working_3-way'!H175)</f>
        <v>7.891354032971738</v>
      </c>
      <c r="L176" s="21">
        <f>IF(OR($A176="",$B176="",$C176=""),"",'OddsRatio_working_3-way'!I175)</f>
        <v>5.0687747149848601</v>
      </c>
      <c r="M176" s="22">
        <f>IF(OR($A176="",$B176="",$C176=""),"",'OddsRatio_working_3-way'!J175)</f>
        <v>1.4793059219222999</v>
      </c>
      <c r="N176" s="23">
        <f t="shared" si="25"/>
        <v>12.984455438738598</v>
      </c>
      <c r="O176" s="24">
        <f t="shared" si="26"/>
        <v>20.123212059621849</v>
      </c>
      <c r="P176" s="24">
        <f t="shared" si="27"/>
        <v>66.892332501639544</v>
      </c>
      <c r="Q176" t="s">
        <v>469</v>
      </c>
      <c r="R176" t="s">
        <v>470</v>
      </c>
      <c r="S176" t="s">
        <v>481</v>
      </c>
      <c r="T176" s="35">
        <v>100</v>
      </c>
      <c r="U176" s="35">
        <f t="shared" si="24"/>
        <v>60</v>
      </c>
      <c r="V176" s="35"/>
      <c r="W176" s="35"/>
      <c r="X176" s="35"/>
      <c r="Y176" s="35"/>
      <c r="Z176" s="35"/>
      <c r="AA176" s="35">
        <f t="shared" si="22"/>
        <v>60</v>
      </c>
      <c r="AB176" s="35">
        <f t="shared" si="22"/>
        <v>0</v>
      </c>
      <c r="AC176" s="35">
        <f t="shared" si="22"/>
        <v>0</v>
      </c>
      <c r="AD176" s="36"/>
      <c r="AE176" s="36"/>
      <c r="AF176">
        <v>1.69</v>
      </c>
      <c r="AG176">
        <v>2.25</v>
      </c>
      <c r="AI176" s="36"/>
      <c r="AJ176" t="s">
        <v>483</v>
      </c>
      <c r="AK176" s="35"/>
      <c r="AL176" s="35"/>
    </row>
    <row r="177" spans="1:38" ht="15" x14ac:dyDescent="0.25">
      <c r="A177">
        <v>2.5</v>
      </c>
      <c r="B177">
        <v>3.03</v>
      </c>
      <c r="C177">
        <v>3.37</v>
      </c>
      <c r="D177" s="20">
        <f t="shared" si="23"/>
        <v>2.6768908344840359E-2</v>
      </c>
      <c r="E177" s="17">
        <f>IF(OR($A177="",$B177="",$C177=""),"",A177*'MPTO_working_3-way'!$I176)</f>
        <v>2.5669222708621007</v>
      </c>
      <c r="F177" s="21">
        <f>IF(OR($A177="",$B177="",$C177=""),"",B177*'MPTO_working_3-way'!$I176)</f>
        <v>3.1111097922848661</v>
      </c>
      <c r="G177" s="22">
        <f>IF(OR($A177="",$B177="",$C177=""),"",C177*'MPTO_working_3-way'!$I176)</f>
        <v>3.4602112211221123</v>
      </c>
      <c r="H177" s="17">
        <f>IF(OR($A177="",$B177="",$C177=""),"",'MPTO_working_3-way'!E176)</f>
        <v>2.5570409967295435</v>
      </c>
      <c r="I177" s="21">
        <f>IF(OR($A177="",$B177="",$C177=""),"",'MPTO_working_3-way'!F176)</f>
        <v>3.1141972986765829</v>
      </c>
      <c r="J177" s="22">
        <f>IF(OR($A177="",$B177="",$C177=""),"",'MPTO_working_3-way'!G176)</f>
        <v>3.4744789977156882</v>
      </c>
      <c r="K177" s="17">
        <f>IF(OR($A177="",$B177="",$C177=""),"",'OddsRatio_working_3-way'!H176)</f>
        <v>2.56156073479365</v>
      </c>
      <c r="L177" s="21">
        <f>IF(OR($A177="",$B177="",$C177=""),"",'OddsRatio_working_3-way'!I176)</f>
        <v>3.1133121944207391</v>
      </c>
      <c r="M177" s="22">
        <f>IF(OR($A177="",$B177="",$C177=""),"",'OddsRatio_working_3-way'!J176)</f>
        <v>3.4672659609739664</v>
      </c>
      <c r="N177" s="23">
        <f t="shared" si="25"/>
        <v>38.95715937141135</v>
      </c>
      <c r="O177" s="24">
        <f t="shared" si="26"/>
        <v>32.142870768491214</v>
      </c>
      <c r="P177" s="24">
        <f t="shared" si="27"/>
        <v>28.899969860097443</v>
      </c>
      <c r="Q177" t="s">
        <v>471</v>
      </c>
      <c r="R177" t="s">
        <v>472</v>
      </c>
      <c r="S177" t="s">
        <v>481</v>
      </c>
      <c r="T177" s="35">
        <v>100</v>
      </c>
      <c r="U177" s="35">
        <f t="shared" si="24"/>
        <v>87.922705314009661</v>
      </c>
      <c r="V177" s="35"/>
      <c r="W177" s="35"/>
      <c r="X177" s="35"/>
      <c r="Y177" s="35"/>
      <c r="Z177" s="35"/>
      <c r="AA177" s="35">
        <f t="shared" si="22"/>
        <v>87.922705314009661</v>
      </c>
      <c r="AB177" s="35">
        <f t="shared" si="22"/>
        <v>0</v>
      </c>
      <c r="AC177" s="35">
        <f t="shared" si="22"/>
        <v>0</v>
      </c>
      <c r="AD177" s="36"/>
      <c r="AE177" s="36"/>
      <c r="AF177">
        <v>2.63</v>
      </c>
      <c r="AG177">
        <v>1.53</v>
      </c>
      <c r="AI177" s="36"/>
      <c r="AJ177" t="s">
        <v>483</v>
      </c>
      <c r="AK177" s="35"/>
      <c r="AL177" s="35"/>
    </row>
    <row r="178" spans="1:38" ht="15" x14ac:dyDescent="0.25">
      <c r="A178">
        <v>8.2799999999999994</v>
      </c>
      <c r="B178">
        <v>4.58</v>
      </c>
      <c r="C178">
        <v>1.44</v>
      </c>
      <c r="D178" s="20">
        <f t="shared" si="23"/>
        <v>3.3558002658059749E-2</v>
      </c>
      <c r="E178" s="17">
        <f>IF(OR($A178="",$B178="",$C178=""),"",A178*'MPTO_working_3-way'!$I177)</f>
        <v>8.5578602620087345</v>
      </c>
      <c r="F178" s="21">
        <f>IF(OR($A178="",$B178="",$C178=""),"",B178*'MPTO_working_3-way'!$I177)</f>
        <v>4.733695652173914</v>
      </c>
      <c r="G178" s="22">
        <f>IF(OR($A178="",$B178="",$C178=""),"",C178*'MPTO_working_3-way'!$I177)</f>
        <v>1.488323523827606</v>
      </c>
      <c r="H178" s="17">
        <f>IF(OR($A178="",$B178="",$C178=""),"",'MPTO_working_3-way'!E177)</f>
        <v>9.1251744549785858</v>
      </c>
      <c r="I178" s="21">
        <f>IF(OR($A178="",$B178="",$C178=""),"",'MPTO_working_3-way'!F177)</f>
        <v>4.8273123042847335</v>
      </c>
      <c r="J178" s="22">
        <f>IF(OR($A178="",$B178="",$C178=""),"",'MPTO_working_3-way'!G177)</f>
        <v>1.4635750343486116</v>
      </c>
      <c r="K178" s="17">
        <f>IF(OR($A178="",$B178="",$C178=""),"",'OddsRatio_working_3-way'!H177)</f>
        <v>8.800690269921505</v>
      </c>
      <c r="L178" s="21">
        <f>IF(OR($A178="",$B178="",$C178=""),"",'OddsRatio_working_3-way'!I177)</f>
        <v>4.8360537316372243</v>
      </c>
      <c r="M178" s="22">
        <f>IF(OR($A178="",$B178="",$C178=""),"",'OddsRatio_working_3-way'!J177)</f>
        <v>1.4714702910392119</v>
      </c>
      <c r="N178" s="23">
        <f t="shared" si="25"/>
        <v>11.685163923969894</v>
      </c>
      <c r="O178" s="24">
        <f t="shared" si="26"/>
        <v>21.125143513203209</v>
      </c>
      <c r="P178" s="24">
        <f t="shared" si="27"/>
        <v>67.189692562826892</v>
      </c>
      <c r="Q178" t="s">
        <v>265</v>
      </c>
      <c r="R178" t="s">
        <v>387</v>
      </c>
      <c r="S178" t="s">
        <v>481</v>
      </c>
      <c r="T178" s="35">
        <v>100</v>
      </c>
      <c r="U178" s="35">
        <f t="shared" si="24"/>
        <v>37.888198757763973</v>
      </c>
      <c r="V178" s="35"/>
      <c r="W178" s="35"/>
      <c r="X178" s="35"/>
      <c r="Y178" s="35"/>
      <c r="Z178" s="35"/>
      <c r="AA178" s="35">
        <f t="shared" si="22"/>
        <v>37.888198757763973</v>
      </c>
      <c r="AB178" s="35">
        <f t="shared" si="22"/>
        <v>0</v>
      </c>
      <c r="AC178" s="35">
        <f t="shared" si="22"/>
        <v>0</v>
      </c>
      <c r="AD178" s="36"/>
      <c r="AE178" s="36"/>
      <c r="AF178">
        <v>1.93</v>
      </c>
      <c r="AG178">
        <v>1.96</v>
      </c>
      <c r="AI178" s="36"/>
      <c r="AJ178" t="s">
        <v>433</v>
      </c>
      <c r="AK178" s="35"/>
      <c r="AL178" s="35"/>
    </row>
    <row r="179" spans="1:38" ht="15" x14ac:dyDescent="0.25">
      <c r="A179">
        <v>1.61</v>
      </c>
      <c r="B179">
        <v>3.77</v>
      </c>
      <c r="C179">
        <v>5.22</v>
      </c>
      <c r="D179" s="20">
        <f t="shared" si="23"/>
        <v>7.7940883038334352E-2</v>
      </c>
      <c r="E179" s="17">
        <f>IF(OR($A179="",$B179="",$C179=""),"",A179*'MPTO_working_3-way'!$I178)</f>
        <v>1.7354848216917185</v>
      </c>
      <c r="F179" s="21">
        <f>IF(OR($A179="",$B179="",$C179=""),"",B179*'MPTO_working_3-way'!$I178)</f>
        <v>4.0638371290545203</v>
      </c>
      <c r="G179" s="22">
        <f>IF(OR($A179="",$B179="",$C179=""),"",C179*'MPTO_working_3-way'!$I178)</f>
        <v>5.6268514094601052</v>
      </c>
      <c r="H179" s="17">
        <f>IF(OR($A179="",$B179="",$C179=""),"",'MPTO_working_3-way'!E178)</f>
        <v>1.6802833522843204</v>
      </c>
      <c r="I179" s="21">
        <f>IF(OR($A179="",$B179="",$C179=""),"",'MPTO_working_3-way'!F178)</f>
        <v>4.1793493368152346</v>
      </c>
      <c r="J179" s="22">
        <f>IF(OR($A179="",$B179="",$C179=""),"",'MPTO_working_3-way'!G178)</f>
        <v>6.0389906143942111</v>
      </c>
      <c r="K179" s="17">
        <f>IF(OR($A179="",$B179="",$C179=""),"",'OddsRatio_working_3-way'!H178)</f>
        <v>1.6983958997408892</v>
      </c>
      <c r="L179" s="21">
        <f>IF(OR($A179="",$B179="",$C179=""),"",'OddsRatio_working_3-way'!I178)</f>
        <v>4.1714043316102654</v>
      </c>
      <c r="M179" s="22">
        <f>IF(OR($A179="",$B179="",$C179=""),"",'OddsRatio_working_3-way'!J178)</f>
        <v>5.8315257326336898</v>
      </c>
      <c r="N179" s="23">
        <f t="shared" si="25"/>
        <v>57.620786278339132</v>
      </c>
      <c r="O179" s="24">
        <f t="shared" si="26"/>
        <v>24.607285386770826</v>
      </c>
      <c r="P179" s="24">
        <f t="shared" si="27"/>
        <v>17.771928334890038</v>
      </c>
      <c r="Q179" t="s">
        <v>389</v>
      </c>
      <c r="R179" t="s">
        <v>278</v>
      </c>
      <c r="S179" t="s">
        <v>481</v>
      </c>
      <c r="T179" s="35">
        <v>100</v>
      </c>
      <c r="U179" s="35">
        <f t="shared" si="24"/>
        <v>31.506849315068493</v>
      </c>
      <c r="V179" s="35"/>
      <c r="W179" s="35"/>
      <c r="X179" s="35"/>
      <c r="Y179" s="35"/>
      <c r="Z179" s="35"/>
      <c r="AA179" s="35">
        <f t="shared" si="22"/>
        <v>31.506849315068493</v>
      </c>
      <c r="AB179" s="35">
        <f t="shared" si="22"/>
        <v>0</v>
      </c>
      <c r="AC179" s="35">
        <f t="shared" si="22"/>
        <v>0</v>
      </c>
      <c r="AD179" s="36"/>
      <c r="AE179" s="36"/>
      <c r="AF179">
        <v>1.83</v>
      </c>
      <c r="AG179">
        <v>1.95</v>
      </c>
      <c r="AI179" s="36"/>
      <c r="AJ179" t="s">
        <v>434</v>
      </c>
      <c r="AK179" s="35"/>
      <c r="AL179" s="35"/>
    </row>
    <row r="180" spans="1:38" ht="15" x14ac:dyDescent="0.25">
      <c r="A180">
        <v>1.46</v>
      </c>
      <c r="B180">
        <v>4.6500000000000004</v>
      </c>
      <c r="C180">
        <v>8.09</v>
      </c>
      <c r="D180" s="20">
        <f t="shared" si="23"/>
        <v>2.3594664604142945E-2</v>
      </c>
      <c r="E180" s="17">
        <f>IF(OR($A180="",$B180="",$C180=""),"",A180*'MPTO_working_3-way'!$I179)</f>
        <v>1.4944482103220487</v>
      </c>
      <c r="F180" s="21">
        <f>IF(OR($A180="",$B180="",$C180=""),"",B180*'MPTO_working_3-way'!$I179)</f>
        <v>4.7597151904092652</v>
      </c>
      <c r="G180" s="22">
        <f>IF(OR($A180="",$B180="",$C180=""),"",C180*'MPTO_working_3-way'!$I179)</f>
        <v>8.2808808366475155</v>
      </c>
      <c r="H180" s="17">
        <f>IF(OR($A180="",$B180="",$C180=""),"",'MPTO_working_3-way'!E179)</f>
        <v>1.4769595375960887</v>
      </c>
      <c r="I180" s="21">
        <f>IF(OR($A180="",$B180="",$C180=""),"",'MPTO_working_3-way'!F179)</f>
        <v>4.826513966274252</v>
      </c>
      <c r="J180" s="22">
        <f>IF(OR($A180="",$B180="",$C180=""),"",'MPTO_working_3-way'!G179)</f>
        <v>8.639718925641974</v>
      </c>
      <c r="K180" s="17">
        <f>IF(OR($A180="",$B180="",$C180=""),"",'OddsRatio_working_3-way'!H179)</f>
        <v>1.4826650320324082</v>
      </c>
      <c r="L180" s="21">
        <f>IF(OR($A180="",$B180="",$C180=""),"",'OddsRatio_working_3-way'!I179)</f>
        <v>4.8298421019962809</v>
      </c>
      <c r="M180" s="22">
        <f>IF(OR($A180="",$B180="",$C180=""),"",'OddsRatio_working_3-way'!J179)</f>
        <v>8.4393371241516757</v>
      </c>
      <c r="N180" s="23">
        <f t="shared" si="25"/>
        <v>66.914329522633864</v>
      </c>
      <c r="O180" s="24">
        <f t="shared" si="26"/>
        <v>21.009660452267834</v>
      </c>
      <c r="P180" s="24">
        <f t="shared" si="27"/>
        <v>12.076010025098324</v>
      </c>
      <c r="Q180" t="s">
        <v>398</v>
      </c>
      <c r="R180" t="s">
        <v>287</v>
      </c>
      <c r="S180" t="s">
        <v>481</v>
      </c>
      <c r="T180" s="35">
        <v>100</v>
      </c>
      <c r="U180" s="35">
        <f t="shared" si="24"/>
        <v>63.369963369963365</v>
      </c>
      <c r="V180" s="35"/>
      <c r="W180" s="35"/>
      <c r="X180" s="35"/>
      <c r="Y180" s="35"/>
      <c r="Z180" s="35"/>
      <c r="AA180" s="35">
        <f t="shared" si="22"/>
        <v>63.369963369963365</v>
      </c>
      <c r="AB180" s="35">
        <f t="shared" si="22"/>
        <v>0</v>
      </c>
      <c r="AC180" s="35">
        <f t="shared" si="22"/>
        <v>0</v>
      </c>
      <c r="AD180" s="36"/>
      <c r="AE180" s="36"/>
      <c r="AF180">
        <v>2.0099999999999998</v>
      </c>
      <c r="AG180">
        <v>1.9</v>
      </c>
      <c r="AI180" s="36"/>
      <c r="AJ180" t="s">
        <v>426</v>
      </c>
      <c r="AK180" s="35"/>
      <c r="AL180" s="35"/>
    </row>
    <row r="181" spans="1:38" s="35" customFormat="1" ht="15" x14ac:dyDescent="0.25">
      <c r="A181">
        <v>2.73</v>
      </c>
      <c r="B181">
        <v>3.85</v>
      </c>
      <c r="C181">
        <v>2.5299999999999998</v>
      </c>
      <c r="D181" s="20">
        <f t="shared" si="23"/>
        <v>2.1297543036673527E-2</v>
      </c>
      <c r="E181" s="17">
        <f>IF(OR($A181="",$B181="",$C181=""),"",A181*'MPTO_working_3-way'!$I180)</f>
        <v>2.7881422924901189</v>
      </c>
      <c r="F181" s="21">
        <f>IF(OR($A181="",$B181="",$C181=""),"",B181*'MPTO_working_3-way'!$I180)</f>
        <v>3.9319955406911933</v>
      </c>
      <c r="G181" s="22">
        <f>IF(OR($A181="",$B181="",$C181=""),"",C181*'MPTO_working_3-way'!$I180)</f>
        <v>2.583882783882784</v>
      </c>
      <c r="H181" s="17">
        <f>IF(OR($A181="",$B181="",$C181=""),"",'MPTO_working_3-way'!E180)</f>
        <v>2.7839551787609671</v>
      </c>
      <c r="I181" s="21">
        <f>IF(OR($A181="",$B181="",$C181=""),"",'MPTO_working_3-way'!F180)</f>
        <v>3.9581844925404503</v>
      </c>
      <c r="J181" s="22">
        <f>IF(OR($A181="",$B181="",$C181=""),"",'MPTO_working_3-way'!G180)</f>
        <v>2.5762722401123974</v>
      </c>
      <c r="K181" s="17">
        <f>IF(OR($A181="",$B181="",$C181=""),"",'OddsRatio_working_3-way'!H180)</f>
        <v>2.7867279602480992</v>
      </c>
      <c r="L181" s="21">
        <f>IF(OR($A181="",$B181="",$C181=""),"",'OddsRatio_working_3-way'!I180)</f>
        <v>3.9434535761312621</v>
      </c>
      <c r="M181" s="22">
        <f>IF(OR($A181="",$B181="",$C181=""),"",'OddsRatio_working_3-way'!J180)</f>
        <v>2.5801698145546768</v>
      </c>
      <c r="N181" s="23">
        <f t="shared" si="25"/>
        <v>35.866175219733485</v>
      </c>
      <c r="O181" s="24">
        <f t="shared" si="26"/>
        <v>25.432378792174649</v>
      </c>
      <c r="P181" s="24">
        <f t="shared" si="27"/>
        <v>38.701445988091862</v>
      </c>
      <c r="Q181" t="s">
        <v>290</v>
      </c>
      <c r="R181" t="s">
        <v>473</v>
      </c>
      <c r="S181" t="s">
        <v>481</v>
      </c>
      <c r="T181" s="35">
        <v>100</v>
      </c>
      <c r="U181" s="35">
        <f t="shared" si="24"/>
        <v>45.355191256830594</v>
      </c>
      <c r="AA181" s="35">
        <f t="shared" si="22"/>
        <v>45.355191256830594</v>
      </c>
      <c r="AB181" s="35">
        <f t="shared" si="22"/>
        <v>0</v>
      </c>
      <c r="AC181" s="35">
        <f t="shared" si="22"/>
        <v>0</v>
      </c>
      <c r="AD181" s="36"/>
      <c r="AE181" s="36"/>
      <c r="AF181">
        <v>1.64</v>
      </c>
      <c r="AG181">
        <v>2.38</v>
      </c>
      <c r="AH181" s="36"/>
      <c r="AI181" s="36"/>
      <c r="AJ181" t="s">
        <v>426</v>
      </c>
    </row>
    <row r="182" spans="1:38" ht="15" x14ac:dyDescent="0.25">
      <c r="A182">
        <v>1.83</v>
      </c>
      <c r="B182">
        <v>3.84</v>
      </c>
      <c r="C182">
        <v>4.5999999999999996</v>
      </c>
      <c r="D182" s="20">
        <f t="shared" si="23"/>
        <v>2.4256058446186834E-2</v>
      </c>
      <c r="E182" s="17">
        <f>IF(OR($A182="",$B182="",$C182=""),"",A182*'MPTO_working_3-way'!$I181)</f>
        <v>1.874388586956522</v>
      </c>
      <c r="F182" s="21">
        <f>IF(OR($A182="",$B182="",$C182=""),"",B182*'MPTO_working_3-way'!$I181)</f>
        <v>3.9331432644333573</v>
      </c>
      <c r="G182" s="22">
        <f>IF(OR($A182="",$B182="",$C182=""),"",C182*'MPTO_working_3-way'!$I181)</f>
        <v>4.7115778688524594</v>
      </c>
      <c r="H182" s="17">
        <f>IF(OR($A182="",$B182="",$C182=""),"",'MPTO_working_3-way'!E181)</f>
        <v>1.85748369212947</v>
      </c>
      <c r="I182" s="21">
        <f>IF(OR($A182="",$B182="",$C182=""),"",'MPTO_working_3-way'!F181)</f>
        <v>3.9630436061907846</v>
      </c>
      <c r="J182" s="22">
        <f>IF(OR($A182="",$B182="",$C182=""),"",'MPTO_working_3-way'!G181)</f>
        <v>4.7776950090454404</v>
      </c>
      <c r="K182" s="17">
        <f>IF(OR($A182="",$B182="",$C182=""),"",'OddsRatio_working_3-way'!H181)</f>
        <v>1.8638257846028874</v>
      </c>
      <c r="L182" s="21">
        <f>IF(OR($A182="",$B182="",$C182=""),"",'OddsRatio_working_3-way'!I181)</f>
        <v>3.9557412388821693</v>
      </c>
      <c r="M182" s="22">
        <f>IF(OR($A182="",$B182="",$C182=""),"",'OddsRatio_working_3-way'!J181)</f>
        <v>4.746714246470356</v>
      </c>
      <c r="N182" s="23">
        <f t="shared" si="25"/>
        <v>53.350730310608526</v>
      </c>
      <c r="O182" s="24">
        <f t="shared" si="26"/>
        <v>25.424957413649381</v>
      </c>
      <c r="P182" s="24">
        <f t="shared" si="27"/>
        <v>21.22431227574209</v>
      </c>
      <c r="Q182" t="s">
        <v>397</v>
      </c>
      <c r="R182" t="s">
        <v>285</v>
      </c>
      <c r="S182" t="s">
        <v>481</v>
      </c>
      <c r="T182" s="35">
        <v>100</v>
      </c>
      <c r="U182" s="35">
        <f t="shared" si="24"/>
        <v>39.393939393939398</v>
      </c>
      <c r="V182" s="35"/>
      <c r="W182" s="35"/>
      <c r="X182" s="35"/>
      <c r="Y182" s="35"/>
      <c r="Z182" s="35"/>
      <c r="AA182" s="35">
        <f t="shared" si="22"/>
        <v>39.393939393939398</v>
      </c>
      <c r="AB182" s="35">
        <f t="shared" si="22"/>
        <v>0</v>
      </c>
      <c r="AC182" s="35">
        <f t="shared" si="22"/>
        <v>0</v>
      </c>
      <c r="AD182" s="36"/>
      <c r="AE182" s="36"/>
      <c r="AF182">
        <v>1.87</v>
      </c>
      <c r="AG182">
        <v>2.04</v>
      </c>
      <c r="AI182" s="36"/>
      <c r="AJ182" t="s">
        <v>426</v>
      </c>
      <c r="AK182" s="35"/>
      <c r="AL182" s="35"/>
    </row>
    <row r="183" spans="1:38" ht="15" x14ac:dyDescent="0.25">
      <c r="A183">
        <v>1.65</v>
      </c>
      <c r="B183">
        <v>3.94</v>
      </c>
      <c r="C183">
        <v>6.09</v>
      </c>
      <c r="D183" s="20">
        <f t="shared" si="23"/>
        <v>2.4071325139065403E-2</v>
      </c>
      <c r="E183" s="17">
        <f>IF(OR($A183="",$B183="",$C183=""),"",A183*'MPTO_working_3-way'!$I182)</f>
        <v>1.6897176864794579</v>
      </c>
      <c r="F183" s="21">
        <f>IF(OR($A183="",$B183="",$C183=""),"",B183*'MPTO_working_3-way'!$I182)</f>
        <v>4.0348410210479173</v>
      </c>
      <c r="G183" s="22">
        <f>IF(OR($A183="",$B183="",$C183=""),"",C183*'MPTO_working_3-way'!$I182)</f>
        <v>6.236594370096908</v>
      </c>
      <c r="H183" s="17">
        <f>IF(OR($A183="",$B183="",$C183=""),"",'MPTO_working_3-way'!E182)</f>
        <v>1.6721378151643813</v>
      </c>
      <c r="I183" s="21">
        <f>IF(OR($A183="",$B183="",$C183=""),"",'MPTO_working_3-way'!F182)</f>
        <v>4.0686241564183119</v>
      </c>
      <c r="J183" s="22">
        <f>IF(OR($A183="",$B183="",$C183=""),"",'MPTO_working_3-way'!G182)</f>
        <v>6.4028751497979242</v>
      </c>
      <c r="K183" s="17">
        <f>IF(OR($A183="",$B183="",$C183=""),"",'OddsRatio_working_3-way'!H182)</f>
        <v>1.6784212937848479</v>
      </c>
      <c r="L183" s="21">
        <f>IF(OR($A183="",$B183="",$C183=""),"",'OddsRatio_working_3-way'!I182)</f>
        <v>4.0685516980422367</v>
      </c>
      <c r="M183" s="22">
        <f>IF(OR($A183="",$B183="",$C183=""),"",'OddsRatio_working_3-way'!J182)</f>
        <v>6.3125605928690414</v>
      </c>
      <c r="N183" s="23">
        <f t="shared" si="25"/>
        <v>59.181483865716586</v>
      </c>
      <c r="O183" s="24">
        <f t="shared" si="26"/>
        <v>24.784123953916847</v>
      </c>
      <c r="P183" s="24">
        <f t="shared" si="27"/>
        <v>16.034392180366563</v>
      </c>
      <c r="Q183" t="s">
        <v>474</v>
      </c>
      <c r="R183" t="s">
        <v>395</v>
      </c>
      <c r="S183" t="s">
        <v>481</v>
      </c>
      <c r="T183" s="35">
        <v>100</v>
      </c>
      <c r="U183" s="35">
        <f t="shared" si="24"/>
        <v>63.369963369963365</v>
      </c>
      <c r="V183" s="35"/>
      <c r="W183" s="35"/>
      <c r="X183" s="35"/>
      <c r="Y183" s="35"/>
      <c r="Z183" s="35"/>
      <c r="AA183" s="35">
        <f t="shared" si="22"/>
        <v>63.369963369963365</v>
      </c>
      <c r="AB183" s="35">
        <f t="shared" si="22"/>
        <v>0</v>
      </c>
      <c r="AC183" s="35">
        <f t="shared" si="22"/>
        <v>0</v>
      </c>
      <c r="AD183" s="36"/>
      <c r="AE183" s="36"/>
      <c r="AF183">
        <v>2.25</v>
      </c>
      <c r="AG183">
        <v>1.71</v>
      </c>
      <c r="AI183" s="36"/>
      <c r="AJ183" t="s">
        <v>426</v>
      </c>
      <c r="AK183" s="35"/>
      <c r="AL183" s="35"/>
    </row>
    <row r="184" spans="1:38" ht="15" x14ac:dyDescent="0.25">
      <c r="A184">
        <v>2.73</v>
      </c>
      <c r="B184">
        <v>3.11</v>
      </c>
      <c r="C184">
        <v>2.85</v>
      </c>
      <c r="D184" s="20">
        <f t="shared" si="23"/>
        <v>3.8720967642950965E-2</v>
      </c>
      <c r="E184" s="17">
        <f>IF(OR($A184="",$B184="",$C184=""),"",A184*'MPTO_working_3-way'!$I183)</f>
        <v>2.8357082416652561</v>
      </c>
      <c r="F184" s="21">
        <f>IF(OR($A184="",$B184="",$C184=""),"",B184*'MPTO_working_3-way'!$I183)</f>
        <v>3.2304222093695776</v>
      </c>
      <c r="G184" s="22">
        <f>IF(OR($A184="",$B184="",$C184=""),"",C184*'MPTO_working_3-way'!$I183)</f>
        <v>2.9603547577824103</v>
      </c>
      <c r="H184" s="17">
        <f>IF(OR($A184="",$B184="",$C184=""),"",'MPTO_working_3-way'!E183)</f>
        <v>2.8297078124259967</v>
      </c>
      <c r="I184" s="21">
        <f>IF(OR($A184="",$B184="",$C184=""),"",'MPTO_working_3-way'!F183)</f>
        <v>3.2400583274249364</v>
      </c>
      <c r="J184" s="22">
        <f>IF(OR($A184="",$B184="",$C184=""),"",'MPTO_working_3-way'!G183)</f>
        <v>2.9588407168758564</v>
      </c>
      <c r="K184" s="17">
        <f>IF(OR($A184="",$B184="",$C184=""),"",'OddsRatio_working_3-way'!H183)</f>
        <v>2.8326239342292228</v>
      </c>
      <c r="L184" s="21">
        <f>IF(OR($A184="",$B184="",$C184=""),"",'OddsRatio_working_3-way'!I183)</f>
        <v>3.235165607643733</v>
      </c>
      <c r="M184" s="22">
        <f>IF(OR($A184="",$B184="",$C184=""),"",'OddsRatio_working_3-way'!J183)</f>
        <v>2.9597423574127522</v>
      </c>
      <c r="N184" s="23">
        <f t="shared" si="25"/>
        <v>35.264558790179166</v>
      </c>
      <c r="O184" s="24">
        <f t="shared" si="26"/>
        <v>30.955705947649232</v>
      </c>
      <c r="P184" s="24">
        <f t="shared" si="27"/>
        <v>33.77973526217162</v>
      </c>
      <c r="Q184" t="s">
        <v>291</v>
      </c>
      <c r="R184" t="s">
        <v>298</v>
      </c>
      <c r="S184" t="s">
        <v>481</v>
      </c>
      <c r="T184" s="35">
        <v>100</v>
      </c>
      <c r="U184" s="35">
        <f t="shared" si="24"/>
        <v>68.944099378881987</v>
      </c>
      <c r="V184" s="35"/>
      <c r="W184" s="35"/>
      <c r="X184" s="35"/>
      <c r="Y184" s="35"/>
      <c r="Z184" s="35"/>
      <c r="AA184" s="35">
        <f t="shared" si="22"/>
        <v>68.944099378881987</v>
      </c>
      <c r="AB184" s="35">
        <f t="shared" si="22"/>
        <v>0</v>
      </c>
      <c r="AC184" s="35">
        <f t="shared" si="22"/>
        <v>0</v>
      </c>
      <c r="AD184" s="36"/>
      <c r="AE184" s="36"/>
      <c r="AF184">
        <v>2.31</v>
      </c>
      <c r="AG184">
        <v>1.64</v>
      </c>
      <c r="AI184" s="36"/>
      <c r="AJ184" t="s">
        <v>427</v>
      </c>
      <c r="AK184" s="35"/>
      <c r="AL184" s="35"/>
    </row>
    <row r="185" spans="1:38" s="35" customFormat="1" ht="17.25" customHeight="1" x14ac:dyDescent="0.25">
      <c r="A185">
        <v>3.22</v>
      </c>
      <c r="B185">
        <v>3.43</v>
      </c>
      <c r="C185">
        <v>2.29</v>
      </c>
      <c r="D185" s="20">
        <f t="shared" si="23"/>
        <v>3.8785418422977003E-2</v>
      </c>
      <c r="E185" s="17">
        <f>IF(OR($A185="",$B185="",$C185=""),"",A185*'MPTO_working_3-way'!$I184)</f>
        <v>3.3448890473219861</v>
      </c>
      <c r="F185" s="21">
        <f>IF(OR($A185="",$B185="",$C185=""),"",B185*'MPTO_working_3-way'!$I184)</f>
        <v>3.5630339851908115</v>
      </c>
      <c r="G185" s="22">
        <f>IF(OR($A185="",$B185="",$C185=""),"",C185*'MPTO_working_3-way'!$I184)</f>
        <v>2.3788186081886176</v>
      </c>
      <c r="H185" s="17">
        <f>IF(OR($A185="",$B185="",$C185=""),"",'MPTO_working_3-way'!E184)</f>
        <v>3.3598703350916668</v>
      </c>
      <c r="I185" s="21">
        <f>IF(OR($A185="",$B185="",$C185=""),"",'MPTO_working_3-way'!F184)</f>
        <v>3.5891600900908669</v>
      </c>
      <c r="J185" s="22">
        <f>IF(OR($A185="",$B185="",$C185=""),"",'MPTO_working_3-way'!G184)</f>
        <v>2.3598666916888265</v>
      </c>
      <c r="K185" s="17">
        <f>IF(OR($A185="",$B185="",$C185=""),"",'OddsRatio_working_3-way'!H184)</f>
        <v>3.3542232788346782</v>
      </c>
      <c r="L185" s="21">
        <f>IF(OR($A185="",$B185="",$C185=""),"",'OddsRatio_working_3-way'!I184)</f>
        <v>3.5769200754812025</v>
      </c>
      <c r="M185" s="22">
        <f>IF(OR($A185="",$B185="",$C185=""),"",'OddsRatio_working_3-way'!J184)</f>
        <v>2.3679946079715024</v>
      </c>
      <c r="N185" s="23">
        <f t="shared" si="25"/>
        <v>29.896357871739532</v>
      </c>
      <c r="O185" s="24">
        <f t="shared" si="26"/>
        <v>28.065968614286092</v>
      </c>
      <c r="P185" s="24">
        <f t="shared" si="27"/>
        <v>42.037673513974362</v>
      </c>
      <c r="Q185" t="s">
        <v>404</v>
      </c>
      <c r="R185" t="s">
        <v>418</v>
      </c>
      <c r="S185" t="s">
        <v>481</v>
      </c>
      <c r="T185" s="35">
        <v>100</v>
      </c>
      <c r="U185" s="35">
        <f t="shared" si="24"/>
        <v>62.546816479400754</v>
      </c>
      <c r="AA185" s="35">
        <f t="shared" si="22"/>
        <v>62.546816479400754</v>
      </c>
      <c r="AB185" s="35">
        <f t="shared" si="22"/>
        <v>0</v>
      </c>
      <c r="AC185" s="35">
        <f t="shared" si="22"/>
        <v>0</v>
      </c>
      <c r="AD185" s="36"/>
      <c r="AE185" s="36"/>
      <c r="AF185">
        <v>2.0499999999999998</v>
      </c>
      <c r="AG185">
        <v>1.82</v>
      </c>
      <c r="AH185" s="36"/>
      <c r="AI185" s="36"/>
      <c r="AJ185" t="s">
        <v>427</v>
      </c>
    </row>
    <row r="186" spans="1:38" s="35" customFormat="1" ht="15" x14ac:dyDescent="0.25">
      <c r="A186">
        <v>2.67</v>
      </c>
      <c r="B186">
        <v>2.99</v>
      </c>
      <c r="C186">
        <v>3.04</v>
      </c>
      <c r="D186" s="20">
        <f t="shared" si="23"/>
        <v>3.7927364162162247E-2</v>
      </c>
      <c r="E186" s="17">
        <f>IF(OR($A186="",$B186="",$C186=""),"",A186*'MPTO_working_3-way'!$I185)</f>
        <v>2.7712660623129732</v>
      </c>
      <c r="F186" s="21">
        <f>IF(OR($A186="",$B186="",$C186=""),"",B186*'MPTO_working_3-way'!$I185)</f>
        <v>3.1034028188448652</v>
      </c>
      <c r="G186" s="22">
        <f>IF(OR($A186="",$B186="",$C186=""),"",C186*'MPTO_working_3-way'!$I185)</f>
        <v>3.1552991870529734</v>
      </c>
      <c r="H186" s="17">
        <f>IF(OR($A186="",$B186="",$C186=""),"",'MPTO_working_3-way'!E185)</f>
        <v>2.7632753375052359</v>
      </c>
      <c r="I186" s="21">
        <f>IF(OR($A186="",$B186="",$C186=""),"",'MPTO_working_3-way'!F185)</f>
        <v>3.1074651006242786</v>
      </c>
      <c r="J186" s="22">
        <f>IF(OR($A186="",$B186="",$C186=""),"",'MPTO_working_3-way'!G185)</f>
        <v>3.1615063714988723</v>
      </c>
      <c r="K186" s="17">
        <f>IF(OR($A186="",$B186="",$C186=""),"",'OddsRatio_working_3-way'!H185)</f>
        <v>2.7670251199777578</v>
      </c>
      <c r="L186" s="21">
        <f>IF(OR($A186="",$B186="",$C186=""),"",'OddsRatio_working_3-way'!I185)</f>
        <v>3.1056167597339748</v>
      </c>
      <c r="M186" s="22">
        <f>IF(OR($A186="",$B186="",$C186=""),"",'OddsRatio_working_3-way'!J185)</f>
        <v>3.1585217034458837</v>
      </c>
      <c r="N186" s="23">
        <f t="shared" si="25"/>
        <v>36.084590130092856</v>
      </c>
      <c r="O186" s="24">
        <f t="shared" si="26"/>
        <v>32.22269419643743</v>
      </c>
      <c r="P186" s="24">
        <f t="shared" si="27"/>
        <v>31.692715673469706</v>
      </c>
      <c r="Q186" t="s">
        <v>403</v>
      </c>
      <c r="R186" t="s">
        <v>293</v>
      </c>
      <c r="S186" t="s">
        <v>481</v>
      </c>
      <c r="T186" s="35">
        <v>100</v>
      </c>
      <c r="U186" s="35">
        <f t="shared" si="24"/>
        <v>66.88741721854305</v>
      </c>
      <c r="AA186" s="35">
        <f t="shared" si="22"/>
        <v>66.88741721854305</v>
      </c>
      <c r="AB186" s="35">
        <f t="shared" si="22"/>
        <v>0</v>
      </c>
      <c r="AC186" s="35">
        <f t="shared" si="22"/>
        <v>0</v>
      </c>
      <c r="AD186" s="36"/>
      <c r="AE186" s="36"/>
      <c r="AF186">
        <v>2.66</v>
      </c>
      <c r="AG186">
        <v>1.5</v>
      </c>
      <c r="AH186" s="36"/>
      <c r="AI186" s="36"/>
      <c r="AJ186" t="s">
        <v>427</v>
      </c>
    </row>
    <row r="187" spans="1:38" ht="15" x14ac:dyDescent="0.25">
      <c r="A187">
        <v>3.02</v>
      </c>
      <c r="B187">
        <v>2.93</v>
      </c>
      <c r="C187">
        <v>2.74</v>
      </c>
      <c r="D187" s="20">
        <f t="shared" si="23"/>
        <v>3.7386259791849508E-2</v>
      </c>
      <c r="E187" s="17">
        <f>IF(OR($A187="",$B187="",$C187=""),"",A187*'MPTO_working_3-way'!$I186)</f>
        <v>3.1329065045713858</v>
      </c>
      <c r="F187" s="21">
        <f>IF(OR($A187="",$B187="",$C187=""),"",B187*'MPTO_working_3-way'!$I186)</f>
        <v>3.0395417411901193</v>
      </c>
      <c r="G187" s="22">
        <f>IF(OR($A187="",$B187="",$C187=""),"",C187*'MPTO_working_3-way'!$I186)</f>
        <v>2.8424383518296681</v>
      </c>
      <c r="H187" s="17">
        <f>IF(OR($A187="",$B187="",$C187=""),"",'MPTO_working_3-way'!E186)</f>
        <v>3.1381041224835577</v>
      </c>
      <c r="I187" s="21">
        <f>IF(OR($A187="",$B187="",$C187=""),"",'MPTO_working_3-way'!F186)</f>
        <v>3.0410402825257199</v>
      </c>
      <c r="J187" s="22">
        <f>IF(OR($A187="",$B187="",$C187=""),"",'MPTO_working_3-way'!G186)</f>
        <v>2.8368680283957124</v>
      </c>
      <c r="K187" s="17">
        <f>IF(OR($A187="",$B187="",$C187=""),"",'OddsRatio_working_3-way'!H186)</f>
        <v>3.1355428950458091</v>
      </c>
      <c r="L187" s="21">
        <f>IF(OR($A187="",$B187="",$C187=""),"",'OddsRatio_working_3-way'!I186)</f>
        <v>3.0403949442764415</v>
      </c>
      <c r="M187" s="22">
        <f>IF(OR($A187="",$B187="",$C187=""),"",'OddsRatio_working_3-way'!J186)</f>
        <v>2.8395270482077763</v>
      </c>
      <c r="N187" s="23">
        <f t="shared" si="25"/>
        <v>31.919241718220707</v>
      </c>
      <c r="O187" s="24">
        <f t="shared" si="26"/>
        <v>32.899696241988579</v>
      </c>
      <c r="P187" s="24">
        <f t="shared" si="27"/>
        <v>35.181062039790703</v>
      </c>
      <c r="Q187" t="s">
        <v>138</v>
      </c>
      <c r="R187" t="s">
        <v>296</v>
      </c>
      <c r="S187" t="s">
        <v>481</v>
      </c>
      <c r="T187" s="35">
        <v>100</v>
      </c>
      <c r="U187" s="35">
        <f t="shared" si="24"/>
        <v>39.759036144578317</v>
      </c>
      <c r="V187" s="35"/>
      <c r="W187" s="35"/>
      <c r="X187" s="35"/>
      <c r="Y187" s="35"/>
      <c r="Z187" s="35"/>
      <c r="AA187" s="35">
        <f t="shared" si="22"/>
        <v>39.759036144578317</v>
      </c>
      <c r="AB187" s="35">
        <f t="shared" si="22"/>
        <v>0</v>
      </c>
      <c r="AC187" s="35">
        <f t="shared" si="22"/>
        <v>0</v>
      </c>
      <c r="AD187" s="36"/>
      <c r="AE187" s="36"/>
      <c r="AF187">
        <v>2.71</v>
      </c>
      <c r="AG187">
        <v>1.48</v>
      </c>
      <c r="AH187" s="41"/>
      <c r="AI187" s="36"/>
      <c r="AJ187" t="s">
        <v>427</v>
      </c>
      <c r="AK187" s="35"/>
      <c r="AL187" s="35"/>
    </row>
    <row r="188" spans="1:38" s="35" customFormat="1" ht="15" x14ac:dyDescent="0.25">
      <c r="A188">
        <v>1.66</v>
      </c>
      <c r="B188">
        <v>3.47</v>
      </c>
      <c r="C188">
        <v>6.48</v>
      </c>
      <c r="D188" s="20">
        <f t="shared" si="23"/>
        <v>4.4915064248883807E-2</v>
      </c>
      <c r="E188" s="17">
        <f>IF(OR($A188="",$B188="",$C188=""),"",A188*'MPTO_working_3-way'!$I187)</f>
        <v>1.7345590066531471</v>
      </c>
      <c r="F188" s="21">
        <f>IF(OR($A188="",$B188="",$C188=""),"",B188*'MPTO_working_3-way'!$I187)</f>
        <v>3.6258552729436269</v>
      </c>
      <c r="G188" s="22">
        <f>IF(OR($A188="",$B188="",$C188=""),"",C188*'MPTO_working_3-way'!$I187)</f>
        <v>6.7710496163327676</v>
      </c>
      <c r="H188" s="17">
        <f>IF(OR($A188="",$B188="",$C188=""),"",'MPTO_working_3-way'!E187)</f>
        <v>1.7023074508512397</v>
      </c>
      <c r="I188" s="21">
        <f>IF(OR($A188="",$B188="",$C188=""),"",'MPTO_working_3-way'!F187)</f>
        <v>3.6601512929245761</v>
      </c>
      <c r="J188" s="22">
        <f>IF(OR($A188="",$B188="",$C188=""),"",'MPTO_working_3-way'!G187)</f>
        <v>7.1762111691699442</v>
      </c>
      <c r="K188" s="17">
        <f>IF(OR($A188="",$B188="",$C188=""),"",'OddsRatio_working_3-way'!H187)</f>
        <v>1.7141128061316915</v>
      </c>
      <c r="L188" s="21">
        <f>IF(OR($A188="",$B188="",$C188=""),"",'OddsRatio_working_3-way'!I187)</f>
        <v>3.6725130774928445</v>
      </c>
      <c r="M188" s="22">
        <f>IF(OR($A188="",$B188="",$C188=""),"",'OddsRatio_working_3-way'!J187)</f>
        <v>6.9293002690934369</v>
      </c>
      <c r="N188" s="23">
        <f t="shared" si="25"/>
        <v>57.651541179305987</v>
      </c>
      <c r="O188" s="24">
        <f t="shared" si="26"/>
        <v>27.579699814884133</v>
      </c>
      <c r="P188" s="24">
        <f t="shared" si="27"/>
        <v>14.768759005809867</v>
      </c>
      <c r="Q188" t="s">
        <v>405</v>
      </c>
      <c r="R188" t="s">
        <v>297</v>
      </c>
      <c r="S188" t="s">
        <v>481</v>
      </c>
      <c r="T188" s="35">
        <v>100</v>
      </c>
      <c r="U188" s="35">
        <f t="shared" si="24"/>
        <v>54.954954954954964</v>
      </c>
      <c r="AA188" s="35">
        <f t="shared" si="22"/>
        <v>54.954954954954964</v>
      </c>
      <c r="AB188" s="35">
        <f t="shared" si="22"/>
        <v>0</v>
      </c>
      <c r="AC188" s="35">
        <f t="shared" si="22"/>
        <v>0</v>
      </c>
      <c r="AD188" s="36"/>
      <c r="AE188" s="36"/>
      <c r="AF188">
        <v>2.4</v>
      </c>
      <c r="AG188">
        <v>1.6</v>
      </c>
      <c r="AH188" s="41"/>
      <c r="AI188" s="36"/>
      <c r="AJ188" t="s">
        <v>427</v>
      </c>
    </row>
    <row r="189" spans="1:38" ht="15" x14ac:dyDescent="0.25">
      <c r="A189">
        <v>2.2200000000000002</v>
      </c>
      <c r="B189">
        <v>3.83</v>
      </c>
      <c r="C189">
        <v>3.15</v>
      </c>
      <c r="D189" s="20">
        <f t="shared" si="23"/>
        <v>2.9007373654893254E-2</v>
      </c>
      <c r="E189" s="17">
        <f>IF(OR($A189="",$B189="",$C189=""),"",A189*'MPTO_working_3-way'!$I188)</f>
        <v>2.2843963695138632</v>
      </c>
      <c r="F189" s="21">
        <f>IF(OR($A189="",$B189="",$C189=""),"",B189*'MPTO_working_3-way'!$I188)</f>
        <v>3.9410982410982411</v>
      </c>
      <c r="G189" s="22">
        <f>IF(OR($A189="",$B189="",$C189=""),"",C189*'MPTO_working_3-way'!$I188)</f>
        <v>3.2413732270129136</v>
      </c>
      <c r="H189" s="17">
        <f>IF(OR($A189="",$B189="",$C189=""),"",'MPTO_working_3-way'!E188)</f>
        <v>2.2686986522417882</v>
      </c>
      <c r="I189" s="21">
        <f>IF(OR($A189="",$B189="",$C189=""),"",'MPTO_working_3-way'!F188)</f>
        <v>3.9772899734631415</v>
      </c>
      <c r="J189" s="22">
        <f>IF(OR($A189="",$B189="",$C189=""),"",'MPTO_working_3-way'!G188)</f>
        <v>3.2489558604643825</v>
      </c>
      <c r="K189" s="17">
        <f>IF(OR($A189="",$B189="",$C189=""),"",'OddsRatio_working_3-way'!H188)</f>
        <v>2.2754397902440604</v>
      </c>
      <c r="L189" s="21">
        <f>IF(OR($A189="",$B189="",$C189=""),"",'OddsRatio_working_3-way'!I188)</f>
        <v>3.9586021363858119</v>
      </c>
      <c r="M189" s="22">
        <f>IF(OR($A189="",$B189="",$C189=""),"",'OddsRatio_working_3-way'!J188)</f>
        <v>3.2477012696924015</v>
      </c>
      <c r="N189" s="23">
        <f t="shared" si="25"/>
        <v>43.775240293032311</v>
      </c>
      <c r="O189" s="24">
        <f t="shared" si="26"/>
        <v>25.37363797664014</v>
      </c>
      <c r="P189" s="24">
        <f t="shared" si="27"/>
        <v>30.851121730327542</v>
      </c>
      <c r="Q189" t="s">
        <v>142</v>
      </c>
      <c r="R189" t="s">
        <v>410</v>
      </c>
      <c r="S189" t="s">
        <v>481</v>
      </c>
      <c r="T189" s="35">
        <v>100</v>
      </c>
      <c r="U189" s="35">
        <f t="shared" si="24"/>
        <v>63.768115942028999</v>
      </c>
      <c r="V189" s="35"/>
      <c r="W189" s="35"/>
      <c r="X189" s="35"/>
      <c r="Y189" s="35"/>
      <c r="Z189" s="35"/>
      <c r="AA189" s="35">
        <f t="shared" si="22"/>
        <v>63.768115942028999</v>
      </c>
      <c r="AB189" s="35">
        <f t="shared" si="22"/>
        <v>0</v>
      </c>
      <c r="AC189" s="35">
        <f t="shared" si="22"/>
        <v>0</v>
      </c>
      <c r="AD189" s="36"/>
      <c r="AE189" s="36"/>
      <c r="AF189">
        <v>1.68</v>
      </c>
      <c r="AG189">
        <v>2.2799999999999998</v>
      </c>
      <c r="AH189" s="41"/>
      <c r="AI189" s="36"/>
      <c r="AJ189" t="s">
        <v>428</v>
      </c>
      <c r="AK189" s="35"/>
      <c r="AL189" s="35"/>
    </row>
    <row r="190" spans="1:38" ht="15" x14ac:dyDescent="0.25">
      <c r="A190">
        <v>2.76</v>
      </c>
      <c r="B190">
        <v>3.29</v>
      </c>
      <c r="C190">
        <v>2.76</v>
      </c>
      <c r="D190" s="20">
        <f t="shared" si="23"/>
        <v>2.8589048940575346E-2</v>
      </c>
      <c r="E190" s="17">
        <f>IF(OR($A190="",$B190="",$C190=""),"",A190*'MPTO_working_3-way'!$I189)</f>
        <v>2.8389057750759878</v>
      </c>
      <c r="F190" s="21">
        <f>IF(OR($A190="",$B190="",$C190=""),"",B190*'MPTO_working_3-way'!$I189)</f>
        <v>3.3840579710144931</v>
      </c>
      <c r="G190" s="22">
        <f>IF(OR($A190="",$B190="",$C190=""),"",C190*'MPTO_working_3-way'!$I189)</f>
        <v>2.8389057750759878</v>
      </c>
      <c r="H190" s="17">
        <f>IF(OR($A190="",$B190="",$C190=""),"",'MPTO_working_3-way'!E189)</f>
        <v>2.8345542329143427</v>
      </c>
      <c r="I190" s="21">
        <f>IF(OR($A190="",$B190="",$C190=""),"",'MPTO_working_3-way'!F189)</f>
        <v>3.3964889531694187</v>
      </c>
      <c r="J190" s="22">
        <f>IF(OR($A190="",$B190="",$C190=""),"",'MPTO_working_3-way'!G189)</f>
        <v>2.8345542329143427</v>
      </c>
      <c r="K190" s="17">
        <f>IF(OR($A190="",$B190="",$C190=""),"",'OddsRatio_working_3-way'!H189)</f>
        <v>2.8368312922467553</v>
      </c>
      <c r="L190" s="21">
        <f>IF(OR($A190="",$B190="",$C190=""),"",'OddsRatio_working_3-way'!I189)</f>
        <v>3.3899679882074261</v>
      </c>
      <c r="M190" s="22">
        <f>IF(OR($A190="",$B190="",$C190=""),"",'OddsRatio_working_3-way'!J189)</f>
        <v>2.8368312922467553</v>
      </c>
      <c r="N190" s="23">
        <f t="shared" si="25"/>
        <v>35.224839400428266</v>
      </c>
      <c r="O190" s="24">
        <f t="shared" si="26"/>
        <v>29.550321199143465</v>
      </c>
      <c r="P190" s="24">
        <f t="shared" si="27"/>
        <v>35.224839400428266</v>
      </c>
      <c r="Q190" t="s">
        <v>140</v>
      </c>
      <c r="R190" t="s">
        <v>143</v>
      </c>
      <c r="S190" t="s">
        <v>481</v>
      </c>
      <c r="T190" s="35">
        <v>100</v>
      </c>
      <c r="U190" s="35">
        <f t="shared" si="24"/>
        <v>54.128440366972484</v>
      </c>
      <c r="V190" s="35"/>
      <c r="W190" s="35"/>
      <c r="X190" s="35"/>
      <c r="Y190" s="35"/>
      <c r="Z190" s="35"/>
      <c r="AA190" s="35">
        <f t="shared" si="22"/>
        <v>54.128440366972484</v>
      </c>
      <c r="AB190" s="35">
        <f t="shared" si="22"/>
        <v>0</v>
      </c>
      <c r="AC190" s="35">
        <f t="shared" si="22"/>
        <v>0</v>
      </c>
      <c r="AD190" s="36"/>
      <c r="AE190" s="36"/>
      <c r="AF190">
        <v>2.0699999999999998</v>
      </c>
      <c r="AG190">
        <v>1.83</v>
      </c>
      <c r="AH190" s="41"/>
      <c r="AI190" s="36"/>
      <c r="AJ190" t="s">
        <v>428</v>
      </c>
      <c r="AK190" s="35"/>
      <c r="AL190" s="35"/>
    </row>
    <row r="191" spans="1:38" ht="15" x14ac:dyDescent="0.25">
      <c r="A191">
        <v>2.1800000000000002</v>
      </c>
      <c r="B191">
        <v>3.63</v>
      </c>
      <c r="C191">
        <v>3.33</v>
      </c>
      <c r="D191" s="20">
        <f t="shared" si="23"/>
        <v>3.4497990294487302E-2</v>
      </c>
      <c r="E191" s="17">
        <f>IF(OR($A191="",$B191="",$C191=""),"",A191*'MPTO_working_3-way'!$I190)</f>
        <v>2.2552056188419827</v>
      </c>
      <c r="F191" s="21">
        <f>IF(OR($A191="",$B191="",$C191=""),"",B191*'MPTO_working_3-way'!$I190)</f>
        <v>3.7552277047689886</v>
      </c>
      <c r="G191" s="22">
        <f>IF(OR($A191="",$B191="",$C191=""),"",C191*'MPTO_working_3-way'!$I190)</f>
        <v>3.4448783076806428</v>
      </c>
      <c r="H191" s="17">
        <f>IF(OR($A191="",$B191="",$C191=""),"",'MPTO_working_3-way'!E190)</f>
        <v>2.2360546239187626</v>
      </c>
      <c r="I191" s="21">
        <f>IF(OR($A191="",$B191="",$C191=""),"",'MPTO_working_3-way'!F190)</f>
        <v>3.7881261128283206</v>
      </c>
      <c r="J191" s="22">
        <f>IF(OR($A191="",$B191="",$C191=""),"",'MPTO_working_3-way'!G190)</f>
        <v>3.4625922457950158</v>
      </c>
      <c r="K191" s="17">
        <f>IF(OR($A191="",$B191="",$C191=""),"",'OddsRatio_working_3-way'!H190)</f>
        <v>2.2440375078307002</v>
      </c>
      <c r="L191" s="21">
        <f>IF(OR($A191="",$B191="",$C191=""),"",'OddsRatio_working_3-way'!I190)</f>
        <v>3.7727276657582567</v>
      </c>
      <c r="M191" s="22">
        <f>IF(OR($A191="",$B191="",$C191=""),"",'OddsRatio_working_3-way'!J190)</f>
        <v>3.4564469434284173</v>
      </c>
      <c r="N191" s="23">
        <f t="shared" si="25"/>
        <v>44.341854757948255</v>
      </c>
      <c r="O191" s="24">
        <f t="shared" si="26"/>
        <v>26.629543628740276</v>
      </c>
      <c r="P191" s="24">
        <f t="shared" si="27"/>
        <v>29.028601613311473</v>
      </c>
      <c r="Q191" t="s">
        <v>306</v>
      </c>
      <c r="R191" t="s">
        <v>141</v>
      </c>
      <c r="S191" t="s">
        <v>481</v>
      </c>
      <c r="T191" s="35">
        <v>100</v>
      </c>
      <c r="U191" s="35">
        <f t="shared" si="24"/>
        <v>47.089947089947096</v>
      </c>
      <c r="V191" s="35"/>
      <c r="W191" s="35"/>
      <c r="X191" s="35"/>
      <c r="Y191" s="35"/>
      <c r="Z191" s="35"/>
      <c r="AA191" s="35">
        <f t="shared" si="22"/>
        <v>47.089947089947096</v>
      </c>
      <c r="AB191" s="35">
        <f t="shared" si="22"/>
        <v>0</v>
      </c>
      <c r="AC191" s="35">
        <f t="shared" si="22"/>
        <v>0</v>
      </c>
      <c r="AD191" s="36"/>
      <c r="AE191" s="36"/>
      <c r="AF191">
        <v>1.91</v>
      </c>
      <c r="AG191">
        <v>1.98</v>
      </c>
      <c r="AH191" s="41"/>
      <c r="AI191" s="36"/>
      <c r="AJ191" t="s">
        <v>428</v>
      </c>
      <c r="AK191" s="35"/>
      <c r="AL191" s="35"/>
    </row>
    <row r="192" spans="1:38" ht="15" x14ac:dyDescent="0.25">
      <c r="A192">
        <v>1.89</v>
      </c>
      <c r="B192">
        <v>3.56</v>
      </c>
      <c r="C192">
        <v>4.54</v>
      </c>
      <c r="D192" s="20">
        <f t="shared" si="23"/>
        <v>3.0263722685640371E-2</v>
      </c>
      <c r="E192" s="17">
        <f>IF(OR($A192="",$B192="",$C192=""),"",A192*'MPTO_working_3-way'!$I191)</f>
        <v>1.9471984358758603</v>
      </c>
      <c r="F192" s="21">
        <f>IF(OR($A192="",$B192="",$C192=""),"",B192*'MPTO_working_3-way'!$I191)</f>
        <v>3.6677388527608796</v>
      </c>
      <c r="G192" s="22">
        <f>IF(OR($A192="",$B192="",$C192=""),"",C192*'MPTO_working_3-way'!$I191)</f>
        <v>4.6773973009928076</v>
      </c>
      <c r="H192" s="17">
        <f>IF(OR($A192="",$B192="",$C192=""),"",'MPTO_working_3-way'!E191)</f>
        <v>1.9267354174074429</v>
      </c>
      <c r="I192" s="21">
        <f>IF(OR($A192="",$B192="",$C192=""),"",'MPTO_working_3-way'!F191)</f>
        <v>3.6926126156328789</v>
      </c>
      <c r="J192" s="22">
        <f>IF(OR($A192="",$B192="",$C192=""),"",'MPTO_working_3-way'!G191)</f>
        <v>4.7579079013387666</v>
      </c>
      <c r="K192" s="17">
        <f>IF(OR($A192="",$B192="",$C192=""),"",'OddsRatio_working_3-way'!H191)</f>
        <v>1.9346190523814448</v>
      </c>
      <c r="L192" s="21">
        <f>IF(OR($A192="",$B192="",$C192=""),"",'OddsRatio_working_3-way'!I191)</f>
        <v>3.6883424428050544</v>
      </c>
      <c r="M192" s="22">
        <f>IF(OR($A192="",$B192="",$C192=""),"",'OddsRatio_working_3-way'!J191)</f>
        <v>4.7174735341913649</v>
      </c>
      <c r="N192" s="23">
        <f t="shared" si="25"/>
        <v>51.355834185959303</v>
      </c>
      <c r="O192" s="24">
        <f t="shared" si="26"/>
        <v>27.264754666141318</v>
      </c>
      <c r="P192" s="24">
        <f t="shared" si="27"/>
        <v>21.379411147899358</v>
      </c>
      <c r="Q192" t="s">
        <v>411</v>
      </c>
      <c r="R192" t="s">
        <v>300</v>
      </c>
      <c r="S192" t="s">
        <v>481</v>
      </c>
      <c r="T192" s="35">
        <v>100</v>
      </c>
      <c r="U192" s="35">
        <f t="shared" si="24"/>
        <v>45.355191256830594</v>
      </c>
      <c r="V192" s="35"/>
      <c r="W192" s="35"/>
      <c r="X192" s="35"/>
      <c r="Y192" s="35"/>
      <c r="Z192" s="35"/>
      <c r="AA192" s="35">
        <f t="shared" si="22"/>
        <v>45.355191256830594</v>
      </c>
      <c r="AB192" s="35">
        <f t="shared" si="22"/>
        <v>0</v>
      </c>
      <c r="AC192" s="35">
        <f t="shared" si="22"/>
        <v>0</v>
      </c>
      <c r="AD192" s="36"/>
      <c r="AE192" s="36"/>
      <c r="AF192">
        <v>1.83</v>
      </c>
      <c r="AG192">
        <v>2.06</v>
      </c>
      <c r="AH192" s="41"/>
      <c r="AI192" s="36"/>
      <c r="AJ192" t="s">
        <v>428</v>
      </c>
      <c r="AK192" s="35"/>
      <c r="AL192" s="35"/>
    </row>
    <row r="193" spans="1:38" s="35" customFormat="1" ht="15" x14ac:dyDescent="0.25">
      <c r="A193">
        <v>1.83</v>
      </c>
      <c r="B193">
        <v>3.54</v>
      </c>
      <c r="C193">
        <v>4.5999999999999996</v>
      </c>
      <c r="D193" s="20">
        <f t="shared" si="23"/>
        <v>4.6325267485734845E-2</v>
      </c>
      <c r="E193" s="17">
        <f>IF(OR($A193="",$B193="",$C193=""),"",A193*'MPTO_working_3-way'!$I192)</f>
        <v>1.9147752394988948</v>
      </c>
      <c r="F193" s="21">
        <f>IF(OR($A193="",$B193="",$C193=""),"",B193*'MPTO_working_3-way'!$I192)</f>
        <v>3.7039914468995012</v>
      </c>
      <c r="G193" s="22">
        <f>IF(OR($A193="",$B193="",$C193=""),"",C193*'MPTO_working_3-way'!$I192)</f>
        <v>4.8130962304343798</v>
      </c>
      <c r="H193" s="17">
        <f>IF(OR($A193="",$B193="",$C193=""),"",'MPTO_working_3-way'!E192)</f>
        <v>1.8832167160436408</v>
      </c>
      <c r="I193" s="21">
        <f>IF(OR($A193="",$B193="",$C193=""),"",'MPTO_working_3-way'!F192)</f>
        <v>3.744699566716597</v>
      </c>
      <c r="J193" s="22">
        <f>IF(OR($A193="",$B193="",$C193=""),"",'MPTO_working_3-way'!G192)</f>
        <v>4.9517317930754867</v>
      </c>
      <c r="K193" s="17">
        <f>IF(OR($A193="",$B193="",$C193=""),"",'OddsRatio_working_3-way'!H192)</f>
        <v>1.8949982718059277</v>
      </c>
      <c r="L193" s="21">
        <f>IF(OR($A193="",$B193="",$C193=""),"",'OddsRatio_working_3-way'!I192)</f>
        <v>3.7389103739603078</v>
      </c>
      <c r="M193" s="22">
        <f>IF(OR($A193="",$B193="",$C193=""),"",'OddsRatio_working_3-way'!J192)</f>
        <v>4.8819202150618528</v>
      </c>
      <c r="N193" s="23">
        <f t="shared" si="25"/>
        <v>52.225450766832793</v>
      </c>
      <c r="O193" s="24">
        <f t="shared" si="26"/>
        <v>26.997902515057632</v>
      </c>
      <c r="P193" s="24">
        <f t="shared" si="27"/>
        <v>20.776646718109571</v>
      </c>
      <c r="Q193" t="s">
        <v>212</v>
      </c>
      <c r="R193" t="s">
        <v>219</v>
      </c>
      <c r="S193" t="s">
        <v>482</v>
      </c>
      <c r="T193" s="35">
        <v>100</v>
      </c>
      <c r="U193" s="35">
        <f t="shared" si="24"/>
        <v>75.490196078431367</v>
      </c>
      <c r="AA193" s="35">
        <f t="shared" si="22"/>
        <v>75.490196078431367</v>
      </c>
      <c r="AB193" s="35">
        <f t="shared" si="22"/>
        <v>0</v>
      </c>
      <c r="AC193" s="35">
        <f t="shared" si="22"/>
        <v>0</v>
      </c>
      <c r="AD193" s="36"/>
      <c r="AE193" s="36"/>
      <c r="AF193">
        <v>2</v>
      </c>
      <c r="AG193">
        <v>1.84</v>
      </c>
      <c r="AH193" s="41"/>
      <c r="AI193" s="36"/>
      <c r="AJ193" t="s">
        <v>431</v>
      </c>
    </row>
    <row r="194" spans="1:38" ht="15" x14ac:dyDescent="0.25">
      <c r="A194">
        <v>4.08</v>
      </c>
      <c r="B194">
        <v>3.47</v>
      </c>
      <c r="C194">
        <v>1.99</v>
      </c>
      <c r="D194" s="20">
        <f t="shared" si="23"/>
        <v>3.5795040070102369E-2</v>
      </c>
      <c r="E194" s="17">
        <f>IF(OR($A194="",$B194="",$C194=""),"",A194*'MPTO_working_3-way'!$I193)</f>
        <v>4.2260437634860182</v>
      </c>
      <c r="F194" s="21">
        <f>IF(OR($A194="",$B194="",$C194=""),"",B194*'MPTO_working_3-way'!$I193)</f>
        <v>3.5942087890432552</v>
      </c>
      <c r="G194" s="22">
        <f>IF(OR($A194="",$B194="",$C194=""),"",C194*'MPTO_working_3-way'!$I193)</f>
        <v>2.0612321297395035</v>
      </c>
      <c r="H194" s="17">
        <f>IF(OR($A194="",$B194="",$C194=""),"",'MPTO_working_3-way'!E193)</f>
        <v>4.2887833539279407</v>
      </c>
      <c r="I194" s="21">
        <f>IF(OR($A194="",$B194="",$C194=""),"",'MPTO_working_3-way'!F193)</f>
        <v>3.6198733622726054</v>
      </c>
      <c r="J194" s="22">
        <f>IF(OR($A194="",$B194="",$C194=""),"",'MPTO_working_3-way'!G193)</f>
        <v>2.0383998542940192</v>
      </c>
      <c r="K194" s="17">
        <f>IF(OR($A194="",$B194="",$C194=""),"",'OddsRatio_working_3-way'!H193)</f>
        <v>4.2586126011384389</v>
      </c>
      <c r="L194" s="21">
        <f>IF(OR($A194="",$B194="",$C194=""),"",'OddsRatio_working_3-way'!I193)</f>
        <v>3.6132380275363443</v>
      </c>
      <c r="M194" s="22">
        <f>IF(OR($A194="",$B194="",$C194=""),"",'OddsRatio_working_3-way'!J193)</f>
        <v>2.0474111932230699</v>
      </c>
      <c r="N194" s="23">
        <f t="shared" si="25"/>
        <v>23.662793287666066</v>
      </c>
      <c r="O194" s="24">
        <f t="shared" si="26"/>
        <v>27.822535047169328</v>
      </c>
      <c r="P194" s="24">
        <f t="shared" si="27"/>
        <v>48.514671665164613</v>
      </c>
      <c r="Q194" t="s">
        <v>475</v>
      </c>
      <c r="R194" t="s">
        <v>476</v>
      </c>
      <c r="S194" t="s">
        <v>482</v>
      </c>
      <c r="T194" s="35">
        <v>100</v>
      </c>
      <c r="U194" s="35">
        <f t="shared" si="24"/>
        <v>49.748743718592962</v>
      </c>
      <c r="V194" s="35"/>
      <c r="W194" s="35"/>
      <c r="X194" s="35"/>
      <c r="Y194" s="35"/>
      <c r="Z194" s="35"/>
      <c r="AA194" s="35">
        <f t="shared" si="22"/>
        <v>49.748743718592962</v>
      </c>
      <c r="AB194" s="35">
        <f t="shared" si="22"/>
        <v>0</v>
      </c>
      <c r="AC194" s="35">
        <f t="shared" si="22"/>
        <v>0</v>
      </c>
      <c r="AD194" s="36"/>
      <c r="AE194" s="36"/>
      <c r="AF194">
        <v>2.0499999999999998</v>
      </c>
      <c r="AG194">
        <v>1.83</v>
      </c>
      <c r="AH194" s="41"/>
      <c r="AI194" s="36"/>
      <c r="AJ194" t="s">
        <v>483</v>
      </c>
      <c r="AK194" s="35"/>
      <c r="AL194" s="35"/>
    </row>
    <row r="195" spans="1:38" ht="15" x14ac:dyDescent="0.25">
      <c r="A195">
        <v>1.99</v>
      </c>
      <c r="B195">
        <v>3.25</v>
      </c>
      <c r="C195">
        <v>4.46</v>
      </c>
      <c r="D195" s="20">
        <f t="shared" si="23"/>
        <v>3.4420117143149298E-2</v>
      </c>
      <c r="E195" s="17">
        <f>IF(OR($A195="",$B195="",$C195=""),"",A195*'MPTO_working_3-way'!$I194)</f>
        <v>2.0584960331148672</v>
      </c>
      <c r="F195" s="21">
        <f>IF(OR($A195="",$B195="",$C195=""),"",B195*'MPTO_working_3-way'!$I194)</f>
        <v>3.3618653807152352</v>
      </c>
      <c r="G195" s="22">
        <f>IF(OR($A195="",$B195="",$C195=""),"",C195*'MPTO_working_3-way'!$I194)</f>
        <v>4.6135137224584462</v>
      </c>
      <c r="H195" s="17">
        <f>IF(OR($A195="",$B195="",$C195=""),"",'MPTO_working_3-way'!E194)</f>
        <v>2.0364973295067439</v>
      </c>
      <c r="I195" s="21">
        <f>IF(OR($A195="",$B195="",$C195=""),"",'MPTO_working_3-way'!F194)</f>
        <v>3.3758814201031075</v>
      </c>
      <c r="J195" s="22">
        <f>IF(OR($A195="",$B195="",$C195=""),"",'MPTO_working_3-way'!G194)</f>
        <v>4.700532057915277</v>
      </c>
      <c r="K195" s="17">
        <f>IF(OR($A195="",$B195="",$C195=""),"",'OddsRatio_working_3-way'!H194)</f>
        <v>2.0454081686570773</v>
      </c>
      <c r="L195" s="21">
        <f>IF(OR($A195="",$B195="",$C195=""),"",'OddsRatio_working_3-way'!I194)</f>
        <v>3.3759276560388125</v>
      </c>
      <c r="M195" s="22">
        <f>IF(OR($A195="",$B195="",$C195=""),"",'OddsRatio_working_3-way'!J194)</f>
        <v>4.6536487510641287</v>
      </c>
      <c r="N195" s="23">
        <f t="shared" si="25"/>
        <v>48.579156039801731</v>
      </c>
      <c r="O195" s="24">
        <f t="shared" si="26"/>
        <v>29.745390928986293</v>
      </c>
      <c r="P195" s="24">
        <f t="shared" si="27"/>
        <v>21.675453031211983</v>
      </c>
      <c r="Q195" t="s">
        <v>477</v>
      </c>
      <c r="R195" t="s">
        <v>478</v>
      </c>
      <c r="S195" t="s">
        <v>482</v>
      </c>
      <c r="T195" s="35">
        <v>100</v>
      </c>
      <c r="U195" s="35">
        <f t="shared" si="24"/>
        <v>63.898916967509031</v>
      </c>
      <c r="V195" s="35"/>
      <c r="W195" s="35"/>
      <c r="X195" s="35"/>
      <c r="Y195" s="35"/>
      <c r="Z195" s="35"/>
      <c r="AA195" s="35">
        <f t="shared" ref="AA195:AC198" si="28">U195-X195</f>
        <v>63.898916967509031</v>
      </c>
      <c r="AB195" s="35">
        <f t="shared" si="28"/>
        <v>0</v>
      </c>
      <c r="AC195" s="35">
        <f t="shared" si="28"/>
        <v>0</v>
      </c>
      <c r="AD195" s="36"/>
      <c r="AE195" s="36"/>
      <c r="AF195">
        <v>2.44</v>
      </c>
      <c r="AG195">
        <v>1.59</v>
      </c>
      <c r="AH195" s="41"/>
      <c r="AI195" s="36"/>
      <c r="AJ195" t="s">
        <v>483</v>
      </c>
      <c r="AK195" s="35"/>
      <c r="AL195" s="35"/>
    </row>
    <row r="196" spans="1:38" ht="15" x14ac:dyDescent="0.25">
      <c r="A196">
        <v>2.77</v>
      </c>
      <c r="B196">
        <v>2.95</v>
      </c>
      <c r="C196">
        <v>3.11</v>
      </c>
      <c r="D196" s="20">
        <f t="shared" ref="D196:D253" si="29">IF(OR($A196="",$B196="",$C196=""),"",(1/A196)+(1/B196)+(1/C196)-1)</f>
        <v>2.1537289532496118E-2</v>
      </c>
      <c r="E196" s="17">
        <f>IF(OR($A196="",$B196="",$C196=""),"",A196*'MPTO_working_3-way'!$I195)</f>
        <v>2.8296582920050142</v>
      </c>
      <c r="F196" s="21">
        <f>IF(OR($A196="",$B196="",$C196=""),"",B196*'MPTO_working_3-way'!$I195)</f>
        <v>3.0135350041208637</v>
      </c>
      <c r="G196" s="22">
        <f>IF(OR($A196="",$B196="",$C196=""),"",C196*'MPTO_working_3-way'!$I195)</f>
        <v>3.176980970446063</v>
      </c>
      <c r="H196" s="17">
        <f>IF(OR($A196="",$B196="",$C196=""),"",'MPTO_working_3-way'!E195)</f>
        <v>2.8262021306586762</v>
      </c>
      <c r="I196" s="21">
        <f>IF(OR($A196="",$B196="",$C196=""),"",'MPTO_working_3-way'!F195)</f>
        <v>3.0138278550636821</v>
      </c>
      <c r="J196" s="22">
        <f>IF(OR($A196="",$B196="",$C196=""),"",'MPTO_working_3-way'!G195)</f>
        <v>3.1810226616289419</v>
      </c>
      <c r="K196" s="17">
        <f>IF(OR($A196="",$B196="",$C196=""),"",'OddsRatio_working_3-way'!H195)</f>
        <v>2.8278719156782768</v>
      </c>
      <c r="L196" s="21">
        <f>IF(OR($A196="",$B196="",$C196=""),"",'OddsRatio_working_3-way'!I195)</f>
        <v>3.0137571952387803</v>
      </c>
      <c r="M196" s="22">
        <f>IF(OR($A196="",$B196="",$C196=""),"",'OddsRatio_working_3-way'!J195)</f>
        <v>3.1789885548481149</v>
      </c>
      <c r="N196" s="23">
        <f t="shared" si="25"/>
        <v>35.339956164510198</v>
      </c>
      <c r="O196" s="24">
        <f t="shared" si="26"/>
        <v>33.183619856167198</v>
      </c>
      <c r="P196" s="24">
        <f t="shared" si="27"/>
        <v>31.476423979322586</v>
      </c>
      <c r="Q196" t="s">
        <v>394</v>
      </c>
      <c r="R196" t="s">
        <v>392</v>
      </c>
      <c r="S196" t="s">
        <v>482</v>
      </c>
      <c r="T196" s="35">
        <v>100</v>
      </c>
      <c r="U196" s="35">
        <f t="shared" ref="U196:U198" si="30">(1/A197)*((T196*A197)-T196)</f>
        <v>52.153110047846894</v>
      </c>
      <c r="V196" s="35"/>
      <c r="W196" s="35"/>
      <c r="X196" s="35"/>
      <c r="Y196" s="35"/>
      <c r="Z196" s="35"/>
      <c r="AA196" s="35">
        <f t="shared" si="28"/>
        <v>52.153110047846894</v>
      </c>
      <c r="AB196" s="35">
        <f t="shared" si="28"/>
        <v>0</v>
      </c>
      <c r="AC196" s="35">
        <f t="shared" si="28"/>
        <v>0</v>
      </c>
      <c r="AD196" s="36"/>
      <c r="AE196" s="36"/>
      <c r="AF196">
        <v>2.8</v>
      </c>
      <c r="AG196">
        <v>1.49</v>
      </c>
      <c r="AH196" s="41"/>
      <c r="AI196" s="36"/>
      <c r="AJ196" t="s">
        <v>426</v>
      </c>
      <c r="AK196" s="35"/>
      <c r="AL196" s="35"/>
    </row>
    <row r="197" spans="1:38" ht="15" x14ac:dyDescent="0.25">
      <c r="A197">
        <v>2.09</v>
      </c>
      <c r="B197">
        <v>3.12</v>
      </c>
      <c r="C197">
        <v>4.16</v>
      </c>
      <c r="D197" s="20">
        <f t="shared" si="29"/>
        <v>3.9366335418967058E-2</v>
      </c>
      <c r="E197" s="17">
        <f>IF(OR($A197="",$B197="",$C197=""),"",A197*'MPTO_working_3-way'!$I196)</f>
        <v>2.172275641025641</v>
      </c>
      <c r="F197" s="21">
        <f>IF(OR($A197="",$B197="",$C197=""),"",B197*'MPTO_working_3-way'!$I196)</f>
        <v>3.2428229665071773</v>
      </c>
      <c r="G197" s="22">
        <f>IF(OR($A197="",$B197="",$C197=""),"",C197*'MPTO_working_3-way'!$I196)</f>
        <v>4.323763955342903</v>
      </c>
      <c r="H197" s="17">
        <f>IF(OR($A197="",$B197="",$C197=""),"",'MPTO_working_3-way'!E196)</f>
        <v>2.1489350015928288</v>
      </c>
      <c r="I197" s="21">
        <f>IF(OR($A197="",$B197="",$C197=""),"",'MPTO_working_3-way'!F196)</f>
        <v>3.2531887649044617</v>
      </c>
      <c r="J197" s="22">
        <f>IF(OR($A197="",$B197="",$C197=""),"",'MPTO_working_3-way'!G196)</f>
        <v>4.4001979396284137</v>
      </c>
      <c r="K197" s="17">
        <f>IF(OR($A197="",$B197="",$C197=""),"",'OddsRatio_working_3-way'!H196)</f>
        <v>2.1586882316474703</v>
      </c>
      <c r="L197" s="21">
        <f>IF(OR($A197="",$B197="",$C197=""),"",'OddsRatio_working_3-way'!I196)</f>
        <v>3.2535954597180168</v>
      </c>
      <c r="M197" s="22">
        <f>IF(OR($A197="",$B197="",$C197=""),"",'OddsRatio_working_3-way'!J196)</f>
        <v>4.3591328550513841</v>
      </c>
      <c r="N197" s="23">
        <f t="shared" ref="N197:N198" si="31">(1/E197)* 100</f>
        <v>46.034673552194768</v>
      </c>
      <c r="O197" s="24">
        <f t="shared" ref="O197:O198" si="32">(1/F197)* 100</f>
        <v>30.837329398745851</v>
      </c>
      <c r="P197" s="24">
        <f t="shared" ref="P197:P198" si="33">(1/G197)* 100</f>
        <v>23.127997049059388</v>
      </c>
      <c r="Q197" t="s">
        <v>417</v>
      </c>
      <c r="R197" t="s">
        <v>295</v>
      </c>
      <c r="S197" t="s">
        <v>482</v>
      </c>
      <c r="T197" s="35">
        <v>100</v>
      </c>
      <c r="U197" s="35">
        <f t="shared" si="30"/>
        <v>57.805907172995774</v>
      </c>
      <c r="V197" s="35"/>
      <c r="W197" s="35"/>
      <c r="X197" s="35"/>
      <c r="Y197" s="35"/>
      <c r="Z197" s="35"/>
      <c r="AA197" s="35">
        <f t="shared" si="28"/>
        <v>57.805907172995774</v>
      </c>
      <c r="AB197" s="35">
        <f t="shared" si="28"/>
        <v>0</v>
      </c>
      <c r="AC197" s="35">
        <f t="shared" si="28"/>
        <v>0</v>
      </c>
      <c r="AD197" s="36"/>
      <c r="AE197" s="36"/>
      <c r="AF197">
        <v>2.58</v>
      </c>
      <c r="AG197">
        <v>1.53</v>
      </c>
      <c r="AH197" s="41"/>
      <c r="AI197" s="36"/>
      <c r="AJ197" t="s">
        <v>427</v>
      </c>
      <c r="AK197" s="35"/>
      <c r="AL197" s="35"/>
    </row>
    <row r="198" spans="1:38" s="50" customFormat="1" ht="15" x14ac:dyDescent="0.25">
      <c r="A198" s="57">
        <v>2.37</v>
      </c>
      <c r="B198" s="57">
        <v>3.66</v>
      </c>
      <c r="C198" s="57">
        <v>2.96</v>
      </c>
      <c r="D198" s="58">
        <f t="shared" si="29"/>
        <v>3.3002809823726942E-2</v>
      </c>
      <c r="E198" s="59">
        <f>IF(OR($A198="",$B198="",$C198=""),"",A198*'MPTO_working_3-way'!$I197)</f>
        <v>2.4482166592822328</v>
      </c>
      <c r="F198" s="60">
        <f>IF(OR($A198="",$B198="",$C198=""),"",B198*'MPTO_working_3-way'!$I197)</f>
        <v>3.7807902839548406</v>
      </c>
      <c r="G198" s="61">
        <f>IF(OR($A198="",$B198="",$C198=""),"",C198*'MPTO_working_3-way'!$I197)</f>
        <v>3.0576883170782319</v>
      </c>
      <c r="H198" s="59">
        <f>IF(OR($A198="",$B198="",$C198=""),"",'MPTO_working_3-way'!E197)</f>
        <v>2.4334453211898159</v>
      </c>
      <c r="I198" s="60">
        <f>IF(OR($A198="",$B198="",$C198=""),"",'MPTO_working_3-way'!F197)</f>
        <v>3.8135464529766758</v>
      </c>
      <c r="J198" s="61">
        <f>IF(OR($A198="",$B198="",$C198=""),"",'MPTO_working_3-way'!G197)</f>
        <v>3.0596300363786115</v>
      </c>
      <c r="K198" s="59">
        <f>IF(OR($A198="",$B198="",$C198=""),"",'OddsRatio_working_3-way'!H197)</f>
        <v>2.4401298347982729</v>
      </c>
      <c r="L198" s="60">
        <f>IF(OR($A198="",$B198="",$C198=""),"",'OddsRatio_working_3-way'!I197)</f>
        <v>3.7961644967616088</v>
      </c>
      <c r="M198" s="61">
        <f>IF(OR($A198="",$B198="",$C198=""),"",'OddsRatio_working_3-way'!J197)</f>
        <v>3.060331734455922</v>
      </c>
      <c r="N198" s="62">
        <f t="shared" si="31"/>
        <v>40.846058138219668</v>
      </c>
      <c r="O198" s="63">
        <f t="shared" si="32"/>
        <v>26.449496663273386</v>
      </c>
      <c r="P198" s="63">
        <f t="shared" si="33"/>
        <v>32.70444519850696</v>
      </c>
      <c r="Q198" s="57" t="s">
        <v>305</v>
      </c>
      <c r="R198" s="57" t="s">
        <v>416</v>
      </c>
      <c r="S198" s="57" t="s">
        <v>482</v>
      </c>
      <c r="T198" s="50">
        <v>100</v>
      </c>
      <c r="U198" s="50">
        <f t="shared" si="30"/>
        <v>56.331877729257641</v>
      </c>
      <c r="V198" s="50">
        <f t="shared" ref="V198" si="34">(1/B199)*((U198*B199)-U198)</f>
        <v>39.261611750694719</v>
      </c>
      <c r="W198" s="50">
        <f t="shared" ref="W198" si="35">(1/C199)*((V198*C199)-V198)</f>
        <v>27.680015364059106</v>
      </c>
      <c r="X198" s="50">
        <f t="shared" ref="X198" si="36">(1/D199)*((W198*D199)-W198)</f>
        <v>-770.08906222883911</v>
      </c>
      <c r="Y198" s="50">
        <f t="shared" ref="Y198" si="37">(1/E199)*((X198*E199)-X198)</f>
        <v>-445.08231538916129</v>
      </c>
      <c r="Z198" s="50">
        <f t="shared" ref="Z198" si="38">(1/F199)*((Y198*F199)-Y198)</f>
        <v>-314.73163490741871</v>
      </c>
      <c r="AA198" s="50">
        <f t="shared" ref="AA198" si="39">(1/G199)*((Z198*G199)-Z198)</f>
        <v>-225.00371427500841</v>
      </c>
      <c r="AB198" s="50">
        <f t="shared" ref="AB198" si="40">(1/H199)*((AA198*H199)-AA198)</f>
        <v>-129.3511184051151</v>
      </c>
      <c r="AC198" s="50">
        <f t="shared" ref="AC198" si="41">(1/I199)*((AB198*I199)-AB198)</f>
        <v>-91.649832078210494</v>
      </c>
      <c r="AD198" s="64"/>
      <c r="AF198" s="57">
        <v>1.79</v>
      </c>
      <c r="AG198" s="57">
        <v>2.09</v>
      </c>
      <c r="AH198" s="51"/>
      <c r="AI198" s="64"/>
      <c r="AJ198" s="57" t="s">
        <v>428</v>
      </c>
    </row>
    <row r="199" spans="1:38" ht="15" x14ac:dyDescent="0.25">
      <c r="A199">
        <v>2.29</v>
      </c>
      <c r="B199">
        <v>3.3</v>
      </c>
      <c r="C199">
        <v>3.39</v>
      </c>
      <c r="D199" s="20">
        <f t="shared" si="29"/>
        <v>3.4696776475189761E-2</v>
      </c>
      <c r="E199" s="17">
        <f>IF(OR($A199="",$B199="",$C199=""),"",A199*'MPTO_working_3-way'!$I198)</f>
        <v>2.3694556181281845</v>
      </c>
      <c r="F199" s="21">
        <f>IF(OR($A199="",$B199="",$C199=""),"",B199*'MPTO_working_3-way'!$I198)</f>
        <v>3.4144993623681259</v>
      </c>
      <c r="G199" s="22">
        <f>IF(OR($A199="",$B199="",$C199=""),"",C199*'MPTO_working_3-way'!$I198)</f>
        <v>3.5076220722508933</v>
      </c>
      <c r="H199" s="17">
        <f>IF(OR($A199="",$B199="",$C199=""),"",'MPTO_working_3-way'!E198)</f>
        <v>2.3523011814656711</v>
      </c>
      <c r="I199" s="21">
        <f>IF(OR($A199="",$B199="",$C199=""),"",'MPTO_working_3-way'!F198)</f>
        <v>3.4309470844979311</v>
      </c>
      <c r="J199" s="22">
        <f>IF(OR($A199="",$B199="",$C199=""),"",'MPTO_working_3-way'!G198)</f>
        <v>3.5283367604545561</v>
      </c>
      <c r="K199" s="17">
        <f>IF(OR($A199="",$B199="",$C199=""),"",'OddsRatio_working_3-way'!H198)</f>
        <v>2.3596510216370365</v>
      </c>
      <c r="L199" s="21">
        <f>IF(OR($A199="",$B199="",$C199=""),"",'OddsRatio_working_3-way'!I198)</f>
        <v>3.4241839920660349</v>
      </c>
      <c r="M199" s="22">
        <f>IF(OR($A199="",$B199="",$C199=""),"",'OddsRatio_working_3-way'!J198)</f>
        <v>3.519043365668618</v>
      </c>
      <c r="N199" s="23">
        <f t="shared" ref="N199:N253" si="42">(1/E199)* 100</f>
        <v>42.20378690992225</v>
      </c>
      <c r="O199" s="24">
        <f t="shared" ref="O199:O253" si="43">(1/F199)* 100</f>
        <v>29.28687031021877</v>
      </c>
      <c r="P199" s="24">
        <f t="shared" ref="P199:P253" si="44">(1/G199)* 100</f>
        <v>28.509342779858983</v>
      </c>
      <c r="Q199" t="s">
        <v>101</v>
      </c>
      <c r="R199" t="s">
        <v>108</v>
      </c>
      <c r="S199" t="s">
        <v>485</v>
      </c>
      <c r="T199" s="35">
        <v>100</v>
      </c>
      <c r="U199" s="35">
        <f t="shared" ref="U199:U253" si="45">(1/A200)*((T199*A200)-T199)</f>
        <v>39.393939393939398</v>
      </c>
      <c r="V199" s="35">
        <f t="shared" ref="V199:V253" si="46">(1/B200)*((U199*B200)-U199)</f>
        <v>29.855455279184095</v>
      </c>
      <c r="W199" s="35">
        <f t="shared" ref="W199:W253" si="47">(1/C200)*((V199*C200)-V199)</f>
        <v>24.243527595126935</v>
      </c>
      <c r="X199" s="35">
        <f t="shared" ref="X199:X253" si="48">(1/D200)*((W199*D200)-W199)</f>
        <v>-646.18425052167231</v>
      </c>
      <c r="Y199" s="35">
        <f t="shared" ref="Y199:Y253" si="49">(1/E200)*((X199*E200)-X199)</f>
        <v>-268.22492556081943</v>
      </c>
      <c r="Z199" s="35">
        <f t="shared" ref="Z199:Z253" si="50">(1/F200)*((Y199*F200)-Y199)</f>
        <v>-205.54597420639132</v>
      </c>
      <c r="AA199" s="35">
        <f t="shared" ref="AA199:AA253" si="51">(1/G200)*((Z199*G200)-Z199)</f>
        <v>-168.25789752601159</v>
      </c>
      <c r="AB199" s="35">
        <f t="shared" ref="AB199:AB253" si="52">(1/H200)*((AA199*H200)-AA199)</f>
        <v>-68.311554574689779</v>
      </c>
      <c r="AC199" s="35">
        <f t="shared" ref="AC199:AC253" si="53">(1/I200)*((AB199*I200)-AB199)</f>
        <v>-52.594637708227602</v>
      </c>
      <c r="AD199" s="36"/>
      <c r="AE199" s="36"/>
      <c r="AF199">
        <v>2.11</v>
      </c>
      <c r="AG199">
        <v>1.77</v>
      </c>
      <c r="AH199" s="41"/>
      <c r="AI199" s="36"/>
      <c r="AJ199" t="s">
        <v>112</v>
      </c>
      <c r="AK199" s="35"/>
      <c r="AL199" s="35"/>
    </row>
    <row r="200" spans="1:38" s="35" customFormat="1" ht="15" x14ac:dyDescent="0.25">
      <c r="A200">
        <v>1.65</v>
      </c>
      <c r="B200">
        <v>4.13</v>
      </c>
      <c r="C200">
        <v>5.32</v>
      </c>
      <c r="D200" s="20">
        <f t="shared" si="29"/>
        <v>3.6161281477963048E-2</v>
      </c>
      <c r="E200" s="17">
        <f>IF(OR($A200="",$B200="",$C200=""),"",A200*'MPTO_working_3-way'!$I199)</f>
        <v>1.7096661144386389</v>
      </c>
      <c r="F200" s="21">
        <f>IF(OR($A200="",$B200="",$C200=""),"",B200*'MPTO_working_3-way'!$I199)</f>
        <v>4.279346092503987</v>
      </c>
      <c r="G200" s="22">
        <f>IF(OR($A200="",$B200="",$C200=""),"",C200*'MPTO_working_3-way'!$I199)</f>
        <v>5.5123780174627637</v>
      </c>
      <c r="H200" s="17">
        <f>IF(OR($A200="",$B200="",$C200=""),"",'MPTO_working_3-way'!E199)</f>
        <v>1.6834822821677471</v>
      </c>
      <c r="I200" s="21">
        <f>IF(OR($A200="",$B200="",$C200=""),"",'MPTO_working_3-way'!F199)</f>
        <v>4.3463711843165349</v>
      </c>
      <c r="J200" s="22">
        <f>IF(OR($A200="",$B200="",$C200=""),"",'MPTO_working_3-way'!G199)</f>
        <v>5.6845259437586444</v>
      </c>
      <c r="K200" s="17">
        <f>IF(OR($A200="",$B200="",$C200=""),"",'OddsRatio_working_3-way'!H199)</f>
        <v>1.6925414260596365</v>
      </c>
      <c r="L200" s="21">
        <f>IF(OR($A200="",$B200="",$C200=""),"",'OddsRatio_working_3-way'!I199)</f>
        <v>4.3348533285640993</v>
      </c>
      <c r="M200" s="22">
        <f>IF(OR($A200="",$B200="",$C200=""),"",'OddsRatio_working_3-way'!J199)</f>
        <v>5.6027368624271272</v>
      </c>
      <c r="N200" s="23">
        <f t="shared" si="42"/>
        <v>58.490952798017261</v>
      </c>
      <c r="O200" s="24">
        <f t="shared" si="43"/>
        <v>23.368056202597696</v>
      </c>
      <c r="P200" s="24">
        <f t="shared" si="44"/>
        <v>18.14099099938505</v>
      </c>
      <c r="Q200" t="s">
        <v>51</v>
      </c>
      <c r="R200" t="s">
        <v>100</v>
      </c>
      <c r="S200" t="s">
        <v>485</v>
      </c>
      <c r="T200" s="35">
        <v>100</v>
      </c>
      <c r="U200" s="35">
        <f t="shared" si="45"/>
        <v>66.555183946488299</v>
      </c>
      <c r="V200" s="35">
        <f t="shared" si="46"/>
        <v>45.559857780403654</v>
      </c>
      <c r="W200" s="35">
        <f t="shared" si="47"/>
        <v>28.103973573352441</v>
      </c>
      <c r="X200" s="35">
        <f t="shared" si="48"/>
        <v>-822.31172626652813</v>
      </c>
      <c r="Y200" s="35">
        <f t="shared" si="49"/>
        <v>-556.0890328919503</v>
      </c>
      <c r="Z200" s="35">
        <f t="shared" si="50"/>
        <v>-386.27841366955977</v>
      </c>
      <c r="AA200" s="35">
        <f t="shared" si="51"/>
        <v>-243.01354378494656</v>
      </c>
      <c r="AB200" s="35">
        <f t="shared" si="52"/>
        <v>-164.41509451144071</v>
      </c>
      <c r="AC200" s="35">
        <f t="shared" si="53"/>
        <v>-114.36029440129199</v>
      </c>
      <c r="AD200" s="36"/>
      <c r="AE200" s="36"/>
      <c r="AF200">
        <v>1.84</v>
      </c>
      <c r="AG200">
        <v>2.04</v>
      </c>
      <c r="AH200" s="41"/>
      <c r="AI200" s="36"/>
      <c r="AJ200" t="s">
        <v>112</v>
      </c>
    </row>
    <row r="201" spans="1:38" ht="15" x14ac:dyDescent="0.25">
      <c r="A201">
        <v>2.99</v>
      </c>
      <c r="B201">
        <v>3.17</v>
      </c>
      <c r="C201">
        <v>2.61</v>
      </c>
      <c r="D201" s="20">
        <f t="shared" si="29"/>
        <v>3.3047336236435854E-2</v>
      </c>
      <c r="E201" s="17">
        <f>IF(OR($A201="",$B201="",$C201=""),"",A201*'MPTO_working_3-way'!$I200)</f>
        <v>3.0888115353469434</v>
      </c>
      <c r="F201" s="21">
        <f>IF(OR($A201="",$B201="",$C201=""),"",B201*'MPTO_working_3-way'!$I200)</f>
        <v>3.2747600558695016</v>
      </c>
      <c r="G201" s="22">
        <f>IF(OR($A201="",$B201="",$C201=""),"",C201*'MPTO_working_3-way'!$I200)</f>
        <v>2.6962535475770975</v>
      </c>
      <c r="H201" s="17">
        <f>IF(OR($A201="",$B201="",$C201=""),"",'MPTO_working_3-way'!E200)</f>
        <v>3.0918363661261461</v>
      </c>
      <c r="I201" s="21">
        <f>IF(OR($A201="",$B201="",$C201=""),"",'MPTO_working_3-way'!F200)</f>
        <v>3.2847018497653582</v>
      </c>
      <c r="J201" s="22">
        <f>IF(OR($A201="",$B201="",$C201=""),"",'MPTO_working_3-way'!G200)</f>
        <v>2.6872619590798736</v>
      </c>
      <c r="K201" s="17">
        <f>IF(OR($A201="",$B201="",$C201=""),"",'OddsRatio_working_3-way'!H200)</f>
        <v>3.0906723102225877</v>
      </c>
      <c r="L201" s="21">
        <f>IF(OR($A201="",$B201="",$C201=""),"",'OddsRatio_working_3-way'!I200)</f>
        <v>3.2797783483331742</v>
      </c>
      <c r="M201" s="22">
        <f>IF(OR($A201="",$B201="",$C201=""),"",'OddsRatio_working_3-way'!J200)</f>
        <v>2.6914484519891291</v>
      </c>
      <c r="N201" s="23">
        <f t="shared" si="42"/>
        <v>32.374911468584543</v>
      </c>
      <c r="O201" s="24">
        <f t="shared" si="43"/>
        <v>30.536588419895207</v>
      </c>
      <c r="P201" s="24">
        <f t="shared" si="44"/>
        <v>37.088500111520233</v>
      </c>
      <c r="Q201" t="s">
        <v>188</v>
      </c>
      <c r="R201" t="s">
        <v>197</v>
      </c>
      <c r="S201" t="s">
        <v>485</v>
      </c>
      <c r="T201" s="35">
        <v>100</v>
      </c>
      <c r="U201" s="35">
        <f t="shared" si="45"/>
        <v>43.181818181818187</v>
      </c>
      <c r="V201" s="35">
        <f t="shared" si="46"/>
        <v>32.30478589420656</v>
      </c>
      <c r="W201" s="35">
        <f t="shared" si="47"/>
        <v>24.962789100068704</v>
      </c>
      <c r="X201" s="35">
        <f t="shared" si="48"/>
        <v>-502.30444185519065</v>
      </c>
      <c r="Y201" s="35">
        <f t="shared" si="49"/>
        <v>-229.80531174244032</v>
      </c>
      <c r="Z201" s="35">
        <f t="shared" si="50"/>
        <v>-174.53647481067003</v>
      </c>
      <c r="AA201" s="35">
        <f t="shared" si="51"/>
        <v>-136.66220287853776</v>
      </c>
      <c r="AB201" s="35">
        <f t="shared" si="52"/>
        <v>-61.169922729543202</v>
      </c>
      <c r="AC201" s="35">
        <f t="shared" si="53"/>
        <v>-46.727218853262045</v>
      </c>
      <c r="AD201" s="36"/>
      <c r="AE201" s="36"/>
      <c r="AF201">
        <v>2.34</v>
      </c>
      <c r="AG201">
        <v>1.64</v>
      </c>
      <c r="AH201" s="41"/>
      <c r="AI201" s="36"/>
      <c r="AJ201" t="s">
        <v>430</v>
      </c>
      <c r="AK201" s="35"/>
      <c r="AL201" s="35"/>
    </row>
    <row r="202" spans="1:38" s="35" customFormat="1" ht="15" x14ac:dyDescent="0.25">
      <c r="A202">
        <v>1.76</v>
      </c>
      <c r="B202">
        <v>3.97</v>
      </c>
      <c r="C202">
        <v>4.4000000000000004</v>
      </c>
      <c r="D202" s="20">
        <f t="shared" si="29"/>
        <v>4.7343714220288602E-2</v>
      </c>
      <c r="E202" s="17">
        <f>IF(OR($A202="",$B202="",$C202=""),"",A202*'MPTO_working_3-way'!$I201)</f>
        <v>1.8433249370277081</v>
      </c>
      <c r="F202" s="21">
        <f>IF(OR($A202="",$B202="",$C202=""),"",B202*'MPTO_working_3-way'!$I201)</f>
        <v>4.1579545454545457</v>
      </c>
      <c r="G202" s="22">
        <f>IF(OR($A202="",$B202="",$C202=""),"",C202*'MPTO_working_3-way'!$I201)</f>
        <v>4.6083123425692705</v>
      </c>
      <c r="H202" s="17">
        <f>IF(OR($A202="",$B202="",$C202=""),"",'MPTO_working_3-way'!E201)</f>
        <v>1.8102805029708444</v>
      </c>
      <c r="I202" s="21">
        <f>IF(OR($A202="",$B202="",$C202=""),"",'MPTO_working_3-way'!F201)</f>
        <v>4.235351167865514</v>
      </c>
      <c r="J202" s="22">
        <f>IF(OR($A202="",$B202="",$C202=""),"",'MPTO_working_3-way'!G201)</f>
        <v>4.7283226563204916</v>
      </c>
      <c r="K202" s="17">
        <f>IF(OR($A202="",$B202="",$C202=""),"",'OddsRatio_working_3-way'!H201)</f>
        <v>1.8220598410840723</v>
      </c>
      <c r="L202" s="21">
        <f>IF(OR($A202="",$B202="",$C202=""),"",'OddsRatio_working_3-way'!I201)</f>
        <v>4.2125233263417039</v>
      </c>
      <c r="M202" s="22">
        <f>IF(OR($A202="",$B202="",$C202=""),"",'OddsRatio_working_3-way'!J201)</f>
        <v>4.6776361311655874</v>
      </c>
      <c r="N202" s="23">
        <f t="shared" si="42"/>
        <v>54.249795025963365</v>
      </c>
      <c r="O202" s="24">
        <f t="shared" si="43"/>
        <v>24.050286963651267</v>
      </c>
      <c r="P202" s="24">
        <f t="shared" si="44"/>
        <v>21.699918010385346</v>
      </c>
      <c r="Q202" t="s">
        <v>438</v>
      </c>
      <c r="R202" t="s">
        <v>456</v>
      </c>
      <c r="S202" t="s">
        <v>485</v>
      </c>
      <c r="T202" s="35">
        <v>100</v>
      </c>
      <c r="U202" s="35">
        <f t="shared" si="45"/>
        <v>65.156794425087099</v>
      </c>
      <c r="V202" s="35">
        <f t="shared" si="46"/>
        <v>46.105100148745834</v>
      </c>
      <c r="W202" s="35">
        <f t="shared" si="47"/>
        <v>27.514333959735417</v>
      </c>
      <c r="X202" s="35">
        <f t="shared" si="48"/>
        <v>-597.02334199941447</v>
      </c>
      <c r="Y202" s="35">
        <f t="shared" si="49"/>
        <v>-397.77908171193269</v>
      </c>
      <c r="Z202" s="35">
        <f t="shared" si="50"/>
        <v>-286.37727361765417</v>
      </c>
      <c r="AA202" s="35">
        <f t="shared" si="51"/>
        <v>-175.77519876828717</v>
      </c>
      <c r="AB202" s="35">
        <f t="shared" si="52"/>
        <v>-117.11077435026965</v>
      </c>
      <c r="AC202" s="35">
        <f t="shared" si="53"/>
        <v>-84.587650011987449</v>
      </c>
      <c r="AD202" s="36"/>
      <c r="AE202" s="36"/>
      <c r="AF202">
        <v>1.77</v>
      </c>
      <c r="AG202">
        <v>2.08</v>
      </c>
      <c r="AH202" s="41"/>
      <c r="AI202" s="36"/>
      <c r="AJ202" t="s">
        <v>484</v>
      </c>
    </row>
    <row r="203" spans="1:38" ht="15" x14ac:dyDescent="0.25">
      <c r="A203">
        <v>2.87</v>
      </c>
      <c r="B203">
        <v>3.42</v>
      </c>
      <c r="C203">
        <v>2.48</v>
      </c>
      <c r="D203" s="20">
        <f t="shared" si="29"/>
        <v>4.4055523019455256E-2</v>
      </c>
      <c r="E203" s="17">
        <f>IF(OR($A203="",$B203="",$C203=""),"",A203*'MPTO_working_3-way'!$I202)</f>
        <v>2.9964393510658365</v>
      </c>
      <c r="F203" s="21">
        <f>IF(OR($A203="",$B203="",$C203=""),"",B203*'MPTO_working_3-way'!$I202)</f>
        <v>3.5706698887265369</v>
      </c>
      <c r="G203" s="22">
        <f>IF(OR($A203="",$B203="",$C203=""),"",C203*'MPTO_working_3-way'!$I202)</f>
        <v>2.5892576970882488</v>
      </c>
      <c r="H203" s="17">
        <f>IF(OR($A203="",$B203="",$C203=""),"",'MPTO_working_3-way'!E202)</f>
        <v>2.9962826791888126</v>
      </c>
      <c r="I203" s="21">
        <f>IF(OR($A203="",$B203="",$C203=""),"",'MPTO_working_3-way'!F202)</f>
        <v>3.6008463741726491</v>
      </c>
      <c r="J203" s="22">
        <f>IF(OR($A203="",$B203="",$C203=""),"",'MPTO_working_3-way'!G202)</f>
        <v>2.5737333945353513</v>
      </c>
      <c r="K203" s="17">
        <f>IF(OR($A203="",$B203="",$C203=""),"",'OddsRatio_working_3-way'!H202)</f>
        <v>2.997535501894558</v>
      </c>
      <c r="L203" s="21">
        <f>IF(OR($A203="",$B203="",$C203=""),"",'OddsRatio_working_3-way'!I202)</f>
        <v>3.5850459436282498</v>
      </c>
      <c r="M203" s="22">
        <f>IF(OR($A203="",$B203="",$C203=""),"",'OddsRatio_working_3-way'!J202)</f>
        <v>2.580937188665211</v>
      </c>
      <c r="N203" s="23">
        <f t="shared" si="42"/>
        <v>33.372943111439888</v>
      </c>
      <c r="O203" s="24">
        <f t="shared" si="43"/>
        <v>28.005949336208324</v>
      </c>
      <c r="P203" s="24">
        <f t="shared" si="44"/>
        <v>38.621107552351802</v>
      </c>
      <c r="Q203" t="s">
        <v>447</v>
      </c>
      <c r="R203" t="s">
        <v>452</v>
      </c>
      <c r="S203" t="s">
        <v>485</v>
      </c>
      <c r="T203" s="35">
        <v>100</v>
      </c>
      <c r="U203" s="35">
        <f t="shared" si="45"/>
        <v>37.888198757763973</v>
      </c>
      <c r="V203" s="35">
        <f t="shared" si="46"/>
        <v>28.556130098216197</v>
      </c>
      <c r="W203" s="35">
        <f t="shared" si="47"/>
        <v>23.31647319946093</v>
      </c>
      <c r="X203" s="35">
        <f t="shared" si="48"/>
        <v>-434.68047215322952</v>
      </c>
      <c r="Y203" s="35">
        <f t="shared" si="49"/>
        <v>-177.77173994367536</v>
      </c>
      <c r="Z203" s="35">
        <f t="shared" si="50"/>
        <v>-136.10674807347417</v>
      </c>
      <c r="AA203" s="35">
        <f t="shared" si="51"/>
        <v>-112.34284527239529</v>
      </c>
      <c r="AB203" s="35">
        <f t="shared" si="52"/>
        <v>-44.471126221272122</v>
      </c>
      <c r="AC203" s="35">
        <f t="shared" si="53"/>
        <v>-34.272316971740629</v>
      </c>
      <c r="AD203" s="36"/>
      <c r="AE203" s="36"/>
      <c r="AF203">
        <v>2.02</v>
      </c>
      <c r="AG203">
        <v>1.83</v>
      </c>
      <c r="AH203" s="41"/>
      <c r="AI203" s="36"/>
      <c r="AJ203" t="s">
        <v>484</v>
      </c>
      <c r="AK203" s="35"/>
      <c r="AL203" s="35"/>
    </row>
    <row r="204" spans="1:38" ht="15" x14ac:dyDescent="0.25">
      <c r="A204">
        <v>1.61</v>
      </c>
      <c r="B204">
        <v>4.0599999999999996</v>
      </c>
      <c r="C204">
        <v>5.45</v>
      </c>
      <c r="D204" s="20">
        <f t="shared" si="29"/>
        <v>5.0909669673682156E-2</v>
      </c>
      <c r="E204" s="17">
        <f>IF(OR($A204="",$B204="",$C204=""),"",A204*'MPTO_working_3-way'!$I203)</f>
        <v>1.6919645681746285</v>
      </c>
      <c r="F204" s="21">
        <f>IF(OR($A204="",$B204="",$C204=""),"",B204*'MPTO_working_3-way'!$I203)</f>
        <v>4.2666932588751489</v>
      </c>
      <c r="G204" s="22">
        <f>IF(OR($A204="",$B204="",$C204=""),"",C204*'MPTO_working_3-way'!$I203)</f>
        <v>5.727457699721568</v>
      </c>
      <c r="H204" s="17">
        <f>IF(OR($A204="",$B204="",$C204=""),"",'MPTO_working_3-way'!E203)</f>
        <v>1.655223218786827</v>
      </c>
      <c r="I204" s="21">
        <f>IF(OR($A204="",$B204="",$C204=""),"",'MPTO_working_3-way'!F203)</f>
        <v>4.3604233722985875</v>
      </c>
      <c r="J204" s="22">
        <f>IF(OR($A204="",$B204="",$C204=""),"",'MPTO_working_3-way'!G203)</f>
        <v>6.0054163339639937</v>
      </c>
      <c r="K204" s="17">
        <f>IF(OR($A204="",$B204="",$C204=""),"",'OddsRatio_working_3-way'!H203)</f>
        <v>1.6675487120781194</v>
      </c>
      <c r="L204" s="21">
        <f>IF(OR($A204="",$B204="",$C204=""),"",'OddsRatio_working_3-way'!I203)</f>
        <v>4.3486869819000749</v>
      </c>
      <c r="M204" s="22">
        <f>IF(OR($A204="",$B204="",$C204=""),"",'OddsRatio_working_3-way'!J203)</f>
        <v>5.8698225717174308</v>
      </c>
      <c r="N204" s="23">
        <f t="shared" si="42"/>
        <v>59.102892507899696</v>
      </c>
      <c r="O204" s="24">
        <f t="shared" si="43"/>
        <v>23.437353925546439</v>
      </c>
      <c r="P204" s="24">
        <f t="shared" si="44"/>
        <v>17.459753566553857</v>
      </c>
      <c r="Q204" t="s">
        <v>442</v>
      </c>
      <c r="R204" t="s">
        <v>446</v>
      </c>
      <c r="S204" t="s">
        <v>485</v>
      </c>
      <c r="T204" s="35">
        <v>100</v>
      </c>
      <c r="U204" s="35">
        <f t="shared" si="45"/>
        <v>65.986394557823132</v>
      </c>
      <c r="V204" s="35">
        <f t="shared" si="46"/>
        <v>47.605783260379361</v>
      </c>
      <c r="W204" s="35">
        <f t="shared" si="47"/>
        <v>27.348003149579629</v>
      </c>
      <c r="X204" s="35">
        <f t="shared" si="48"/>
        <v>-591.11223080587354</v>
      </c>
      <c r="Y204" s="35">
        <f t="shared" si="49"/>
        <v>-398.567864753474</v>
      </c>
      <c r="Z204" s="35">
        <f t="shared" si="50"/>
        <v>-292.24760430730771</v>
      </c>
      <c r="AA204" s="35">
        <f t="shared" si="51"/>
        <v>-173.15321608402249</v>
      </c>
      <c r="AB204" s="35">
        <f t="shared" si="52"/>
        <v>-116.80981397882265</v>
      </c>
      <c r="AC204" s="35">
        <f t="shared" si="53"/>
        <v>-85.994018580745745</v>
      </c>
      <c r="AD204" s="36"/>
      <c r="AE204" s="36"/>
      <c r="AF204">
        <v>1.95</v>
      </c>
      <c r="AG204">
        <v>1.88</v>
      </c>
      <c r="AH204" s="41"/>
      <c r="AI204" s="36"/>
      <c r="AJ204" t="s">
        <v>484</v>
      </c>
      <c r="AK204" s="35"/>
      <c r="AL204" s="35"/>
    </row>
    <row r="205" spans="1:38" s="35" customFormat="1" ht="15" x14ac:dyDescent="0.25">
      <c r="A205">
        <v>2.94</v>
      </c>
      <c r="B205">
        <v>3.59</v>
      </c>
      <c r="C205">
        <v>2.35</v>
      </c>
      <c r="D205" s="20">
        <f t="shared" si="29"/>
        <v>4.4219501348811807E-2</v>
      </c>
      <c r="E205" s="17">
        <f>IF(OR($A205="",$B205="",$C205=""),"",A205*'MPTO_working_3-way'!$I204)</f>
        <v>3.0700053339655065</v>
      </c>
      <c r="F205" s="21">
        <f>IF(OR($A205="",$B205="",$C205=""),"",B205*'MPTO_working_3-way'!$I204)</f>
        <v>3.7487480098422341</v>
      </c>
      <c r="G205" s="22">
        <f>IF(OR($A205="",$B205="",$C205=""),"",C205*'MPTO_working_3-way'!$I204)</f>
        <v>2.4539158281697078</v>
      </c>
      <c r="H205" s="17">
        <f>IF(OR($A205="",$B205="",$C205=""),"",'MPTO_working_3-way'!E204)</f>
        <v>3.073176443281235</v>
      </c>
      <c r="I205" s="21">
        <f>IF(OR($A205="",$B205="",$C205=""),"",'MPTO_working_3-way'!F204)</f>
        <v>3.7905824746653236</v>
      </c>
      <c r="J205" s="22">
        <f>IF(OR($A205="",$B205="",$C205=""),"",'MPTO_working_3-way'!G204)</f>
        <v>2.4343215119830171</v>
      </c>
      <c r="K205" s="17">
        <f>IF(OR($A205="",$B205="",$C205=""),"",'OddsRatio_working_3-way'!H204)</f>
        <v>3.0737787765828655</v>
      </c>
      <c r="L205" s="21">
        <f>IF(OR($A205="",$B205="",$C205=""),"",'OddsRatio_working_3-way'!I204)</f>
        <v>3.7686015625513507</v>
      </c>
      <c r="M205" s="22">
        <f>IF(OR($A205="",$B205="",$C205=""),"",'OddsRatio_working_3-way'!J204)</f>
        <v>2.4430934785499319</v>
      </c>
      <c r="N205" s="23">
        <f t="shared" si="42"/>
        <v>32.573233307979507</v>
      </c>
      <c r="O205" s="24">
        <f t="shared" si="43"/>
        <v>26.675572681186566</v>
      </c>
      <c r="P205" s="24">
        <f t="shared" si="44"/>
        <v>40.751194010833942</v>
      </c>
      <c r="Q205" t="s">
        <v>453</v>
      </c>
      <c r="R205" t="s">
        <v>444</v>
      </c>
      <c r="S205" t="s">
        <v>485</v>
      </c>
      <c r="T205" s="35">
        <v>100</v>
      </c>
      <c r="U205" s="35">
        <f t="shared" si="45"/>
        <v>75.247524752475243</v>
      </c>
      <c r="V205" s="35">
        <f t="shared" si="46"/>
        <v>56.713651660732573</v>
      </c>
      <c r="W205" s="35">
        <f t="shared" si="47"/>
        <v>25.380142455907954</v>
      </c>
      <c r="X205" s="35">
        <f t="shared" si="48"/>
        <v>-522.59346734616497</v>
      </c>
      <c r="Y205" s="35">
        <f t="shared" si="49"/>
        <v>-398.96468382150158</v>
      </c>
      <c r="Z205" s="35">
        <f t="shared" si="50"/>
        <v>-305.04742576293921</v>
      </c>
      <c r="AA205" s="35">
        <f t="shared" si="51"/>
        <v>-143.97330328008047</v>
      </c>
      <c r="AB205" s="35">
        <f t="shared" si="52"/>
        <v>-110.55912009158847</v>
      </c>
      <c r="AC205" s="35">
        <f t="shared" si="53"/>
        <v>-85.034708357962927</v>
      </c>
      <c r="AD205" s="36"/>
      <c r="AE205" s="36"/>
      <c r="AF205">
        <v>1.79</v>
      </c>
      <c r="AG205">
        <v>2.0499999999999998</v>
      </c>
      <c r="AH205" s="41"/>
      <c r="AI205" s="36"/>
      <c r="AJ205" t="s">
        <v>484</v>
      </c>
    </row>
    <row r="206" spans="1:38" ht="15" x14ac:dyDescent="0.25">
      <c r="A206">
        <v>4.04</v>
      </c>
      <c r="B206">
        <v>4.0599999999999996</v>
      </c>
      <c r="C206">
        <v>1.81</v>
      </c>
      <c r="D206" s="20">
        <f t="shared" si="29"/>
        <v>4.6316359039763277E-2</v>
      </c>
      <c r="E206" s="17">
        <f>IF(OR($A206="",$B206="",$C206=""),"",A206*'MPTO_working_3-way'!$I205)</f>
        <v>4.2271180905206434</v>
      </c>
      <c r="F206" s="21">
        <f>IF(OR($A206="",$B206="",$C206=""),"",B206*'MPTO_working_3-way'!$I205)</f>
        <v>4.2480444177014389</v>
      </c>
      <c r="G206" s="22">
        <f>IF(OR($A206="",$B206="",$C206=""),"",C206*'MPTO_working_3-way'!$I205)</f>
        <v>1.8938326098619715</v>
      </c>
      <c r="H206" s="17">
        <f>IF(OR($A206="",$B206="",$C206=""),"",'MPTO_working_3-way'!E205)</f>
        <v>4.30874824824883</v>
      </c>
      <c r="I206" s="21">
        <f>IF(OR($A206="",$B206="",$C206=""),"",'MPTO_working_3-way'!F205)</f>
        <v>4.3315051193105161</v>
      </c>
      <c r="J206" s="22">
        <f>IF(OR($A206="",$B206="",$C206=""),"",'MPTO_working_3-way'!G205)</f>
        <v>1.8620330295041763</v>
      </c>
      <c r="K206" s="17">
        <f>IF(OR($A206="",$B206="",$C206=""),"",'OddsRatio_working_3-way'!H205)</f>
        <v>4.2786509995510889</v>
      </c>
      <c r="L206" s="21">
        <f>IF(OR($A206="",$B206="",$C206=""),"",'OddsRatio_working_3-way'!I205)</f>
        <v>4.300221071916555</v>
      </c>
      <c r="M206" s="22">
        <f>IF(OR($A206="",$B206="",$C206=""),"",'OddsRatio_working_3-way'!J205)</f>
        <v>1.8735879308014411</v>
      </c>
      <c r="N206" s="23">
        <f t="shared" si="42"/>
        <v>23.656779360919924</v>
      </c>
      <c r="O206" s="24">
        <f t="shared" si="43"/>
        <v>23.540243501999136</v>
      </c>
      <c r="P206" s="24">
        <f t="shared" si="44"/>
        <v>52.80297713708093</v>
      </c>
      <c r="Q206" t="s">
        <v>455</v>
      </c>
      <c r="R206" t="s">
        <v>443</v>
      </c>
      <c r="S206" t="s">
        <v>485</v>
      </c>
      <c r="T206" s="35">
        <v>100</v>
      </c>
      <c r="U206" s="35">
        <f t="shared" si="45"/>
        <v>76.744186046511629</v>
      </c>
      <c r="V206" s="35">
        <f t="shared" si="46"/>
        <v>58.471760797342199</v>
      </c>
      <c r="W206" s="35">
        <f t="shared" si="47"/>
        <v>24.673055134138615</v>
      </c>
      <c r="X206" s="35">
        <f t="shared" si="48"/>
        <v>-482.08476763735814</v>
      </c>
      <c r="Y206" s="35">
        <f t="shared" si="49"/>
        <v>-375.17715519563541</v>
      </c>
      <c r="Z206" s="35">
        <f t="shared" si="50"/>
        <v>-289.99653998121966</v>
      </c>
      <c r="AA206" s="35">
        <f t="shared" si="51"/>
        <v>-130.15104899813318</v>
      </c>
      <c r="AB206" s="35">
        <f t="shared" si="52"/>
        <v>-101.99563053297265</v>
      </c>
      <c r="AC206" s="35">
        <f t="shared" si="53"/>
        <v>-79.366279713102344</v>
      </c>
      <c r="AD206" s="36"/>
      <c r="AE206" s="36"/>
      <c r="AF206">
        <v>1.88</v>
      </c>
      <c r="AG206">
        <v>1.96</v>
      </c>
      <c r="AH206" s="41"/>
      <c r="AI206" s="36"/>
      <c r="AJ206" t="s">
        <v>484</v>
      </c>
      <c r="AK206" s="35"/>
      <c r="AL206" s="35"/>
    </row>
    <row r="207" spans="1:38" ht="15" x14ac:dyDescent="0.25">
      <c r="A207">
        <v>4.3</v>
      </c>
      <c r="B207">
        <v>4.2</v>
      </c>
      <c r="C207">
        <v>1.73</v>
      </c>
      <c r="D207" s="20">
        <f t="shared" si="29"/>
        <v>4.8688059711046616E-2</v>
      </c>
      <c r="E207" s="17">
        <f>IF(OR($A207="",$B207="",$C207=""),"",A207*'MPTO_working_3-way'!$I206)</f>
        <v>4.5093586567575006</v>
      </c>
      <c r="F207" s="21">
        <f>IF(OR($A207="",$B207="",$C207=""),"",B207*'MPTO_working_3-way'!$I206)</f>
        <v>4.4044898507863959</v>
      </c>
      <c r="G207" s="22">
        <f>IF(OR($A207="",$B207="",$C207=""),"",C207*'MPTO_working_3-way'!$I206)</f>
        <v>1.8142303433001106</v>
      </c>
      <c r="H207" s="17">
        <f>IF(OR($A207="",$B207="",$C207=""),"",'MPTO_working_3-way'!E206)</f>
        <v>4.6225933086088524</v>
      </c>
      <c r="I207" s="21">
        <f>IF(OR($A207="",$B207="",$C207=""),"",'MPTO_working_3-way'!F206)</f>
        <v>4.5072274209215326</v>
      </c>
      <c r="J207" s="22">
        <f>IF(OR($A207="",$B207="",$C207=""),"",'MPTO_working_3-way'!G206)</f>
        <v>1.7799759964146542</v>
      </c>
      <c r="K207" s="17">
        <f>IF(OR($A207="",$B207="",$C207=""),"",'OddsRatio_working_3-way'!H206)</f>
        <v>4.5802001833938819</v>
      </c>
      <c r="L207" s="21">
        <f>IF(OR($A207="",$B207="",$C207=""),"",'OddsRatio_working_3-way'!I206)</f>
        <v>4.4717092687455828</v>
      </c>
      <c r="M207" s="22">
        <f>IF(OR($A207="",$B207="",$C207=""),"",'OddsRatio_working_3-way'!J206)</f>
        <v>1.7919836769325863</v>
      </c>
      <c r="N207" s="23">
        <f t="shared" si="42"/>
        <v>22.176102548451091</v>
      </c>
      <c r="O207" s="24">
        <f t="shared" si="43"/>
        <v>22.704104990080879</v>
      </c>
      <c r="P207" s="24">
        <f t="shared" si="44"/>
        <v>55.11979246146803</v>
      </c>
      <c r="Q207" t="s">
        <v>458</v>
      </c>
      <c r="R207" t="s">
        <v>441</v>
      </c>
      <c r="S207" t="s">
        <v>485</v>
      </c>
      <c r="T207" s="35">
        <v>100</v>
      </c>
      <c r="U207" s="35">
        <f t="shared" si="45"/>
        <v>48.453608247422686</v>
      </c>
      <c r="V207" s="35">
        <f t="shared" si="46"/>
        <v>35.358038450821958</v>
      </c>
      <c r="W207" s="35">
        <f t="shared" si="47"/>
        <v>26.102007442753379</v>
      </c>
      <c r="X207" s="35">
        <f t="shared" si="48"/>
        <v>-523.24864190789572</v>
      </c>
      <c r="Y207" s="35">
        <f t="shared" si="49"/>
        <v>-265.76690946098245</v>
      </c>
      <c r="Z207" s="35">
        <f t="shared" si="50"/>
        <v>-197.19610812429357</v>
      </c>
      <c r="AA207" s="35">
        <f t="shared" si="51"/>
        <v>-147.91561791734372</v>
      </c>
      <c r="AB207" s="35">
        <f t="shared" si="52"/>
        <v>-74.013156021170559</v>
      </c>
      <c r="AC207" s="35">
        <f t="shared" si="53"/>
        <v>-55.1818279213186</v>
      </c>
      <c r="AD207" s="36"/>
      <c r="AE207" s="36"/>
      <c r="AF207">
        <v>1.77</v>
      </c>
      <c r="AG207">
        <v>2.0699999999999998</v>
      </c>
      <c r="AH207" s="41"/>
      <c r="AI207" s="36"/>
      <c r="AJ207" t="s">
        <v>484</v>
      </c>
      <c r="AK207" s="35"/>
      <c r="AL207" s="35"/>
    </row>
    <row r="208" spans="1:38" ht="15" x14ac:dyDescent="0.25">
      <c r="A208">
        <v>1.94</v>
      </c>
      <c r="B208">
        <v>3.7</v>
      </c>
      <c r="C208">
        <v>3.82</v>
      </c>
      <c r="D208" s="20">
        <f t="shared" si="29"/>
        <v>4.7514292508085365E-2</v>
      </c>
      <c r="E208" s="17">
        <f>IF(OR($A208="",$B208="",$C208=""),"",A208*'MPTO_working_3-way'!$I207)</f>
        <v>2.0321777274656854</v>
      </c>
      <c r="F208" s="21">
        <f>IF(OR($A208="",$B208="",$C208=""),"",B208*'MPTO_working_3-way'!$I207)</f>
        <v>3.875802882279916</v>
      </c>
      <c r="G208" s="22">
        <f>IF(OR($A208="",$B208="",$C208=""),"",C208*'MPTO_working_3-way'!$I207)</f>
        <v>4.0015045973808858</v>
      </c>
      <c r="H208" s="17">
        <f>IF(OR($A208="",$B208="",$C208=""),"",'MPTO_working_3-way'!E207)</f>
        <v>2.0014978408317834</v>
      </c>
      <c r="I208" s="21">
        <f>IF(OR($A208="",$B208="",$C208=""),"",'MPTO_working_3-way'!F207)</f>
        <v>3.9303205609673597</v>
      </c>
      <c r="J208" s="22">
        <f>IF(OR($A208="",$B208="",$C208=""),"",'MPTO_working_3-way'!G207)</f>
        <v>4.0659991814606773</v>
      </c>
      <c r="K208" s="17">
        <f>IF(OR($A208="",$B208="",$C208=""),"",'OddsRatio_working_3-way'!H207)</f>
        <v>2.0132140288252871</v>
      </c>
      <c r="L208" s="21">
        <f>IF(OR($A208="",$B208="",$C208=""),"",'OddsRatio_working_3-way'!I207)</f>
        <v>3.9102956147109316</v>
      </c>
      <c r="M208" s="22">
        <f>IF(OR($A208="",$B208="",$C208=""),"",'OddsRatio_working_3-way'!J207)</f>
        <v>4.0396420864758609</v>
      </c>
      <c r="N208" s="23">
        <f t="shared" si="42"/>
        <v>49.208294455972265</v>
      </c>
      <c r="O208" s="24">
        <f t="shared" si="43"/>
        <v>25.801105741780049</v>
      </c>
      <c r="P208" s="24">
        <f t="shared" si="44"/>
        <v>24.990599802247694</v>
      </c>
      <c r="Q208" t="s">
        <v>450</v>
      </c>
      <c r="R208" t="s">
        <v>439</v>
      </c>
      <c r="S208" t="s">
        <v>485</v>
      </c>
      <c r="T208" s="35">
        <v>100</v>
      </c>
      <c r="U208" s="35">
        <f t="shared" si="45"/>
        <v>27.007299270072991</v>
      </c>
      <c r="V208" s="35">
        <f t="shared" si="46"/>
        <v>21.473016632762949</v>
      </c>
      <c r="W208" s="35">
        <f t="shared" si="47"/>
        <v>18.922777127684213</v>
      </c>
      <c r="X208" s="35">
        <f t="shared" si="48"/>
        <v>-334.04900939039038</v>
      </c>
      <c r="Y208" s="35">
        <f t="shared" si="49"/>
        <v>-102.62426952521649</v>
      </c>
      <c r="Z208" s="35">
        <f t="shared" si="50"/>
        <v>-82.664734489637979</v>
      </c>
      <c r="AA208" s="35">
        <f t="shared" si="51"/>
        <v>-73.346613463987865</v>
      </c>
      <c r="AB208" s="35">
        <f t="shared" si="52"/>
        <v>-21.119640590579237</v>
      </c>
      <c r="AC208" s="35">
        <f t="shared" si="53"/>
        <v>-17.169252560229701</v>
      </c>
      <c r="AD208" s="36"/>
      <c r="AE208" s="36"/>
      <c r="AF208">
        <v>1.76</v>
      </c>
      <c r="AG208">
        <v>2.09</v>
      </c>
      <c r="AH208" s="41"/>
      <c r="AI208" s="36"/>
      <c r="AJ208" t="s">
        <v>484</v>
      </c>
      <c r="AK208" s="35"/>
      <c r="AL208" s="35"/>
    </row>
    <row r="209" spans="1:38" ht="15" x14ac:dyDescent="0.25">
      <c r="A209">
        <v>1.37</v>
      </c>
      <c r="B209">
        <v>4.88</v>
      </c>
      <c r="C209">
        <v>8.42</v>
      </c>
      <c r="D209" s="20">
        <f t="shared" si="29"/>
        <v>5.3609885691856096E-2</v>
      </c>
      <c r="E209" s="17">
        <f>IF(OR($A209="",$B209="",$C209=""),"",A209*'MPTO_working_3-way'!$I208)</f>
        <v>1.443445543397843</v>
      </c>
      <c r="F209" s="21">
        <f>IF(OR($A209="",$B209="",$C209=""),"",B209*'MPTO_working_3-way'!$I208)</f>
        <v>5.1416162421762577</v>
      </c>
      <c r="G209" s="22">
        <f>IF(OR($A209="",$B209="",$C209=""),"",C209*'MPTO_working_3-way'!$I208)</f>
        <v>8.8713952375254284</v>
      </c>
      <c r="H209" s="17">
        <f>IF(OR($A209="",$B209="",$C209=""),"",'MPTO_working_3-way'!E208)</f>
        <v>1.4043818630225897</v>
      </c>
      <c r="I209" s="21">
        <f>IF(OR($A209="",$B209="",$C209=""),"",'MPTO_working_3-way'!F208)</f>
        <v>5.3462192646200739</v>
      </c>
      <c r="J209" s="22">
        <f>IF(OR($A209="",$B209="",$C209=""),"",'MPTO_working_3-way'!G208)</f>
        <v>9.9113053431924705</v>
      </c>
      <c r="K209" s="17">
        <f>IF(OR($A209="",$B209="",$C209=""),"",'OddsRatio_working_3-way'!H208)</f>
        <v>1.4157594923341754</v>
      </c>
      <c r="L209" s="21">
        <f>IF(OR($A209="",$B209="",$C209=""),"",'OddsRatio_working_3-way'!I208)</f>
        <v>5.359856297990814</v>
      </c>
      <c r="M209" s="22">
        <f>IF(OR($A209="",$B209="",$C209=""),"",'OddsRatio_working_3-way'!J208)</f>
        <v>9.3376633327556267</v>
      </c>
      <c r="N209" s="23">
        <f t="shared" si="42"/>
        <v>69.278678684754482</v>
      </c>
      <c r="O209" s="24">
        <f t="shared" si="43"/>
        <v>19.449137253711815</v>
      </c>
      <c r="P209" s="24">
        <f t="shared" si="44"/>
        <v>11.272184061533688</v>
      </c>
      <c r="Q209" t="s">
        <v>451</v>
      </c>
      <c r="R209" t="s">
        <v>440</v>
      </c>
      <c r="S209" t="s">
        <v>485</v>
      </c>
      <c r="T209" s="35">
        <v>100</v>
      </c>
      <c r="U209" s="35">
        <f t="shared" si="45"/>
        <v>77.528089887640448</v>
      </c>
      <c r="V209" s="35">
        <f t="shared" si="46"/>
        <v>56.517767424865262</v>
      </c>
      <c r="W209" s="35">
        <f t="shared" si="47"/>
        <v>25.292481554773964</v>
      </c>
      <c r="X209" s="35">
        <f t="shared" si="48"/>
        <v>-499.36073122165089</v>
      </c>
      <c r="Y209" s="35">
        <f t="shared" si="49"/>
        <v>-392.30574331463816</v>
      </c>
      <c r="Z209" s="35">
        <f t="shared" si="50"/>
        <v>-290.87938547411892</v>
      </c>
      <c r="AA209" s="35">
        <f t="shared" si="51"/>
        <v>-137.56359036731786</v>
      </c>
      <c r="AB209" s="35">
        <f t="shared" si="52"/>
        <v>-108.86097913474427</v>
      </c>
      <c r="AC209" s="35">
        <f t="shared" si="53"/>
        <v>-81.108682097302065</v>
      </c>
      <c r="AD209" s="36"/>
      <c r="AE209" s="36"/>
      <c r="AF209">
        <v>1.75</v>
      </c>
      <c r="AG209">
        <v>2.1</v>
      </c>
      <c r="AH209" s="41"/>
      <c r="AI209" s="36"/>
      <c r="AJ209" t="s">
        <v>484</v>
      </c>
      <c r="AK209" s="35"/>
      <c r="AL209" s="35"/>
    </row>
    <row r="210" spans="1:38" ht="15" x14ac:dyDescent="0.25">
      <c r="A210">
        <v>4.45</v>
      </c>
      <c r="B210">
        <v>3.69</v>
      </c>
      <c r="C210">
        <v>1.81</v>
      </c>
      <c r="D210" s="20">
        <f t="shared" si="29"/>
        <v>4.8207998995999812E-2</v>
      </c>
      <c r="E210" s="17">
        <f>IF(OR($A210="",$B210="",$C210=""),"",A210*'MPTO_working_3-way'!$I209)</f>
        <v>4.6645255955321989</v>
      </c>
      <c r="F210" s="21">
        <f>IF(OR($A210="",$B210="",$C210=""),"",B210*'MPTO_working_3-way'!$I209)</f>
        <v>3.8678875162952391</v>
      </c>
      <c r="G210" s="22">
        <f>IF(OR($A210="",$B210="",$C210=""),"",C210*'MPTO_working_3-way'!$I209)</f>
        <v>1.8972564781827597</v>
      </c>
      <c r="H210" s="17">
        <f>IF(OR($A210="",$B210="",$C210=""),"",'MPTO_working_3-way'!E209)</f>
        <v>4.7927203992925156</v>
      </c>
      <c r="I210" s="21">
        <f>IF(OR($A210="",$B210="",$C210=""),"",'MPTO_working_3-way'!F209)</f>
        <v>3.9225934699341711</v>
      </c>
      <c r="J210" s="22">
        <f>IF(OR($A210="",$B210="",$C210=""),"",'MPTO_working_3-way'!G209)</f>
        <v>1.8642218098942884</v>
      </c>
      <c r="K210" s="17">
        <f>IF(OR($A210="",$B210="",$C210=""),"",'OddsRatio_working_3-way'!H209)</f>
        <v>4.7324885936590011</v>
      </c>
      <c r="L210" s="21">
        <f>IF(OR($A210="",$B210="",$C210=""),"",'OddsRatio_working_3-way'!I209)</f>
        <v>3.9102592223022361</v>
      </c>
      <c r="M210" s="22">
        <f>IF(OR($A210="",$B210="",$C210=""),"",'OddsRatio_working_3-way'!J209)</f>
        <v>1.8763234089460259</v>
      </c>
      <c r="N210" s="23">
        <f t="shared" si="42"/>
        <v>21.438407390406976</v>
      </c>
      <c r="O210" s="24">
        <f t="shared" si="43"/>
        <v>25.853905931520611</v>
      </c>
      <c r="P210" s="24">
        <f t="shared" si="44"/>
        <v>52.707686678072399</v>
      </c>
      <c r="Q210" t="s">
        <v>457</v>
      </c>
      <c r="R210" t="s">
        <v>448</v>
      </c>
      <c r="S210" t="s">
        <v>485</v>
      </c>
      <c r="T210" s="35">
        <v>100</v>
      </c>
      <c r="U210" s="35">
        <f t="shared" si="45"/>
        <v>63.099630996309962</v>
      </c>
      <c r="V210" s="35">
        <f t="shared" si="46"/>
        <v>44.486170525422068</v>
      </c>
      <c r="W210" s="35">
        <f t="shared" si="47"/>
        <v>27.571276789520144</v>
      </c>
      <c r="X210" s="35">
        <f t="shared" si="48"/>
        <v>-595.97234596437966</v>
      </c>
      <c r="Y210" s="35">
        <f t="shared" si="49"/>
        <v>-385.36863192212746</v>
      </c>
      <c r="Z210" s="35">
        <f t="shared" si="50"/>
        <v>-276.50423490515249</v>
      </c>
      <c r="AA210" s="35">
        <f t="shared" si="51"/>
        <v>-175.8214436277338</v>
      </c>
      <c r="AB210" s="35">
        <f t="shared" si="52"/>
        <v>-113.5341189503399</v>
      </c>
      <c r="AC210" s="35">
        <f t="shared" si="53"/>
        <v>-81.716610722613154</v>
      </c>
      <c r="AD210" s="36"/>
      <c r="AE210" s="36"/>
      <c r="AF210">
        <v>1.9</v>
      </c>
      <c r="AG210">
        <v>1.93</v>
      </c>
      <c r="AH210" s="41"/>
      <c r="AI210" s="36"/>
      <c r="AJ210" t="s">
        <v>484</v>
      </c>
      <c r="AK210" s="35"/>
      <c r="AL210" s="35"/>
    </row>
    <row r="211" spans="1:38" ht="15" x14ac:dyDescent="0.25">
      <c r="A211">
        <v>2.71</v>
      </c>
      <c r="B211">
        <v>3.39</v>
      </c>
      <c r="C211">
        <v>2.63</v>
      </c>
      <c r="D211" s="20">
        <f t="shared" si="29"/>
        <v>4.4217077656492965E-2</v>
      </c>
      <c r="E211" s="17">
        <f>IF(OR($A211="",$B211="",$C211=""),"",A211*'MPTO_working_3-way'!$I210)</f>
        <v>2.829828280449096</v>
      </c>
      <c r="F211" s="21">
        <f>IF(OR($A211="",$B211="",$C211=""),"",B211*'MPTO_working_3-way'!$I210)</f>
        <v>3.5398958932555113</v>
      </c>
      <c r="G211" s="22">
        <f>IF(OR($A211="",$B211="",$C211=""),"",C211*'MPTO_working_3-way'!$I210)</f>
        <v>2.7462909142365763</v>
      </c>
      <c r="H211" s="17">
        <f>IF(OR($A211="",$B211="",$C211=""),"",'MPTO_working_3-way'!E210)</f>
        <v>2.8227483607358259</v>
      </c>
      <c r="I211" s="21">
        <f>IF(OR($A211="",$B211="",$C211=""),"",'MPTO_working_3-way'!F210)</f>
        <v>3.5682907076740471</v>
      </c>
      <c r="J211" s="22">
        <f>IF(OR($A211="",$B211="",$C211=""),"",'MPTO_working_3-way'!G210)</f>
        <v>2.7360596250683265</v>
      </c>
      <c r="K211" s="17">
        <f>IF(OR($A211="",$B211="",$C211=""),"",'OddsRatio_working_3-way'!H210)</f>
        <v>2.8267319689279558</v>
      </c>
      <c r="L211" s="21">
        <f>IF(OR($A211="",$B211="",$C211=""),"",'OddsRatio_working_3-way'!I210)</f>
        <v>3.5531516992618792</v>
      </c>
      <c r="M211" s="22">
        <f>IF(OR($A211="",$B211="",$C211=""),"",'OddsRatio_working_3-way'!J210)</f>
        <v>2.741270824182787</v>
      </c>
      <c r="N211" s="23">
        <f t="shared" si="42"/>
        <v>35.337833285110122</v>
      </c>
      <c r="O211" s="24">
        <f t="shared" si="43"/>
        <v>28.249418348863841</v>
      </c>
      <c r="P211" s="24">
        <f t="shared" si="44"/>
        <v>36.412748366026022</v>
      </c>
      <c r="Q211" t="s">
        <v>449</v>
      </c>
      <c r="R211" t="s">
        <v>459</v>
      </c>
      <c r="S211" t="s">
        <v>485</v>
      </c>
      <c r="T211" s="35">
        <v>100</v>
      </c>
      <c r="U211" s="35">
        <f t="shared" si="45"/>
        <v>58.333333333333336</v>
      </c>
      <c r="V211" s="35">
        <f t="shared" si="46"/>
        <v>42.039106145251395</v>
      </c>
      <c r="W211" s="35">
        <f t="shared" si="47"/>
        <v>28.345586228231401</v>
      </c>
      <c r="X211" s="35">
        <f t="shared" si="48"/>
        <v>-1276.1487957942386</v>
      </c>
      <c r="Y211" s="35">
        <f t="shared" si="49"/>
        <v>-755.72843576306457</v>
      </c>
      <c r="Z211" s="35">
        <f t="shared" si="50"/>
        <v>-549.12052667375815</v>
      </c>
      <c r="AA211" s="35">
        <f t="shared" si="51"/>
        <v>-374.05787258884243</v>
      </c>
      <c r="AB211" s="35">
        <f t="shared" si="52"/>
        <v>-220.90974862164705</v>
      </c>
      <c r="AC211" s="35">
        <f t="shared" si="53"/>
        <v>-160.80317709672647</v>
      </c>
      <c r="AD211" s="36"/>
      <c r="AE211" s="36"/>
      <c r="AF211">
        <v>1.85</v>
      </c>
      <c r="AG211">
        <v>1.98</v>
      </c>
      <c r="AH211" s="41"/>
      <c r="AI211" s="36"/>
      <c r="AJ211" t="s">
        <v>484</v>
      </c>
      <c r="AK211" s="35"/>
      <c r="AL211" s="35"/>
    </row>
    <row r="212" spans="1:38" ht="15" x14ac:dyDescent="0.25">
      <c r="A212">
        <v>2.4</v>
      </c>
      <c r="B212">
        <v>3.58</v>
      </c>
      <c r="C212">
        <v>3.07</v>
      </c>
      <c r="D212" s="20">
        <f t="shared" si="29"/>
        <v>2.1729174628015491E-2</v>
      </c>
      <c r="E212" s="17">
        <f>IF(OR($A212="",$B212="",$C212=""),"",A212*'MPTO_working_3-way'!$I211)</f>
        <v>2.4521500191072372</v>
      </c>
      <c r="F212" s="21">
        <f>IF(OR($A212="",$B212="",$C212=""),"",B212*'MPTO_working_3-way'!$I211)</f>
        <v>3.6577904451682954</v>
      </c>
      <c r="G212" s="22">
        <f>IF(OR($A212="",$B212="",$C212=""),"",C212*'MPTO_working_3-way'!$I211)</f>
        <v>3.1367085661080072</v>
      </c>
      <c r="H212" s="17">
        <f>IF(OR($A212="",$B212="",$C212=""),"",'MPTO_working_3-way'!E211)</f>
        <v>2.4424580784872449</v>
      </c>
      <c r="I212" s="21">
        <f>IF(OR($A212="",$B212="",$C212=""),"",'MPTO_working_3-way'!F211)</f>
        <v>3.6753011029760105</v>
      </c>
      <c r="J212" s="22">
        <f>IF(OR($A212="",$B212="",$C212=""),"",'MPTO_working_3-way'!G211)</f>
        <v>3.1398175761144373</v>
      </c>
      <c r="K212" s="17">
        <f>IF(OR($A212="",$B212="",$C212=""),"",'OddsRatio_working_3-way'!H211)</f>
        <v>2.4468186007424735</v>
      </c>
      <c r="L212" s="21">
        <f>IF(OR($A212="",$B212="",$C212=""),"",'OddsRatio_working_3-way'!I211)</f>
        <v>3.666279992796845</v>
      </c>
      <c r="M212" s="22">
        <f>IF(OR($A212="",$B212="",$C212=""),"",'OddsRatio_working_3-way'!J211)</f>
        <v>3.1392246453835142</v>
      </c>
      <c r="N212" s="23">
        <f t="shared" si="42"/>
        <v>40.78053920877457</v>
      </c>
      <c r="O212" s="24">
        <f t="shared" si="43"/>
        <v>27.338908966776248</v>
      </c>
      <c r="P212" s="24">
        <f t="shared" si="44"/>
        <v>31.880551824449181</v>
      </c>
      <c r="Q212" t="s">
        <v>364</v>
      </c>
      <c r="R212" t="s">
        <v>235</v>
      </c>
      <c r="S212" t="s">
        <v>485</v>
      </c>
      <c r="T212" s="35">
        <v>100</v>
      </c>
      <c r="U212" s="35">
        <f t="shared" si="45"/>
        <v>49.494949494949495</v>
      </c>
      <c r="V212" s="35">
        <f t="shared" si="46"/>
        <v>35.552710200597524</v>
      </c>
      <c r="W212" s="35">
        <f t="shared" si="47"/>
        <v>27.10788592492116</v>
      </c>
      <c r="X212" s="35">
        <f t="shared" si="48"/>
        <v>-1089.8063870592985</v>
      </c>
      <c r="Y212" s="35">
        <f t="shared" si="49"/>
        <v>-552.44115617096202</v>
      </c>
      <c r="Z212" s="35">
        <f t="shared" si="50"/>
        <v>-400.51131748213663</v>
      </c>
      <c r="AA212" s="35">
        <f t="shared" si="51"/>
        <v>-307.63219551429279</v>
      </c>
      <c r="AB212" s="35">
        <f t="shared" si="52"/>
        <v>-154.75117883003395</v>
      </c>
      <c r="AC212" s="35">
        <f t="shared" si="53"/>
        <v>-112.41125189542998</v>
      </c>
      <c r="AD212" s="36"/>
      <c r="AE212" s="36"/>
      <c r="AF212">
        <v>1.69</v>
      </c>
      <c r="AG212">
        <v>2.2799999999999998</v>
      </c>
      <c r="AH212" s="41"/>
      <c r="AI212" s="36"/>
      <c r="AJ212" t="s">
        <v>423</v>
      </c>
      <c r="AK212" s="35"/>
      <c r="AL212" s="35"/>
    </row>
    <row r="213" spans="1:38" ht="15" x14ac:dyDescent="0.25">
      <c r="A213">
        <v>1.98</v>
      </c>
      <c r="B213">
        <v>3.55</v>
      </c>
      <c r="C213">
        <v>4.21</v>
      </c>
      <c r="D213" s="20">
        <f t="shared" si="29"/>
        <v>2.4270337106977014E-2</v>
      </c>
      <c r="E213" s="17">
        <f>IF(OR($A213="",$B213="",$C213=""),"",A213*'MPTO_working_3-way'!$I212)</f>
        <v>2.0280552674718146</v>
      </c>
      <c r="F213" s="21">
        <f>IF(OR($A213="",$B213="",$C213=""),"",B213*'MPTO_working_3-way'!$I212)</f>
        <v>3.6361596967297682</v>
      </c>
      <c r="G213" s="22">
        <f>IF(OR($A213="",$B213="",$C213=""),"",C213*'MPTO_working_3-way'!$I212)</f>
        <v>4.3121781192203734</v>
      </c>
      <c r="H213" s="17">
        <f>IF(OR($A213="",$B213="",$C213=""),"",'MPTO_working_3-way'!E212)</f>
        <v>2.0122327950607333</v>
      </c>
      <c r="I213" s="21">
        <f>IF(OR($A213="",$B213="",$C213=""),"",'MPTO_working_3-way'!F212)</f>
        <v>3.6549703798274047</v>
      </c>
      <c r="J213" s="22">
        <f>IF(OR($A213="",$B213="",$C213=""),"",'MPTO_working_3-way'!G212)</f>
        <v>4.3584459361601748</v>
      </c>
      <c r="K213" s="17">
        <f>IF(OR($A213="",$B213="",$C213=""),"",'OddsRatio_working_3-way'!H212)</f>
        <v>2.0184970670451841</v>
      </c>
      <c r="L213" s="21">
        <f>IF(OR($A213="",$B213="",$C213=""),"",'OddsRatio_working_3-way'!I212)</f>
        <v>3.6501709397604278</v>
      </c>
      <c r="M213" s="22">
        <f>IF(OR($A213="",$B213="",$C213=""),"",'OddsRatio_working_3-way'!J212)</f>
        <v>4.3360975359337139</v>
      </c>
      <c r="N213" s="23">
        <f t="shared" si="42"/>
        <v>49.30832093380797</v>
      </c>
      <c r="O213" s="24">
        <f t="shared" si="43"/>
        <v>27.501542379983039</v>
      </c>
      <c r="P213" s="24">
        <f t="shared" si="44"/>
        <v>23.190136686208977</v>
      </c>
      <c r="Q213" t="s">
        <v>132</v>
      </c>
      <c r="R213" t="s">
        <v>234</v>
      </c>
      <c r="S213" t="s">
        <v>485</v>
      </c>
      <c r="T213" s="35">
        <v>100</v>
      </c>
      <c r="U213" s="35">
        <f t="shared" si="45"/>
        <v>40.119760479041922</v>
      </c>
      <c r="V213" s="35">
        <f t="shared" si="46"/>
        <v>30.0646826647457</v>
      </c>
      <c r="W213" s="35">
        <f t="shared" si="47"/>
        <v>24.826933071584424</v>
      </c>
      <c r="X213" s="35">
        <f t="shared" si="48"/>
        <v>-1025.1601295739631</v>
      </c>
      <c r="Y213" s="35">
        <f t="shared" si="49"/>
        <v>-425.4714217124743</v>
      </c>
      <c r="Z213" s="35">
        <f t="shared" si="50"/>
        <v>-321.30010975791203</v>
      </c>
      <c r="AA213" s="35">
        <f t="shared" si="51"/>
        <v>-266.61745175455854</v>
      </c>
      <c r="AB213" s="35">
        <f t="shared" si="52"/>
        <v>-109.06767198835495</v>
      </c>
      <c r="AC213" s="35">
        <f t="shared" si="53"/>
        <v>-82.592050503914066</v>
      </c>
      <c r="AD213" s="36"/>
      <c r="AE213" s="36"/>
      <c r="AF213">
        <v>2.06</v>
      </c>
      <c r="AG213">
        <v>1.85</v>
      </c>
      <c r="AH213" s="41"/>
      <c r="AI213" s="36"/>
      <c r="AJ213" t="s">
        <v>423</v>
      </c>
      <c r="AK213" s="35"/>
      <c r="AL213" s="35"/>
    </row>
    <row r="214" spans="1:38" ht="15" x14ac:dyDescent="0.25">
      <c r="A214">
        <v>1.67</v>
      </c>
      <c r="B214">
        <v>3.99</v>
      </c>
      <c r="C214">
        <v>5.74</v>
      </c>
      <c r="D214" s="20">
        <f t="shared" si="29"/>
        <v>2.3644989500185343E-2</v>
      </c>
      <c r="E214" s="17">
        <f>IF(OR($A214="",$B214="",$C214=""),"",A214*'MPTO_working_3-way'!$I213)</f>
        <v>1.7094871324653094</v>
      </c>
      <c r="F214" s="21">
        <f>IF(OR($A214="",$B214="",$C214=""),"",B214*'MPTO_working_3-way'!$I213)</f>
        <v>4.0843435081057393</v>
      </c>
      <c r="G214" s="22">
        <f>IF(OR($A214="",$B214="",$C214=""),"",C214*'MPTO_working_3-way'!$I213)</f>
        <v>5.875722239731064</v>
      </c>
      <c r="H214" s="17">
        <f>IF(OR($A214="",$B214="",$C214=""),"",'MPTO_working_3-way'!E213)</f>
        <v>1.6922743538594986</v>
      </c>
      <c r="I214" s="21">
        <f>IF(OR($A214="",$B214="",$C214=""),"",'MPTO_working_3-way'!F213)</f>
        <v>4.1195509632305152</v>
      </c>
      <c r="J214" s="22">
        <f>IF(OR($A214="",$B214="",$C214=""),"",'MPTO_working_3-way'!G213)</f>
        <v>6.0119867698805711</v>
      </c>
      <c r="K214" s="17">
        <f>IF(OR($A214="",$B214="",$C214=""),"",'OddsRatio_working_3-way'!H213)</f>
        <v>1.6984298595123448</v>
      </c>
      <c r="L214" s="21">
        <f>IF(OR($A214="",$B214="",$C214=""),"",'OddsRatio_working_3-way'!I213)</f>
        <v>4.1168735521521072</v>
      </c>
      <c r="M214" s="22">
        <f>IF(OR($A214="",$B214="",$C214=""),"",'OddsRatio_working_3-way'!J213)</f>
        <v>5.9411306478933072</v>
      </c>
      <c r="N214" s="23">
        <f t="shared" si="42"/>
        <v>58.497076755287772</v>
      </c>
      <c r="O214" s="24">
        <f t="shared" si="43"/>
        <v>24.483738892564055</v>
      </c>
      <c r="P214" s="24">
        <f t="shared" si="44"/>
        <v>17.019184352148184</v>
      </c>
      <c r="Q214" t="s">
        <v>370</v>
      </c>
      <c r="R214" t="s">
        <v>236</v>
      </c>
      <c r="S214" t="s">
        <v>485</v>
      </c>
      <c r="T214" s="35">
        <v>100</v>
      </c>
      <c r="U214" s="35">
        <f t="shared" si="45"/>
        <v>71.509971509971507</v>
      </c>
      <c r="V214" s="35">
        <f t="shared" si="46"/>
        <v>51.252189212529146</v>
      </c>
      <c r="W214" s="35">
        <f t="shared" si="47"/>
        <v>26.846384825610507</v>
      </c>
      <c r="X214" s="35">
        <f t="shared" si="48"/>
        <v>-578.11693802853915</v>
      </c>
      <c r="Y214" s="35">
        <f t="shared" si="49"/>
        <v>-420.40980807098515</v>
      </c>
      <c r="Z214" s="35">
        <f t="shared" si="50"/>
        <v>-306.37409435283115</v>
      </c>
      <c r="AA214" s="35">
        <f t="shared" si="51"/>
        <v>-166.68082014669213</v>
      </c>
      <c r="AB214" s="35">
        <f t="shared" si="52"/>
        <v>-121.65899858807781</v>
      </c>
      <c r="AC214" s="35">
        <f t="shared" si="53"/>
        <v>-88.994308635678181</v>
      </c>
      <c r="AD214" s="36"/>
      <c r="AE214" s="36"/>
      <c r="AF214">
        <v>1.76</v>
      </c>
      <c r="AG214">
        <v>2.17</v>
      </c>
      <c r="AH214" s="41"/>
      <c r="AI214" s="36"/>
      <c r="AJ214" t="s">
        <v>423</v>
      </c>
      <c r="AK214" s="35"/>
      <c r="AL214" s="35"/>
    </row>
    <row r="215" spans="1:38" ht="15" x14ac:dyDescent="0.25">
      <c r="A215">
        <v>3.51</v>
      </c>
      <c r="B215">
        <v>3.53</v>
      </c>
      <c r="C215">
        <v>2.1</v>
      </c>
      <c r="D215" s="20">
        <f t="shared" si="29"/>
        <v>4.4376880070930991E-2</v>
      </c>
      <c r="E215" s="17">
        <f>IF(OR($A215="",$B215="",$C215=""),"",A215*'MPTO_working_3-way'!$I214)</f>
        <v>3.6657628490489675</v>
      </c>
      <c r="F215" s="21">
        <f>IF(OR($A215="",$B215="",$C215=""),"",B215*'MPTO_working_3-way'!$I214)</f>
        <v>3.6866503866503861</v>
      </c>
      <c r="G215" s="22">
        <f>IF(OR($A215="",$B215="",$C215=""),"",C215*'MPTO_working_3-way'!$I214)</f>
        <v>2.1931914481489554</v>
      </c>
      <c r="H215" s="17">
        <f>IF(OR($A215="",$B215="",$C215=""),"",'MPTO_working_3-way'!E214)</f>
        <v>3.702222930489135</v>
      </c>
      <c r="I215" s="21">
        <f>IF(OR($A215="",$B215="",$C215=""),"",'MPTO_working_3-way'!F214)</f>
        <v>3.724480433316967</v>
      </c>
      <c r="J215" s="22">
        <f>IF(OR($A215="",$B215="",$C215=""),"",'MPTO_working_3-way'!G214)</f>
        <v>2.1673253974666422</v>
      </c>
      <c r="K215" s="17">
        <f>IF(OR($A215="",$B215="",$C215=""),"",'OddsRatio_working_3-way'!H214)</f>
        <v>3.6874517554203772</v>
      </c>
      <c r="L215" s="21">
        <f>IF(OR($A215="",$B215="",$C215=""),"",'OddsRatio_working_3-way'!I214)</f>
        <v>3.7088657136308982</v>
      </c>
      <c r="M215" s="22">
        <f>IF(OR($A215="",$B215="",$C215=""),"",'OddsRatio_working_3-way'!J214)</f>
        <v>2.1777677015786514</v>
      </c>
      <c r="N215" s="23">
        <f t="shared" si="42"/>
        <v>27.279451540610069</v>
      </c>
      <c r="O215" s="24">
        <f t="shared" si="43"/>
        <v>27.124893741513123</v>
      </c>
      <c r="P215" s="24">
        <f t="shared" si="44"/>
        <v>45.595654717876819</v>
      </c>
      <c r="Q215" t="s">
        <v>271</v>
      </c>
      <c r="R215" t="s">
        <v>273</v>
      </c>
      <c r="S215" t="s">
        <v>485</v>
      </c>
      <c r="T215" s="35">
        <v>100</v>
      </c>
      <c r="U215" s="35">
        <f t="shared" si="45"/>
        <v>74.293059125964007</v>
      </c>
      <c r="V215" s="35">
        <f t="shared" si="46"/>
        <v>51.57346917918602</v>
      </c>
      <c r="W215" s="35">
        <f t="shared" si="47"/>
        <v>26.658749768951225</v>
      </c>
      <c r="X215" s="35">
        <f t="shared" si="48"/>
        <v>-553.23739051931602</v>
      </c>
      <c r="Y215" s="35">
        <f t="shared" si="49"/>
        <v>-417.26772391850642</v>
      </c>
      <c r="Z215" s="35">
        <f t="shared" si="50"/>
        <v>-295.27128605894944</v>
      </c>
      <c r="AA215" s="35">
        <f t="shared" si="51"/>
        <v>-158.89747417304434</v>
      </c>
      <c r="AB215" s="35">
        <f t="shared" si="52"/>
        <v>-120.4847178130302</v>
      </c>
      <c r="AC215" s="35">
        <f t="shared" si="53"/>
        <v>-85.485529858969073</v>
      </c>
      <c r="AD215" s="36"/>
      <c r="AE215" s="36"/>
      <c r="AF215">
        <v>1.94</v>
      </c>
      <c r="AG215">
        <v>1.89</v>
      </c>
      <c r="AH215" s="41"/>
      <c r="AI215" s="36"/>
      <c r="AJ215" t="s">
        <v>119</v>
      </c>
      <c r="AK215" s="35"/>
      <c r="AL215" s="35"/>
    </row>
    <row r="216" spans="1:38" ht="15" x14ac:dyDescent="0.25">
      <c r="A216">
        <v>3.89</v>
      </c>
      <c r="B216">
        <v>3.27</v>
      </c>
      <c r="C216">
        <v>2.0699999999999998</v>
      </c>
      <c r="D216" s="20">
        <f t="shared" si="29"/>
        <v>4.5971593733490135E-2</v>
      </c>
      <c r="E216" s="17">
        <f>IF(OR($A216="",$B216="",$C216=""),"",A216*'MPTO_working_3-way'!$I215)</f>
        <v>4.068829499623277</v>
      </c>
      <c r="F216" s="21">
        <f>IF(OR($A216="",$B216="",$C216=""),"",B216*'MPTO_working_3-way'!$I215)</f>
        <v>3.4203271115085125</v>
      </c>
      <c r="G216" s="22">
        <f>IF(OR($A216="",$B216="",$C216=""),"",C216*'MPTO_working_3-way'!$I215)</f>
        <v>2.1651611990283244</v>
      </c>
      <c r="H216" s="17">
        <f>IF(OR($A216="",$B216="",$C216=""),"",'MPTO_working_3-way'!E215)</f>
        <v>4.1365808973408917</v>
      </c>
      <c r="I216" s="21">
        <f>IF(OR($A216="",$B216="",$C216=""),"",'MPTO_working_3-way'!F215)</f>
        <v>3.4425003794709417</v>
      </c>
      <c r="J216" s="22">
        <f>IF(OR($A216="",$B216="",$C216=""),"",'MPTO_working_3-way'!G215)</f>
        <v>2.1378122592973972</v>
      </c>
      <c r="K216" s="17">
        <f>IF(OR($A216="",$B216="",$C216=""),"",'OddsRatio_working_3-way'!H215)</f>
        <v>4.1030603034574664</v>
      </c>
      <c r="L216" s="21">
        <f>IF(OR($A216="",$B216="",$C216=""),"",'OddsRatio_working_3-way'!I215)</f>
        <v>3.4373518646534418</v>
      </c>
      <c r="M216" s="22">
        <f>IF(OR($A216="",$B216="",$C216=""),"",'OddsRatio_working_3-way'!J215)</f>
        <v>2.1488839185811379</v>
      </c>
      <c r="N216" s="23">
        <f t="shared" si="42"/>
        <v>24.577092750939492</v>
      </c>
      <c r="O216" s="24">
        <f t="shared" si="43"/>
        <v>29.236969663961666</v>
      </c>
      <c r="P216" s="24">
        <f t="shared" si="44"/>
        <v>46.185937585098856</v>
      </c>
      <c r="Q216" t="s">
        <v>274</v>
      </c>
      <c r="R216" t="s">
        <v>270</v>
      </c>
      <c r="S216" t="s">
        <v>485</v>
      </c>
      <c r="T216" s="35">
        <v>100</v>
      </c>
      <c r="U216" s="35">
        <f t="shared" si="45"/>
        <v>62.546816479400754</v>
      </c>
      <c r="V216" s="35">
        <f t="shared" si="46"/>
        <v>44.311593016018605</v>
      </c>
      <c r="W216" s="35">
        <f t="shared" si="47"/>
        <v>27.590237160917244</v>
      </c>
      <c r="X216" s="35">
        <f t="shared" si="48"/>
        <v>-607.60971350953753</v>
      </c>
      <c r="Y216" s="35">
        <f t="shared" si="49"/>
        <v>-389.51364742975494</v>
      </c>
      <c r="Z216" s="35">
        <f t="shared" si="50"/>
        <v>-280.68006021534478</v>
      </c>
      <c r="AA216" s="35">
        <f t="shared" si="51"/>
        <v>-179.17210662916659</v>
      </c>
      <c r="AB216" s="35">
        <f t="shared" si="52"/>
        <v>-114.66059297381992</v>
      </c>
      <c r="AC216" s="35">
        <f t="shared" si="53"/>
        <v>-82.891962645822403</v>
      </c>
      <c r="AD216" s="36"/>
      <c r="AE216" s="36"/>
      <c r="AF216">
        <v>2.17</v>
      </c>
      <c r="AG216">
        <v>1.71</v>
      </c>
      <c r="AH216" s="41"/>
      <c r="AI216" s="36"/>
      <c r="AJ216" t="s">
        <v>119</v>
      </c>
      <c r="AK216" s="35"/>
      <c r="AL216" s="35"/>
    </row>
    <row r="217" spans="1:38" ht="15" x14ac:dyDescent="0.25">
      <c r="A217">
        <v>2.67</v>
      </c>
      <c r="B217">
        <v>3.43</v>
      </c>
      <c r="C217">
        <v>2.65</v>
      </c>
      <c r="D217" s="20">
        <f t="shared" si="29"/>
        <v>4.3435515276403436E-2</v>
      </c>
      <c r="E217" s="17">
        <f>IF(OR($A217="",$B217="",$C217=""),"",A217*'MPTO_working_3-way'!$I216)</f>
        <v>2.7859728257879972</v>
      </c>
      <c r="F217" s="21">
        <f>IF(OR($A217="",$B217="",$C217=""),"",B217*'MPTO_working_3-way'!$I216)</f>
        <v>3.5789838173980639</v>
      </c>
      <c r="G217" s="22">
        <f>IF(OR($A217="",$B217="",$C217=""),"",C217*'MPTO_working_3-way'!$I216)</f>
        <v>2.7651041154824689</v>
      </c>
      <c r="H217" s="17">
        <f>IF(OR($A217="",$B217="",$C217=""),"",'MPTO_working_3-way'!E216)</f>
        <v>2.7773663409355902</v>
      </c>
      <c r="I217" s="21">
        <f>IF(OR($A217="",$B217="",$C217=""),"",'MPTO_working_3-way'!F216)</f>
        <v>3.6092394223483466</v>
      </c>
      <c r="J217" s="22">
        <f>IF(OR($A217="",$B217="",$C217=""),"",'MPTO_working_3-way'!G216)</f>
        <v>2.7557320327106205</v>
      </c>
      <c r="K217" s="17">
        <f>IF(OR($A217="",$B217="",$C217=""),"",'OddsRatio_working_3-way'!H216)</f>
        <v>2.782019635875935</v>
      </c>
      <c r="L217" s="21">
        <f>IF(OR($A217="",$B217="",$C217=""),"",'OddsRatio_working_3-way'!I216)</f>
        <v>3.5929986318434275</v>
      </c>
      <c r="M217" s="22">
        <f>IF(OR($A217="",$B217="",$C217=""),"",'OddsRatio_working_3-way'!J216)</f>
        <v>2.7606780833504745</v>
      </c>
      <c r="N217" s="23">
        <f t="shared" si="42"/>
        <v>35.894104592249768</v>
      </c>
      <c r="O217" s="24">
        <f t="shared" si="43"/>
        <v>27.940891912917454</v>
      </c>
      <c r="P217" s="24">
        <f t="shared" si="44"/>
        <v>36.165003494832781</v>
      </c>
      <c r="Q217" t="s">
        <v>118</v>
      </c>
      <c r="R217" t="s">
        <v>120</v>
      </c>
      <c r="S217" t="s">
        <v>485</v>
      </c>
      <c r="T217" s="35">
        <v>100</v>
      </c>
      <c r="U217" s="35">
        <f t="shared" si="45"/>
        <v>55.156950672645742</v>
      </c>
      <c r="V217" s="35">
        <f t="shared" si="46"/>
        <v>40.249666707065806</v>
      </c>
      <c r="W217" s="35">
        <f t="shared" si="47"/>
        <v>27.139026085871738</v>
      </c>
      <c r="X217" s="35">
        <f t="shared" si="48"/>
        <v>-583.63723043327911</v>
      </c>
      <c r="Y217" s="35">
        <f t="shared" si="49"/>
        <v>-333.05096486535274</v>
      </c>
      <c r="Z217" s="35">
        <f t="shared" si="50"/>
        <v>-246.86667426452001</v>
      </c>
      <c r="AA217" s="35">
        <f t="shared" si="51"/>
        <v>-169.87509465314287</v>
      </c>
      <c r="AB217" s="35">
        <f t="shared" si="52"/>
        <v>-96.213979707707395</v>
      </c>
      <c r="AC217" s="35">
        <f t="shared" si="53"/>
        <v>-71.635247911168136</v>
      </c>
      <c r="AD217" s="36"/>
      <c r="AE217" s="36"/>
      <c r="AF217">
        <v>1.91</v>
      </c>
      <c r="AG217">
        <v>1.93</v>
      </c>
      <c r="AH217" s="41"/>
      <c r="AI217" s="36"/>
      <c r="AJ217" t="s">
        <v>119</v>
      </c>
      <c r="AK217" s="35"/>
      <c r="AL217" s="35"/>
    </row>
    <row r="218" spans="1:38" ht="15" x14ac:dyDescent="0.25">
      <c r="A218">
        <v>2.23</v>
      </c>
      <c r="B218">
        <v>3.7</v>
      </c>
      <c r="C218">
        <v>3.07</v>
      </c>
      <c r="D218" s="20">
        <f t="shared" si="29"/>
        <v>4.4433662566614185E-2</v>
      </c>
      <c r="E218" s="17">
        <f>IF(OR($A218="",$B218="",$C218=""),"",A218*'MPTO_working_3-way'!$I217)</f>
        <v>2.3290870675235498</v>
      </c>
      <c r="F218" s="21">
        <f>IF(OR($A218="",$B218="",$C218=""),"",B218*'MPTO_working_3-way'!$I217)</f>
        <v>3.8644045514964729</v>
      </c>
      <c r="G218" s="22">
        <f>IF(OR($A218="",$B218="",$C218=""),"",C218*'MPTO_working_3-way'!$I217)</f>
        <v>3.2064113440795055</v>
      </c>
      <c r="H218" s="17">
        <f>IF(OR($A218="",$B218="",$C218=""),"",'MPTO_working_3-way'!E217)</f>
        <v>2.306170559310404</v>
      </c>
      <c r="I218" s="21">
        <f>IF(OR($A218="",$B218="",$C218=""),"",'MPTO_working_3-way'!F217)</f>
        <v>3.9145217297686017</v>
      </c>
      <c r="J218" s="22">
        <f>IF(OR($A218="",$B218="",$C218=""),"",'MPTO_working_3-way'!G217)</f>
        <v>3.2162440582931646</v>
      </c>
      <c r="K218" s="17">
        <f>IF(OR($A218="",$B218="",$C218=""),"",'OddsRatio_working_3-way'!H217)</f>
        <v>2.3159937376108464</v>
      </c>
      <c r="L218" s="21">
        <f>IF(OR($A218="",$B218="",$C218=""),"",'OddsRatio_working_3-way'!I217)</f>
        <v>3.8887667410969802</v>
      </c>
      <c r="M218" s="22">
        <f>IF(OR($A218="",$B218="",$C218=""),"",'OddsRatio_working_3-way'!J217)</f>
        <v>3.2147211681743517</v>
      </c>
      <c r="N218" s="23">
        <f t="shared" si="42"/>
        <v>42.935277686431483</v>
      </c>
      <c r="O218" s="24">
        <f t="shared" si="43"/>
        <v>25.877207902903297</v>
      </c>
      <c r="P218" s="24">
        <f t="shared" si="44"/>
        <v>31.187514410665219</v>
      </c>
      <c r="Q218" t="s">
        <v>268</v>
      </c>
      <c r="R218" t="s">
        <v>275</v>
      </c>
      <c r="S218" t="s">
        <v>485</v>
      </c>
      <c r="T218" s="35">
        <v>100</v>
      </c>
      <c r="U218" s="35">
        <f t="shared" si="45"/>
        <v>52.153110047846894</v>
      </c>
      <c r="V218" s="35">
        <f t="shared" si="46"/>
        <v>36.301100914762728</v>
      </c>
      <c r="W218" s="35">
        <f t="shared" si="47"/>
        <v>26.77325290563865</v>
      </c>
      <c r="X218" s="35">
        <f t="shared" si="48"/>
        <v>-569.67959961728036</v>
      </c>
      <c r="Y218" s="35">
        <f t="shared" si="49"/>
        <v>-308.81516987790638</v>
      </c>
      <c r="Z218" s="35">
        <f t="shared" si="50"/>
        <v>-218.98272670317496</v>
      </c>
      <c r="AA218" s="35">
        <f t="shared" si="51"/>
        <v>-163.97605512609968</v>
      </c>
      <c r="AB218" s="35">
        <f t="shared" si="52"/>
        <v>-87.972101960589356</v>
      </c>
      <c r="AC218" s="35">
        <f t="shared" si="53"/>
        <v>-62.549142613562083</v>
      </c>
      <c r="AD218" s="36"/>
      <c r="AE218" s="36"/>
      <c r="AF218">
        <v>1.98</v>
      </c>
      <c r="AG218">
        <v>1.86</v>
      </c>
      <c r="AH218" s="41"/>
      <c r="AI218" s="36"/>
      <c r="AJ218" t="s">
        <v>119</v>
      </c>
      <c r="AK218" s="35"/>
      <c r="AL218" s="35"/>
    </row>
    <row r="219" spans="1:38" ht="15" x14ac:dyDescent="0.25">
      <c r="A219">
        <v>2.09</v>
      </c>
      <c r="B219">
        <v>3.29</v>
      </c>
      <c r="C219">
        <v>3.81</v>
      </c>
      <c r="D219" s="20">
        <f t="shared" si="29"/>
        <v>4.4887458903736022E-2</v>
      </c>
      <c r="E219" s="17">
        <f>IF(OR($A219="",$B219="",$C219=""),"",A219*'MPTO_working_3-way'!$I218)</f>
        <v>2.183814789108808</v>
      </c>
      <c r="F219" s="21">
        <f>IF(OR($A219="",$B219="",$C219=""),"",B219*'MPTO_working_3-way'!$I218)</f>
        <v>3.4376797397932917</v>
      </c>
      <c r="G219" s="22">
        <f>IF(OR($A219="",$B219="",$C219=""),"",C219*'MPTO_working_3-way'!$I218)</f>
        <v>3.9810212184232343</v>
      </c>
      <c r="H219" s="17">
        <f>IF(OR($A219="",$B219="",$C219=""),"",'MPTO_working_3-way'!E218)</f>
        <v>2.1574674513181775</v>
      </c>
      <c r="I219" s="21">
        <f>IF(OR($A219="",$B219="",$C219=""),"",'MPTO_working_3-way'!F218)</f>
        <v>3.4603407400278114</v>
      </c>
      <c r="J219" s="22">
        <f>IF(OR($A219="",$B219="",$C219=""),"",'MPTO_working_3-way'!G218)</f>
        <v>4.0403272284811376</v>
      </c>
      <c r="K219" s="17">
        <f>IF(OR($A219="",$B219="",$C219=""),"",'OddsRatio_working_3-way'!H218)</f>
        <v>2.1681712586829529</v>
      </c>
      <c r="L219" s="21">
        <f>IF(OR($A219="",$B219="",$C219=""),"",'OddsRatio_working_3-way'!I218)</f>
        <v>3.454231359985287</v>
      </c>
      <c r="M219" s="22">
        <f>IF(OR($A219="",$B219="",$C219=""),"",'OddsRatio_working_3-way'!J218)</f>
        <v>4.0115240705496316</v>
      </c>
      <c r="N219" s="23">
        <f t="shared" si="42"/>
        <v>45.79142906198971</v>
      </c>
      <c r="O219" s="24">
        <f t="shared" si="43"/>
        <v>29.089388066735101</v>
      </c>
      <c r="P219" s="24">
        <f t="shared" si="44"/>
        <v>25.119182871275193</v>
      </c>
      <c r="Q219" t="s">
        <v>269</v>
      </c>
      <c r="R219" t="s">
        <v>272</v>
      </c>
      <c r="S219" t="s">
        <v>485</v>
      </c>
      <c r="T219" s="35">
        <v>100</v>
      </c>
      <c r="U219" s="35">
        <f t="shared" si="45"/>
        <v>58.333333333333336</v>
      </c>
      <c r="V219" s="35">
        <f t="shared" si="46"/>
        <v>39.144736842105267</v>
      </c>
      <c r="W219" s="35">
        <f t="shared" si="47"/>
        <v>28.301319434319876</v>
      </c>
      <c r="X219" s="35">
        <f t="shared" si="48"/>
        <v>-1222.73251515214</v>
      </c>
      <c r="Y219" s="35">
        <f t="shared" si="49"/>
        <v>-724.53111789489117</v>
      </c>
      <c r="Z219" s="35">
        <f t="shared" si="50"/>
        <v>-491.47088245466097</v>
      </c>
      <c r="AA219" s="35">
        <f t="shared" si="51"/>
        <v>-358.34107230892886</v>
      </c>
      <c r="AB219" s="35">
        <f t="shared" si="52"/>
        <v>-211.73446400894616</v>
      </c>
      <c r="AC219" s="35">
        <f t="shared" si="53"/>
        <v>-143.68161265734815</v>
      </c>
      <c r="AD219" s="36"/>
      <c r="AE219" s="36"/>
      <c r="AF219">
        <v>2.2599999999999998</v>
      </c>
      <c r="AG219">
        <v>1.65</v>
      </c>
      <c r="AH219" s="41"/>
      <c r="AI219" s="36"/>
      <c r="AJ219" t="s">
        <v>119</v>
      </c>
      <c r="AK219" s="35"/>
      <c r="AL219" s="35"/>
    </row>
    <row r="220" spans="1:38" ht="15" x14ac:dyDescent="0.25">
      <c r="A220">
        <v>2.4</v>
      </c>
      <c r="B220">
        <v>3.04</v>
      </c>
      <c r="C220">
        <v>3.61</v>
      </c>
      <c r="D220" s="20">
        <f t="shared" si="29"/>
        <v>2.2622345337026895E-2</v>
      </c>
      <c r="E220" s="17">
        <f>IF(OR($A220="",$B220="",$C220=""),"",A220*'MPTO_working_3-way'!$I219)</f>
        <v>2.4542936288088644</v>
      </c>
      <c r="F220" s="21">
        <f>IF(OR($A220="",$B220="",$C220=""),"",B220*'MPTO_working_3-way'!$I219)</f>
        <v>3.1087719298245617</v>
      </c>
      <c r="G220" s="22">
        <f>IF(OR($A220="",$B220="",$C220=""),"",C220*'MPTO_working_3-way'!$I219)</f>
        <v>3.6916666666666669</v>
      </c>
      <c r="H220" s="17">
        <f>IF(OR($A220="",$B220="",$C220=""),"",'MPTO_working_3-way'!E219)</f>
        <v>2.4442354711303365</v>
      </c>
      <c r="I220" s="21">
        <f>IF(OR($A220="",$B220="",$C220=""),"",'MPTO_working_3-way'!F219)</f>
        <v>3.1113239166866178</v>
      </c>
      <c r="J220" s="22">
        <f>IF(OR($A220="",$B220="",$C220=""),"",'MPTO_working_3-way'!G219)</f>
        <v>3.7110222729868649</v>
      </c>
      <c r="K220" s="17">
        <f>IF(OR($A220="",$B220="",$C220=""),"",'OddsRatio_working_3-way'!H219)</f>
        <v>2.4487802092529947</v>
      </c>
      <c r="L220" s="21">
        <f>IF(OR($A220="",$B220="",$C220=""),"",'OddsRatio_working_3-way'!I219)</f>
        <v>3.1110797334829354</v>
      </c>
      <c r="M220" s="22">
        <f>IF(OR($A220="",$B220="",$C220=""),"",'OddsRatio_working_3-way'!J219)</f>
        <v>3.7009402472502253</v>
      </c>
      <c r="N220" s="23">
        <f t="shared" si="42"/>
        <v>40.744920993227993</v>
      </c>
      <c r="O220" s="24">
        <f t="shared" si="43"/>
        <v>32.167042889390515</v>
      </c>
      <c r="P220" s="24">
        <f t="shared" si="44"/>
        <v>27.088036117381485</v>
      </c>
      <c r="Q220" t="s">
        <v>137</v>
      </c>
      <c r="R220" t="s">
        <v>391</v>
      </c>
      <c r="S220" t="s">
        <v>485</v>
      </c>
      <c r="T220" s="35">
        <v>100</v>
      </c>
      <c r="U220" s="35">
        <f t="shared" si="45"/>
        <v>66.996699669967001</v>
      </c>
      <c r="V220" s="35">
        <f t="shared" si="46"/>
        <v>45.102353372592169</v>
      </c>
      <c r="W220" s="35">
        <f t="shared" si="47"/>
        <v>28.641640462887004</v>
      </c>
      <c r="X220" s="35">
        <f t="shared" si="48"/>
        <v>-1285.5632621141126</v>
      </c>
      <c r="Y220" s="35">
        <f t="shared" si="49"/>
        <v>-870.33441076466249</v>
      </c>
      <c r="Z220" s="35">
        <f t="shared" si="50"/>
        <v>-591.97787318721623</v>
      </c>
      <c r="AA220" s="35">
        <f t="shared" si="51"/>
        <v>-380.53570245954307</v>
      </c>
      <c r="AB220" s="35">
        <f t="shared" si="52"/>
        <v>-257.71081312008187</v>
      </c>
      <c r="AC220" s="35">
        <f t="shared" si="53"/>
        <v>-175.36376707136327</v>
      </c>
      <c r="AD220" s="36"/>
      <c r="AE220" s="36"/>
      <c r="AF220">
        <v>2.77</v>
      </c>
      <c r="AG220">
        <v>1.5</v>
      </c>
      <c r="AH220" s="41"/>
      <c r="AI220" s="36"/>
      <c r="AJ220" t="s">
        <v>426</v>
      </c>
      <c r="AK220" s="35"/>
      <c r="AL220" s="35"/>
    </row>
    <row r="221" spans="1:38" ht="15" x14ac:dyDescent="0.25">
      <c r="A221">
        <v>3.03</v>
      </c>
      <c r="B221">
        <v>3.06</v>
      </c>
      <c r="C221">
        <v>2.74</v>
      </c>
      <c r="D221" s="20">
        <f t="shared" si="29"/>
        <v>2.1793892570880047E-2</v>
      </c>
      <c r="E221" s="17">
        <f>IF(OR($A221="",$B221="",$C221=""),"",A221*'MPTO_working_3-way'!$I220)</f>
        <v>3.0960354944897666</v>
      </c>
      <c r="F221" s="21">
        <f>IF(OR($A221="",$B221="",$C221=""),"",B221*'MPTO_working_3-way'!$I220)</f>
        <v>3.126689311266893</v>
      </c>
      <c r="G221" s="22">
        <f>IF(OR($A221="",$B221="",$C221=""),"",C221*'MPTO_working_3-way'!$I220)</f>
        <v>2.7997152656442115</v>
      </c>
      <c r="H221" s="17">
        <f>IF(OR($A221="",$B221="",$C221=""),"",'MPTO_working_3-way'!E220)</f>
        <v>3.0981969900890798</v>
      </c>
      <c r="I221" s="21">
        <f>IF(OR($A221="",$B221="",$C221=""),"",'MPTO_working_3-way'!F220)</f>
        <v>3.1295696140407236</v>
      </c>
      <c r="J221" s="22">
        <f>IF(OR($A221="",$B221="",$C221=""),"",'MPTO_working_3-way'!G220)</f>
        <v>2.7956476132917749</v>
      </c>
      <c r="K221" s="17">
        <f>IF(OR($A221="",$B221="",$C221=""),"",'OddsRatio_working_3-way'!H220)</f>
        <v>3.0971838531074107</v>
      </c>
      <c r="L221" s="21">
        <f>IF(OR($A221="",$B221="",$C221=""),"",'OddsRatio_working_3-way'!I220)</f>
        <v>3.1281767179316575</v>
      </c>
      <c r="M221" s="22">
        <f>IF(OR($A221="",$B221="",$C221=""),"",'OddsRatio_working_3-way'!J220)</f>
        <v>2.7975861598063516</v>
      </c>
      <c r="N221" s="23">
        <f t="shared" si="42"/>
        <v>32.299371301775146</v>
      </c>
      <c r="O221" s="24">
        <f t="shared" si="43"/>
        <v>31.982710798816573</v>
      </c>
      <c r="P221" s="24">
        <f t="shared" si="44"/>
        <v>35.717917899408285</v>
      </c>
      <c r="Q221" t="s">
        <v>393</v>
      </c>
      <c r="R221" t="s">
        <v>466</v>
      </c>
      <c r="S221" t="s">
        <v>485</v>
      </c>
      <c r="T221" s="35">
        <v>100</v>
      </c>
      <c r="U221" s="35">
        <f t="shared" si="45"/>
        <v>24.81203007518797</v>
      </c>
      <c r="V221" s="35">
        <f t="shared" si="46"/>
        <v>20.373384265673128</v>
      </c>
      <c r="W221" s="35">
        <f t="shared" si="47"/>
        <v>18.492185349175145</v>
      </c>
      <c r="X221" s="35">
        <f t="shared" si="48"/>
        <v>-781.80391800804148</v>
      </c>
      <c r="Y221" s="35">
        <f t="shared" si="49"/>
        <v>-207.25728794853032</v>
      </c>
      <c r="Z221" s="35">
        <f t="shared" si="50"/>
        <v>-171.01821467459973</v>
      </c>
      <c r="AA221" s="35">
        <f t="shared" si="51"/>
        <v>-155.58369950930444</v>
      </c>
      <c r="AB221" s="35">
        <f t="shared" si="52"/>
        <v>-39.801815193657063</v>
      </c>
      <c r="AC221" s="35">
        <f t="shared" si="53"/>
        <v>-32.988196176922422</v>
      </c>
      <c r="AD221" s="36"/>
      <c r="AE221" s="36"/>
      <c r="AF221">
        <v>2.54</v>
      </c>
      <c r="AG221">
        <v>1.57</v>
      </c>
      <c r="AH221" s="41"/>
      <c r="AI221" s="36"/>
      <c r="AJ221" t="s">
        <v>426</v>
      </c>
      <c r="AK221" s="35"/>
      <c r="AL221" s="35"/>
    </row>
    <row r="222" spans="1:38" ht="15" x14ac:dyDescent="0.25">
      <c r="A222">
        <v>1.33</v>
      </c>
      <c r="B222">
        <v>5.59</v>
      </c>
      <c r="C222">
        <v>10.83</v>
      </c>
      <c r="D222" s="20">
        <f t="shared" si="29"/>
        <v>2.3106679229851323E-2</v>
      </c>
      <c r="E222" s="17">
        <f>IF(OR($A222="",$B222="",$C222=""),"",A222*'MPTO_working_3-way'!$I221)</f>
        <v>1.3607318833757023</v>
      </c>
      <c r="F222" s="21">
        <f>IF(OR($A222="",$B222="",$C222=""),"",B222*'MPTO_working_3-way'!$I221)</f>
        <v>5.7191663368948689</v>
      </c>
      <c r="G222" s="22">
        <f>IF(OR($A222="",$B222="",$C222=""),"",C222*'MPTO_working_3-way'!$I221)</f>
        <v>11.08024533605929</v>
      </c>
      <c r="H222" s="17">
        <f>IF(OR($A222="",$B222="",$C222=""),"",'MPTO_working_3-way'!E221)</f>
        <v>1.3437654813524056</v>
      </c>
      <c r="I222" s="21">
        <f>IF(OR($A222="",$B222="",$C222=""),"",'MPTO_working_3-way'!F221)</f>
        <v>5.8415087629498359</v>
      </c>
      <c r="J222" s="22">
        <f>IF(OR($A222="",$B222="",$C222=""),"",'MPTO_working_3-way'!G221)</f>
        <v>11.815599560957976</v>
      </c>
      <c r="K222" s="17">
        <f>IF(OR($A222="",$B222="",$C222=""),"",'OddsRatio_working_3-way'!H221)</f>
        <v>1.3488781190777988</v>
      </c>
      <c r="L222" s="21">
        <f>IF(OR($A222="",$B222="",$C222=""),"",'OddsRatio_working_3-way'!I221)</f>
        <v>5.8525774744457459</v>
      </c>
      <c r="M222" s="22">
        <f>IF(OR($A222="",$B222="",$C222=""),"",'OddsRatio_working_3-way'!J221)</f>
        <v>11.392339122832613</v>
      </c>
      <c r="N222" s="23">
        <f t="shared" si="42"/>
        <v>73.489863228544408</v>
      </c>
      <c r="O222" s="24">
        <f t="shared" si="43"/>
        <v>17.485065848651889</v>
      </c>
      <c r="P222" s="24">
        <f t="shared" si="44"/>
        <v>9.0250709228036996</v>
      </c>
      <c r="Q222" t="s">
        <v>396</v>
      </c>
      <c r="R222" t="s">
        <v>288</v>
      </c>
      <c r="S222" t="s">
        <v>485</v>
      </c>
      <c r="T222" s="35">
        <v>100</v>
      </c>
      <c r="U222" s="35">
        <f t="shared" si="45"/>
        <v>60.317460317460316</v>
      </c>
      <c r="V222" s="35">
        <f t="shared" si="46"/>
        <v>42.984856777960218</v>
      </c>
      <c r="W222" s="35">
        <f t="shared" si="47"/>
        <v>28.511841027805261</v>
      </c>
      <c r="X222" s="35">
        <f t="shared" si="48"/>
        <v>-1336.8633832830867</v>
      </c>
      <c r="Y222" s="35">
        <f t="shared" si="49"/>
        <v>-817.21340042284533</v>
      </c>
      <c r="Z222" s="35">
        <f t="shared" si="50"/>
        <v>-587.18542053128067</v>
      </c>
      <c r="AA222" s="35">
        <f t="shared" si="51"/>
        <v>-393.52394146085021</v>
      </c>
      <c r="AB222" s="35">
        <f t="shared" si="52"/>
        <v>-240.10284347467584</v>
      </c>
      <c r="AC222" s="35">
        <f t="shared" si="53"/>
        <v>-172.77905380091767</v>
      </c>
      <c r="AD222" s="36"/>
      <c r="AE222" s="36"/>
      <c r="AF222">
        <v>1.73</v>
      </c>
      <c r="AG222">
        <v>2.2200000000000002</v>
      </c>
      <c r="AH222" s="41"/>
      <c r="AI222" s="36"/>
      <c r="AJ222" t="s">
        <v>426</v>
      </c>
      <c r="AK222" s="35"/>
      <c r="AL222" s="35"/>
    </row>
    <row r="223" spans="1:38" ht="15" x14ac:dyDescent="0.25">
      <c r="A223">
        <v>2.52</v>
      </c>
      <c r="B223">
        <v>3.48</v>
      </c>
      <c r="C223">
        <v>2.97</v>
      </c>
      <c r="D223" s="20">
        <f t="shared" si="29"/>
        <v>2.0882055364813912E-2</v>
      </c>
      <c r="E223" s="17">
        <f>IF(OR($A223="",$B223="",$C223=""),"",A223*'MPTO_working_3-way'!$I222)</f>
        <v>2.5726227795193313</v>
      </c>
      <c r="F223" s="21">
        <f>IF(OR($A223="",$B223="",$C223=""),"",B223*'MPTO_working_3-way'!$I222)</f>
        <v>3.5526695526695522</v>
      </c>
      <c r="G223" s="22">
        <f>IF(OR($A223="",$B223="",$C223=""),"",C223*'MPTO_working_3-way'!$I222)</f>
        <v>3.0320197044334973</v>
      </c>
      <c r="H223" s="17">
        <f>IF(OR($A223="",$B223="",$C223=""),"",'MPTO_working_3-way'!E222)</f>
        <v>2.5649923421634808</v>
      </c>
      <c r="I223" s="21">
        <f>IF(OR($A223="",$B223="",$C223=""),"",'MPTO_working_3-way'!F222)</f>
        <v>3.5663893051502478</v>
      </c>
      <c r="J223" s="22">
        <f>IF(OR($A223="",$B223="",$C223=""),"",'MPTO_working_3-way'!G222)</f>
        <v>3.0326956288459277</v>
      </c>
      <c r="K223" s="17">
        <f>IF(OR($A223="",$B223="",$C223=""),"",'OddsRatio_working_3-way'!H222)</f>
        <v>2.5685513879270472</v>
      </c>
      <c r="L223" s="21">
        <f>IF(OR($A223="",$B223="",$C223=""),"",'OddsRatio_working_3-way'!I222)</f>
        <v>3.5592154224072874</v>
      </c>
      <c r="M223" s="22">
        <f>IF(OR($A223="",$B223="",$C223=""),"",'OddsRatio_working_3-way'!J222)</f>
        <v>3.0329251540896598</v>
      </c>
      <c r="N223" s="23">
        <f t="shared" si="42"/>
        <v>38.870836718115356</v>
      </c>
      <c r="O223" s="24">
        <f t="shared" si="43"/>
        <v>28.147847278635258</v>
      </c>
      <c r="P223" s="24">
        <f t="shared" si="44"/>
        <v>32.981316003249397</v>
      </c>
      <c r="Q223" t="s">
        <v>208</v>
      </c>
      <c r="R223" t="s">
        <v>346</v>
      </c>
      <c r="S223" t="s">
        <v>486</v>
      </c>
      <c r="T223" s="35">
        <v>100</v>
      </c>
      <c r="U223" s="35">
        <f t="shared" si="45"/>
        <v>30.069930069930074</v>
      </c>
      <c r="V223" s="35">
        <f t="shared" si="46"/>
        <v>24.231108697128118</v>
      </c>
      <c r="W223" s="35">
        <f t="shared" si="47"/>
        <v>21.000294204177703</v>
      </c>
      <c r="X223" s="35">
        <f t="shared" si="48"/>
        <v>-762.33585301850826</v>
      </c>
      <c r="Y223" s="35">
        <f t="shared" si="49"/>
        <v>-243.1525344167419</v>
      </c>
      <c r="Z223" s="35">
        <f t="shared" si="50"/>
        <v>-197.17115519944196</v>
      </c>
      <c r="AA223" s="35">
        <f t="shared" si="51"/>
        <v>-171.56805594852216</v>
      </c>
      <c r="AB223" s="35">
        <f t="shared" si="52"/>
        <v>-53.123571768775619</v>
      </c>
      <c r="AC223" s="35">
        <f t="shared" si="53"/>
        <v>-43.283041339682654</v>
      </c>
      <c r="AD223" s="36"/>
      <c r="AE223" s="36"/>
      <c r="AF223">
        <v>1.93</v>
      </c>
      <c r="AG223">
        <v>1.97</v>
      </c>
      <c r="AH223" s="41"/>
      <c r="AI223" s="36"/>
      <c r="AJ223" t="s">
        <v>422</v>
      </c>
      <c r="AK223" s="35"/>
      <c r="AL223" s="35"/>
    </row>
    <row r="224" spans="1:38" ht="15" x14ac:dyDescent="0.25">
      <c r="A224">
        <v>1.43</v>
      </c>
      <c r="B224">
        <v>5.15</v>
      </c>
      <c r="C224">
        <v>7.5</v>
      </c>
      <c r="D224" s="20">
        <f t="shared" si="29"/>
        <v>2.6808789915586217E-2</v>
      </c>
      <c r="E224" s="17">
        <f>IF(OR($A224="",$B224="",$C224=""),"",A224*'MPTO_working_3-way'!$I223)</f>
        <v>1.4683365695792883</v>
      </c>
      <c r="F224" s="21">
        <f>IF(OR($A224="",$B224="",$C224=""),"",B224*'MPTO_working_3-way'!$I223)</f>
        <v>5.2880652680652691</v>
      </c>
      <c r="G224" s="22">
        <f>IF(OR($A224="",$B224="",$C224=""),"",C224*'MPTO_working_3-way'!$I223)</f>
        <v>7.7010659243668966</v>
      </c>
      <c r="H224" s="17">
        <f>IF(OR($A224="",$B224="",$C224=""),"",'MPTO_working_3-way'!E223)</f>
        <v>1.4485103053693698</v>
      </c>
      <c r="I224" s="21">
        <f>IF(OR($A224="",$B224="",$C224=""),"",'MPTO_working_3-way'!F223)</f>
        <v>5.398445963006103</v>
      </c>
      <c r="J224" s="22">
        <f>IF(OR($A224="",$B224="",$C224=""),"",'MPTO_working_3-way'!G223)</f>
        <v>8.0387745448812069</v>
      </c>
      <c r="K224" s="17">
        <f>IF(OR($A224="",$B224="",$C224=""),"",'OddsRatio_working_3-way'!H223)</f>
        <v>1.4547207390798098</v>
      </c>
      <c r="L224" s="21">
        <f>IF(OR($A224="",$B224="",$C224=""),"",'OddsRatio_working_3-way'!I223)</f>
        <v>5.3885838771656083</v>
      </c>
      <c r="M224" s="22">
        <f>IF(OR($A224="",$B224="",$C224=""),"",'OddsRatio_working_3-way'!J223)</f>
        <v>7.8736855907413137</v>
      </c>
      <c r="N224" s="23">
        <f t="shared" si="42"/>
        <v>68.104276684093122</v>
      </c>
      <c r="O224" s="24">
        <f t="shared" si="43"/>
        <v>18.91050789480644</v>
      </c>
      <c r="P224" s="24">
        <f t="shared" si="44"/>
        <v>12.98521542110042</v>
      </c>
      <c r="Q224" t="s">
        <v>237</v>
      </c>
      <c r="R224" t="s">
        <v>238</v>
      </c>
      <c r="S224" t="s">
        <v>486</v>
      </c>
      <c r="T224" s="35">
        <v>100</v>
      </c>
      <c r="U224" s="35">
        <f t="shared" si="45"/>
        <v>77.876106194690252</v>
      </c>
      <c r="V224" s="35">
        <f t="shared" si="46"/>
        <v>60.055486928170744</v>
      </c>
      <c r="W224" s="35">
        <f t="shared" si="47"/>
        <v>25.540839268302499</v>
      </c>
      <c r="X224" s="35">
        <f t="shared" si="48"/>
        <v>-1004.9743845337965</v>
      </c>
      <c r="Y224" s="35">
        <f t="shared" si="49"/>
        <v>-788.01222488137091</v>
      </c>
      <c r="Z224" s="35">
        <f t="shared" si="50"/>
        <v>-612.05019807216604</v>
      </c>
      <c r="AA224" s="35">
        <f t="shared" si="51"/>
        <v>-268.80439777119068</v>
      </c>
      <c r="AB224" s="35">
        <f t="shared" si="52"/>
        <v>-211.55512881392605</v>
      </c>
      <c r="AC224" s="35">
        <f t="shared" si="53"/>
        <v>-164.89210925981064</v>
      </c>
      <c r="AD224" s="36"/>
      <c r="AE224" s="36"/>
      <c r="AF224">
        <v>1.53</v>
      </c>
      <c r="AG224">
        <v>2.66</v>
      </c>
      <c r="AH224" s="41"/>
      <c r="AI224" s="36"/>
      <c r="AJ224" t="s">
        <v>423</v>
      </c>
      <c r="AK224" s="35"/>
      <c r="AL224" s="35"/>
    </row>
    <row r="225" spans="1:38" ht="15" x14ac:dyDescent="0.25">
      <c r="A225">
        <v>4.5199999999999996</v>
      </c>
      <c r="B225">
        <v>4.37</v>
      </c>
      <c r="C225">
        <v>1.74</v>
      </c>
      <c r="D225" s="20">
        <f t="shared" si="29"/>
        <v>2.4784533676338372E-2</v>
      </c>
      <c r="E225" s="17">
        <f>IF(OR($A225="",$B225="",$C225=""),"",A225*'MPTO_working_3-way'!$I224)</f>
        <v>4.6320260922170489</v>
      </c>
      <c r="F225" s="21">
        <f>IF(OR($A225="",$B225="",$C225=""),"",B225*'MPTO_working_3-way'!$I224)</f>
        <v>4.4783084121655987</v>
      </c>
      <c r="G225" s="22">
        <f>IF(OR($A225="",$B225="",$C225=""),"",C225*'MPTO_working_3-way'!$I224)</f>
        <v>1.7831250885968288</v>
      </c>
      <c r="H225" s="17">
        <f>IF(OR($A225="",$B225="",$C225=""),"",'MPTO_working_3-way'!E224)</f>
        <v>4.6953332796589509</v>
      </c>
      <c r="I225" s="21">
        <f>IF(OR($A225="",$B225="",$C225=""),"",'MPTO_working_3-way'!F224)</f>
        <v>4.5336785067795304</v>
      </c>
      <c r="J225" s="22">
        <f>IF(OR($A225="",$B225="",$C225=""),"",'MPTO_working_3-way'!G224)</f>
        <v>1.7653773515643492</v>
      </c>
      <c r="K225" s="17">
        <f>IF(OR($A225="",$B225="",$C225=""),"",'OddsRatio_working_3-way'!H224)</f>
        <v>4.6710482629479424</v>
      </c>
      <c r="L225" s="21">
        <f>IF(OR($A225="",$B225="",$C225=""),"",'OddsRatio_working_3-way'!I224)</f>
        <v>4.5146115471973207</v>
      </c>
      <c r="M225" s="22">
        <f>IF(OR($A225="",$B225="",$C225=""),"",'OddsRatio_working_3-way'!J224)</f>
        <v>1.771754464369738</v>
      </c>
      <c r="N225" s="23">
        <f t="shared" si="42"/>
        <v>21.58882484881179</v>
      </c>
      <c r="O225" s="24">
        <f t="shared" si="43"/>
        <v>22.329860026688621</v>
      </c>
      <c r="P225" s="24">
        <f t="shared" si="44"/>
        <v>56.081315124499589</v>
      </c>
      <c r="Q225" t="s">
        <v>361</v>
      </c>
      <c r="R225" t="s">
        <v>369</v>
      </c>
      <c r="S225" t="s">
        <v>486</v>
      </c>
      <c r="T225" s="35">
        <v>100</v>
      </c>
      <c r="U225" s="35">
        <f t="shared" si="45"/>
        <v>60.474308300395251</v>
      </c>
      <c r="V225" s="35">
        <f t="shared" si="46"/>
        <v>42.259155197866562</v>
      </c>
      <c r="W225" s="35">
        <f t="shared" si="47"/>
        <v>28.538650263494304</v>
      </c>
      <c r="X225" s="35">
        <f t="shared" si="48"/>
        <v>-1321.6325174808869</v>
      </c>
      <c r="Y225" s="35">
        <f t="shared" si="49"/>
        <v>-810.0612365639015</v>
      </c>
      <c r="Z225" s="35">
        <f t="shared" si="50"/>
        <v>-571.11745742421635</v>
      </c>
      <c r="AA225" s="35">
        <f t="shared" si="51"/>
        <v>-389.52797937244605</v>
      </c>
      <c r="AB225" s="35">
        <f t="shared" si="52"/>
        <v>-238.30884337570444</v>
      </c>
      <c r="AC225" s="35">
        <f t="shared" si="53"/>
        <v>-168.20812079025336</v>
      </c>
      <c r="AD225" s="36"/>
      <c r="AE225" s="36"/>
      <c r="AF225">
        <v>1.56</v>
      </c>
      <c r="AG225">
        <v>2.58</v>
      </c>
      <c r="AH225" s="41"/>
      <c r="AI225" s="36"/>
      <c r="AJ225" t="s">
        <v>423</v>
      </c>
      <c r="AK225" s="35"/>
      <c r="AL225" s="35"/>
    </row>
    <row r="226" spans="1:38" ht="15" x14ac:dyDescent="0.25">
      <c r="A226">
        <v>2.5299999999999998</v>
      </c>
      <c r="B226">
        <v>3.32</v>
      </c>
      <c r="C226">
        <v>3.08</v>
      </c>
      <c r="D226" s="20">
        <f t="shared" si="29"/>
        <v>2.1137060948480668E-2</v>
      </c>
      <c r="E226" s="17">
        <f>IF(OR($A226="",$B226="",$C226=""),"",A226*'MPTO_working_3-way'!$I225)</f>
        <v>2.5834767641996561</v>
      </c>
      <c r="F226" s="21">
        <f>IF(OR($A226="",$B226="",$C226=""),"",B226*'MPTO_working_3-way'!$I225)</f>
        <v>3.3901750423489556</v>
      </c>
      <c r="G226" s="22">
        <f>IF(OR($A226="",$B226="",$C226=""),"",C226*'MPTO_working_3-way'!$I225)</f>
        <v>3.1451021477213206</v>
      </c>
      <c r="H226" s="17">
        <f>IF(OR($A226="",$B226="",$C226=""),"",'MPTO_working_3-way'!E225)</f>
        <v>2.5759172396067602</v>
      </c>
      <c r="I226" s="21">
        <f>IF(OR($A226="",$B226="",$C226=""),"",'MPTO_working_3-way'!F225)</f>
        <v>3.3995204983117224</v>
      </c>
      <c r="J226" s="22">
        <f>IF(OR($A226="",$B226="",$C226=""),"",'MPTO_working_3-way'!G225)</f>
        <v>3.1483208156038502</v>
      </c>
      <c r="K226" s="17">
        <f>IF(OR($A226="",$B226="",$C226=""),"",'OddsRatio_working_3-way'!H225)</f>
        <v>2.5793830604737256</v>
      </c>
      <c r="L226" s="21">
        <f>IF(OR($A226="",$B226="",$C226=""),"",'OddsRatio_working_3-way'!I225)</f>
        <v>3.3948815034634272</v>
      </c>
      <c r="M226" s="22">
        <f>IF(OR($A226="",$B226="",$C226=""),"",'OddsRatio_working_3-way'!J225)</f>
        <v>3.1471351410361765</v>
      </c>
      <c r="N226" s="23">
        <f t="shared" si="42"/>
        <v>38.707528314457022</v>
      </c>
      <c r="O226" s="24">
        <f t="shared" si="43"/>
        <v>29.497001998667553</v>
      </c>
      <c r="P226" s="24">
        <f t="shared" si="44"/>
        <v>31.795469686875411</v>
      </c>
      <c r="Q226" t="s">
        <v>362</v>
      </c>
      <c r="R226" t="s">
        <v>363</v>
      </c>
      <c r="S226" t="s">
        <v>486</v>
      </c>
      <c r="T226" s="35">
        <v>100</v>
      </c>
      <c r="U226" s="35">
        <f t="shared" si="45"/>
        <v>80.582524271844662</v>
      </c>
      <c r="V226" s="35">
        <f t="shared" si="46"/>
        <v>61.842402348159865</v>
      </c>
      <c r="W226" s="35">
        <f t="shared" si="47"/>
        <v>24.81102369656713</v>
      </c>
      <c r="X226" s="35">
        <f t="shared" si="48"/>
        <v>-946.82555172567481</v>
      </c>
      <c r="Y226" s="35">
        <f t="shared" si="49"/>
        <v>-767.55368938820448</v>
      </c>
      <c r="Z226" s="35">
        <f t="shared" si="50"/>
        <v>-593.49740933116652</v>
      </c>
      <c r="AA226" s="35">
        <f t="shared" si="51"/>
        <v>-246.95870605934653</v>
      </c>
      <c r="AB226" s="35">
        <f t="shared" si="52"/>
        <v>-201.10761347757077</v>
      </c>
      <c r="AC226" s="35">
        <f t="shared" si="53"/>
        <v>-156.05018158719483</v>
      </c>
      <c r="AD226" s="36"/>
      <c r="AE226" s="36"/>
      <c r="AF226">
        <v>1.92</v>
      </c>
      <c r="AG226">
        <v>1.98</v>
      </c>
      <c r="AH226" s="41"/>
      <c r="AI226" s="36"/>
      <c r="AJ226" t="s">
        <v>423</v>
      </c>
      <c r="AK226" s="35"/>
      <c r="AL226" s="35"/>
    </row>
    <row r="227" spans="1:38" ht="15" x14ac:dyDescent="0.25">
      <c r="A227">
        <v>5.15</v>
      </c>
      <c r="B227">
        <v>4.3</v>
      </c>
      <c r="C227">
        <v>1.67</v>
      </c>
      <c r="D227" s="20">
        <f t="shared" si="29"/>
        <v>2.5535292026018119E-2</v>
      </c>
      <c r="E227" s="17">
        <f>IF(OR($A227="",$B227="",$C227=""),"",A227*'MPTO_working_3-way'!$I226)</f>
        <v>5.2815067539339937</v>
      </c>
      <c r="F227" s="21">
        <f>IF(OR($A227="",$B227="",$C227=""),"",B227*'MPTO_working_3-way'!$I226)</f>
        <v>4.4098017557118778</v>
      </c>
      <c r="G227" s="22">
        <f>IF(OR($A227="",$B227="",$C227=""),"",C227*'MPTO_working_3-way'!$I226)</f>
        <v>1.7126439376834501</v>
      </c>
      <c r="H227" s="17">
        <f>IF(OR($A227="",$B227="",$C227=""),"",'MPTO_working_3-way'!E226)</f>
        <v>5.3861029727676346</v>
      </c>
      <c r="I227" s="21">
        <f>IF(OR($A227="",$B227="",$C227=""),"",'MPTO_working_3-way'!F226)</f>
        <v>4.4633616484592968</v>
      </c>
      <c r="J227" s="22">
        <f>IF(OR($A227="",$B227="",$C227=""),"",'MPTO_working_3-way'!G226)</f>
        <v>1.6940807580929493</v>
      </c>
      <c r="K227" s="17">
        <f>IF(OR($A227="",$B227="",$C227=""),"",'OddsRatio_working_3-way'!H226)</f>
        <v>5.3394825864902602</v>
      </c>
      <c r="L227" s="21">
        <f>IF(OR($A227="",$B227="",$C227=""),"",'OddsRatio_working_3-way'!I226)</f>
        <v>4.4506729001006891</v>
      </c>
      <c r="M227" s="22">
        <f>IF(OR($A227="",$B227="",$C227=""),"",'OddsRatio_working_3-way'!J226)</f>
        <v>1.7005911645658978</v>
      </c>
      <c r="N227" s="23">
        <f t="shared" si="42"/>
        <v>18.933990745257269</v>
      </c>
      <c r="O227" s="24">
        <f t="shared" si="43"/>
        <v>22.67675635769185</v>
      </c>
      <c r="P227" s="24">
        <f t="shared" si="44"/>
        <v>58.389252897050866</v>
      </c>
      <c r="Q227" t="s">
        <v>131</v>
      </c>
      <c r="R227" t="s">
        <v>367</v>
      </c>
      <c r="S227" t="s">
        <v>486</v>
      </c>
      <c r="T227" s="35">
        <v>100</v>
      </c>
      <c r="U227" s="35">
        <f t="shared" si="45"/>
        <v>84.227129337539424</v>
      </c>
      <c r="V227" s="35">
        <f t="shared" si="46"/>
        <v>67.482173206815872</v>
      </c>
      <c r="W227" s="35">
        <f t="shared" si="47"/>
        <v>22.494057735605288</v>
      </c>
      <c r="X227" s="35">
        <f t="shared" si="48"/>
        <v>-946.97165989661028</v>
      </c>
      <c r="Y227" s="35">
        <f t="shared" si="49"/>
        <v>-800.99409368133433</v>
      </c>
      <c r="Z227" s="35">
        <f t="shared" si="50"/>
        <v>-645.36179815675803</v>
      </c>
      <c r="AA227" s="35">
        <f t="shared" si="51"/>
        <v>-224.87691270162367</v>
      </c>
      <c r="AB227" s="35">
        <f t="shared" si="52"/>
        <v>-191.14660590870631</v>
      </c>
      <c r="AC227" s="35">
        <f t="shared" si="53"/>
        <v>-154.62365424834033</v>
      </c>
      <c r="AD227" s="36"/>
      <c r="AE227" s="36"/>
      <c r="AF227">
        <v>1.62</v>
      </c>
      <c r="AG227">
        <v>2.4300000000000002</v>
      </c>
      <c r="AH227" s="41"/>
      <c r="AI227" s="36"/>
      <c r="AJ227" t="s">
        <v>423</v>
      </c>
      <c r="AK227" s="35"/>
      <c r="AL227" s="35"/>
    </row>
    <row r="228" spans="1:38" ht="15" x14ac:dyDescent="0.25">
      <c r="A228">
        <v>6.34</v>
      </c>
      <c r="B228">
        <v>5.03</v>
      </c>
      <c r="C228">
        <v>1.5</v>
      </c>
      <c r="D228" s="20">
        <f t="shared" si="29"/>
        <v>2.3202530348926498E-2</v>
      </c>
      <c r="E228" s="17">
        <f>IF(OR($A228="",$B228="",$C228=""),"",A228*'MPTO_working_3-way'!$I227)</f>
        <v>6.4871040424121942</v>
      </c>
      <c r="F228" s="21">
        <f>IF(OR($A228="",$B228="",$C228=""),"",B228*'MPTO_working_3-way'!$I227)</f>
        <v>5.1467087276551009</v>
      </c>
      <c r="G228" s="22">
        <f>IF(OR($A228="",$B228="",$C228=""),"",C228*'MPTO_working_3-way'!$I227)</f>
        <v>1.5348037955233897</v>
      </c>
      <c r="H228" s="17">
        <f>IF(OR($A228="",$B228="",$C228=""),"",'MPTO_working_3-way'!E227)</f>
        <v>6.6669097936827244</v>
      </c>
      <c r="I228" s="21">
        <f>IF(OR($A228="",$B228="",$C228=""),"",'MPTO_working_3-way'!F227)</f>
        <v>5.2336023573947585</v>
      </c>
      <c r="J228" s="22">
        <f>IF(OR($A228="",$B228="",$C228=""),"",'MPTO_working_3-way'!G227)</f>
        <v>1.5176061513927033</v>
      </c>
      <c r="K228" s="17">
        <f>IF(OR($A228="",$B228="",$C228=""),"",'OddsRatio_working_3-way'!H227)</f>
        <v>6.5876688802359569</v>
      </c>
      <c r="L228" s="21">
        <f>IF(OR($A228="",$B228="",$C228=""),"",'OddsRatio_working_3-way'!I227)</f>
        <v>5.2169111586799453</v>
      </c>
      <c r="M228" s="22">
        <f>IF(OR($A228="",$B228="",$C228=""),"",'OddsRatio_working_3-way'!J227)</f>
        <v>1.5231899700595468</v>
      </c>
      <c r="N228" s="23">
        <f t="shared" si="42"/>
        <v>15.415199038925165</v>
      </c>
      <c r="O228" s="24">
        <f t="shared" si="43"/>
        <v>19.429893023217797</v>
      </c>
      <c r="P228" s="24">
        <f t="shared" si="44"/>
        <v>65.154907937857033</v>
      </c>
      <c r="Q228" t="s">
        <v>368</v>
      </c>
      <c r="R228" t="s">
        <v>239</v>
      </c>
      <c r="S228" t="s">
        <v>486</v>
      </c>
      <c r="T228" s="35">
        <v>100</v>
      </c>
      <c r="U228" s="35">
        <f t="shared" si="45"/>
        <v>49.238578680203041</v>
      </c>
      <c r="V228" s="35">
        <f t="shared" si="46"/>
        <v>36.037887345027968</v>
      </c>
      <c r="W228" s="35">
        <f t="shared" si="47"/>
        <v>27.095483537328725</v>
      </c>
      <c r="X228" s="35">
        <f t="shared" si="48"/>
        <v>-1108.9984596023587</v>
      </c>
      <c r="Y228" s="35">
        <f t="shared" si="49"/>
        <v>-559.16835432559594</v>
      </c>
      <c r="Z228" s="35">
        <f t="shared" si="50"/>
        <v>-412.74931544164684</v>
      </c>
      <c r="AA228" s="35">
        <f t="shared" si="51"/>
        <v>-312.71589608563806</v>
      </c>
      <c r="AB228" s="35">
        <f t="shared" si="52"/>
        <v>-156.46292115752601</v>
      </c>
      <c r="AC228" s="35">
        <f t="shared" si="53"/>
        <v>-115.75962114253822</v>
      </c>
      <c r="AD228" s="36"/>
      <c r="AE228" s="36"/>
      <c r="AF228">
        <v>1.5</v>
      </c>
      <c r="AG228">
        <v>2.74</v>
      </c>
      <c r="AH228" s="41"/>
      <c r="AI228" s="36"/>
      <c r="AJ228" t="s">
        <v>423</v>
      </c>
      <c r="AK228" s="35"/>
      <c r="AL228" s="35"/>
    </row>
    <row r="229" spans="1:38" ht="15" x14ac:dyDescent="0.25">
      <c r="A229">
        <v>1.97</v>
      </c>
      <c r="B229">
        <v>3.73</v>
      </c>
      <c r="C229">
        <v>4.03</v>
      </c>
      <c r="D229" s="20">
        <f t="shared" si="29"/>
        <v>2.3849685759654848E-2</v>
      </c>
      <c r="E229" s="17">
        <f>IF(OR($A229="",$B229="",$C229=""),"",A229*'MPTO_working_3-way'!$I228)</f>
        <v>2.0169838809465199</v>
      </c>
      <c r="F229" s="21">
        <f>IF(OR($A229="",$B229="",$C229=""),"",B229*'MPTO_working_3-way'!$I228)</f>
        <v>3.8189593278835128</v>
      </c>
      <c r="G229" s="22">
        <f>IF(OR($A229="",$B229="",$C229=""),"",C229*'MPTO_working_3-way'!$I228)</f>
        <v>4.1261142336114096</v>
      </c>
      <c r="H229" s="17">
        <f>IF(OR($A229="",$B229="",$C229=""),"",'MPTO_working_3-way'!E228)</f>
        <v>2.0013436302861471</v>
      </c>
      <c r="I229" s="21">
        <f>IF(OR($A229="",$B229="",$C229=""),"",'MPTO_working_3-way'!F228)</f>
        <v>3.8439861411706939</v>
      </c>
      <c r="J229" s="22">
        <f>IF(OR($A229="",$B229="",$C229=""),"",'MPTO_working_3-way'!G228)</f>
        <v>4.1633869141607773</v>
      </c>
      <c r="K229" s="17">
        <f>IF(OR($A229="",$B229="",$C229=""),"",'OddsRatio_working_3-way'!H228)</f>
        <v>2.0074701844402987</v>
      </c>
      <c r="L229" s="21">
        <f>IF(OR($A229="",$B229="",$C229=""),"",'OddsRatio_working_3-way'!I228)</f>
        <v>3.8354573232185709</v>
      </c>
      <c r="M229" s="22">
        <f>IF(OR($A229="",$B229="",$C229=""),"",'OddsRatio_working_3-way'!J228)</f>
        <v>4.1470460400557778</v>
      </c>
      <c r="N229" s="23">
        <f t="shared" si="42"/>
        <v>49.578978267824588</v>
      </c>
      <c r="O229" s="24">
        <f t="shared" si="43"/>
        <v>26.185144018127186</v>
      </c>
      <c r="P229" s="24">
        <f t="shared" si="44"/>
        <v>24.23587771404824</v>
      </c>
      <c r="Q229" t="s">
        <v>360</v>
      </c>
      <c r="R229" t="s">
        <v>365</v>
      </c>
      <c r="S229" t="s">
        <v>486</v>
      </c>
      <c r="T229" s="35">
        <v>100</v>
      </c>
      <c r="U229" s="35">
        <f t="shared" si="45"/>
        <v>70.501474926253692</v>
      </c>
      <c r="V229" s="35">
        <f t="shared" si="46"/>
        <v>50.753162621980955</v>
      </c>
      <c r="W229" s="35">
        <f t="shared" si="47"/>
        <v>27.787930666333466</v>
      </c>
      <c r="X229" s="35">
        <f t="shared" si="48"/>
        <v>-979.53271930513654</v>
      </c>
      <c r="Y229" s="35">
        <f t="shared" si="49"/>
        <v>-698.34193868441912</v>
      </c>
      <c r="Z229" s="35">
        <f t="shared" si="50"/>
        <v>-507.97929108237571</v>
      </c>
      <c r="AA229" s="35">
        <f t="shared" si="51"/>
        <v>-284.29496045731025</v>
      </c>
      <c r="AB229" s="35">
        <f t="shared" si="52"/>
        <v>-203.04632561084955</v>
      </c>
      <c r="AC229" s="35">
        <f t="shared" si="53"/>
        <v>-148.03768166962209</v>
      </c>
      <c r="AD229" s="36"/>
      <c r="AE229" s="36"/>
      <c r="AF229">
        <v>1.72</v>
      </c>
      <c r="AG229">
        <v>2.2400000000000002</v>
      </c>
      <c r="AH229" s="41"/>
      <c r="AI229" s="36"/>
      <c r="AJ229" t="s">
        <v>423</v>
      </c>
      <c r="AK229" s="35"/>
      <c r="AL229" s="35"/>
    </row>
    <row r="230" spans="1:38" s="35" customFormat="1" ht="15" x14ac:dyDescent="0.25">
      <c r="A230">
        <v>3.39</v>
      </c>
      <c r="B230">
        <v>3.57</v>
      </c>
      <c r="C230">
        <v>2.21</v>
      </c>
      <c r="D230" s="20">
        <f t="shared" si="29"/>
        <v>2.758598333819573E-2</v>
      </c>
      <c r="E230" s="17">
        <f>IF(OR($A230="",$B230="",$C230=""),"",A230*'MPTO_working_3-way'!$I229)</f>
        <v>3.4835164835164836</v>
      </c>
      <c r="F230" s="21">
        <f>IF(OR($A230="",$B230="",$C230=""),"",B230*'MPTO_working_3-way'!$I229)</f>
        <v>3.6684819605173584</v>
      </c>
      <c r="G230" s="22">
        <f>IF(OR($A230="",$B230="",$C230=""),"",C230*'MPTO_working_3-way'!$I229)</f>
        <v>2.2709650231774123</v>
      </c>
      <c r="H230" s="17">
        <f>IF(OR($A230="",$B230="",$C230=""),"",'MPTO_working_3-way'!E229)</f>
        <v>3.4990736889863512</v>
      </c>
      <c r="I230" s="21">
        <f>IF(OR($A230="",$B230="",$C230=""),"",'MPTO_working_3-way'!F229)</f>
        <v>3.6911712607892859</v>
      </c>
      <c r="J230" s="22">
        <f>IF(OR($A230="",$B230="",$C230=""),"",'MPTO_working_3-way'!G229)</f>
        <v>2.2558424966986075</v>
      </c>
      <c r="K230" s="17">
        <f>IF(OR($A230="",$B230="",$C230=""),"",'OddsRatio_working_3-way'!H229)</f>
        <v>3.4931080041195335</v>
      </c>
      <c r="L230" s="21">
        <f>IF(OR($A230="",$B230="",$C230=""),"",'OddsRatio_working_3-way'!I229)</f>
        <v>3.6808734604967372</v>
      </c>
      <c r="M230" s="22">
        <f>IF(OR($A230="",$B230="",$C230=""),"",'OddsRatio_working_3-way'!J229)</f>
        <v>2.2622011234245334</v>
      </c>
      <c r="N230" s="23">
        <f t="shared" si="42"/>
        <v>28.706624605678233</v>
      </c>
      <c r="O230" s="24">
        <f t="shared" si="43"/>
        <v>27.259231768417148</v>
      </c>
      <c r="P230" s="24">
        <f t="shared" si="44"/>
        <v>44.034143625904626</v>
      </c>
      <c r="Q230" t="s">
        <v>241</v>
      </c>
      <c r="R230" t="s">
        <v>243</v>
      </c>
      <c r="S230" t="s">
        <v>486</v>
      </c>
      <c r="T230" s="35">
        <v>100</v>
      </c>
      <c r="U230" s="35">
        <f t="shared" si="45"/>
        <v>72.527472527472526</v>
      </c>
      <c r="V230" s="35">
        <f t="shared" si="46"/>
        <v>48.189394498119327</v>
      </c>
      <c r="W230" s="35">
        <f t="shared" si="47"/>
        <v>28.026467929868566</v>
      </c>
      <c r="X230" s="35">
        <f t="shared" si="48"/>
        <v>-948.30867138901431</v>
      </c>
      <c r="Y230" s="35">
        <f t="shared" si="49"/>
        <v>-695.05418043071677</v>
      </c>
      <c r="Z230" s="35">
        <f t="shared" si="50"/>
        <v>-468.32301885453984</v>
      </c>
      <c r="AA230" s="35">
        <f t="shared" si="51"/>
        <v>-277.83993174520072</v>
      </c>
      <c r="AB230" s="35">
        <f t="shared" si="52"/>
        <v>-204.16881807495761</v>
      </c>
      <c r="AC230" s="35">
        <f t="shared" si="53"/>
        <v>-137.60940069998787</v>
      </c>
      <c r="AD230" s="36"/>
      <c r="AE230" s="36"/>
      <c r="AF230">
        <v>2.02</v>
      </c>
      <c r="AG230">
        <v>1.87</v>
      </c>
      <c r="AH230" s="41"/>
      <c r="AI230" s="36"/>
      <c r="AJ230" t="s">
        <v>424</v>
      </c>
    </row>
    <row r="231" spans="1:38" ht="15" x14ac:dyDescent="0.25">
      <c r="A231">
        <v>3.64</v>
      </c>
      <c r="B231">
        <v>2.98</v>
      </c>
      <c r="C231">
        <v>2.39</v>
      </c>
      <c r="D231" s="20">
        <f t="shared" si="29"/>
        <v>2.8705786364936703E-2</v>
      </c>
      <c r="E231" s="17">
        <f>IF(OR($A231="",$B231="",$C231=""),"",A231*'MPTO_working_3-way'!$I230)</f>
        <v>3.7444890623683698</v>
      </c>
      <c r="F231" s="21">
        <f>IF(OR($A231="",$B231="",$C231=""),"",B231*'MPTO_working_3-way'!$I230)</f>
        <v>3.0655432433675114</v>
      </c>
      <c r="G231" s="22">
        <f>IF(OR($A231="",$B231="",$C231=""),"",C231*'MPTO_working_3-way'!$I230)</f>
        <v>2.458606829412199</v>
      </c>
      <c r="H231" s="17">
        <f>IF(OR($A231="",$B231="",$C231=""),"",'MPTO_working_3-way'!E230)</f>
        <v>3.7713551201198237</v>
      </c>
      <c r="I231" s="21">
        <f>IF(OR($A231="",$B231="",$C231=""),"",'MPTO_working_3-way'!F230)</f>
        <v>3.0674670261121766</v>
      </c>
      <c r="J231" s="22">
        <f>IF(OR($A231="",$B231="",$C231=""),"",'MPTO_working_3-way'!G230)</f>
        <v>2.445935970630059</v>
      </c>
      <c r="K231" s="17">
        <f>IF(OR($A231="",$B231="",$C231=""),"",'OddsRatio_working_3-way'!H230)</f>
        <v>3.7571601017384202</v>
      </c>
      <c r="L231" s="21">
        <f>IF(OR($A231="",$B231="",$C231=""),"",'OddsRatio_working_3-way'!I230)</f>
        <v>3.067870076303814</v>
      </c>
      <c r="M231" s="22">
        <f>IF(OR($A231="",$B231="",$C231=""),"",'OddsRatio_working_3-way'!J230)</f>
        <v>2.4516865687183347</v>
      </c>
      <c r="N231" s="23">
        <f t="shared" si="42"/>
        <v>26.705913232592142</v>
      </c>
      <c r="O231" s="24">
        <f t="shared" si="43"/>
        <v>32.620645693501814</v>
      </c>
      <c r="P231" s="24">
        <f t="shared" si="44"/>
        <v>40.673441073906027</v>
      </c>
      <c r="Q231" t="s">
        <v>374</v>
      </c>
      <c r="R231" t="s">
        <v>134</v>
      </c>
      <c r="S231" t="s">
        <v>486</v>
      </c>
      <c r="T231" s="35">
        <v>100</v>
      </c>
      <c r="U231" s="35">
        <f t="shared" si="45"/>
        <v>53.917050691244242</v>
      </c>
      <c r="V231" s="35">
        <f t="shared" si="46"/>
        <v>38.468039031861942</v>
      </c>
      <c r="W231" s="35">
        <f t="shared" si="47"/>
        <v>27.692677958511258</v>
      </c>
      <c r="X231" s="35">
        <f t="shared" si="48"/>
        <v>-980.24882596101747</v>
      </c>
      <c r="Y231" s="35">
        <f t="shared" si="49"/>
        <v>-540.60037306243726</v>
      </c>
      <c r="Z231" s="35">
        <f t="shared" si="50"/>
        <v>-389.84254696486909</v>
      </c>
      <c r="AA231" s="35">
        <f t="shared" si="51"/>
        <v>-283.56293210754467</v>
      </c>
      <c r="AB231" s="35">
        <f t="shared" si="52"/>
        <v>-155.4856854174227</v>
      </c>
      <c r="AC231" s="35">
        <f t="shared" si="53"/>
        <v>-112.35787635283359</v>
      </c>
      <c r="AD231" s="36"/>
      <c r="AE231" s="36"/>
      <c r="AF231">
        <v>2.31</v>
      </c>
      <c r="AG231">
        <v>1.66</v>
      </c>
      <c r="AH231" s="41"/>
      <c r="AI231" s="36"/>
      <c r="AJ231" t="s">
        <v>424</v>
      </c>
      <c r="AK231" s="35"/>
      <c r="AL231" s="35"/>
    </row>
    <row r="232" spans="1:38" ht="15" x14ac:dyDescent="0.25">
      <c r="A232">
        <v>2.17</v>
      </c>
      <c r="B232">
        <v>3.49</v>
      </c>
      <c r="C232">
        <v>3.57</v>
      </c>
      <c r="D232" s="20">
        <f t="shared" si="29"/>
        <v>2.7474489194883045E-2</v>
      </c>
      <c r="E232" s="17">
        <f>IF(OR($A232="",$B232="",$C232=""),"",A232*'MPTO_working_3-way'!$I231)</f>
        <v>2.2296196415528962</v>
      </c>
      <c r="F232" s="21">
        <f>IF(OR($A232="",$B232="",$C232=""),"",B232*'MPTO_working_3-way'!$I231)</f>
        <v>3.585885967290142</v>
      </c>
      <c r="G232" s="22">
        <f>IF(OR($A232="",$B232="",$C232=""),"",C232*'MPTO_working_3-way'!$I231)</f>
        <v>3.6680839264257323</v>
      </c>
      <c r="H232" s="17">
        <f>IF(OR($A232="",$B232="",$C232=""),"",'MPTO_working_3-way'!E231)</f>
        <v>2.2139992811807896</v>
      </c>
      <c r="I232" s="21">
        <f>IF(OR($A232="",$B232="",$C232=""),"",'MPTO_working_3-way'!F231)</f>
        <v>3.6052303325810997</v>
      </c>
      <c r="J232" s="22">
        <f>IF(OR($A232="",$B232="",$C232=""),"",'MPTO_working_3-way'!G231)</f>
        <v>3.6906649704753782</v>
      </c>
      <c r="K232" s="17">
        <f>IF(OR($A232="",$B232="",$C232=""),"",'OddsRatio_working_3-way'!H231)</f>
        <v>2.2204858040342219</v>
      </c>
      <c r="L232" s="21">
        <f>IF(OR($A232="",$B232="",$C232=""),"",'OddsRatio_working_3-way'!I231)</f>
        <v>3.5974441470471898</v>
      </c>
      <c r="M232" s="22">
        <f>IF(OR($A232="",$B232="",$C232=""),"",'OddsRatio_working_3-way'!J231)</f>
        <v>3.6808961678358547</v>
      </c>
      <c r="N232" s="23">
        <f t="shared" si="42"/>
        <v>44.850699256646088</v>
      </c>
      <c r="O232" s="24">
        <f t="shared" si="43"/>
        <v>27.887110999118054</v>
      </c>
      <c r="P232" s="24">
        <f t="shared" si="44"/>
        <v>27.262189744235858</v>
      </c>
      <c r="Q232" t="s">
        <v>267</v>
      </c>
      <c r="R232" t="s">
        <v>261</v>
      </c>
      <c r="S232" t="s">
        <v>486</v>
      </c>
      <c r="T232" s="35">
        <v>100</v>
      </c>
      <c r="U232" s="35">
        <f t="shared" si="45"/>
        <v>81.751824817518241</v>
      </c>
      <c r="V232" s="35">
        <f t="shared" si="46"/>
        <v>63.29768828986176</v>
      </c>
      <c r="W232" s="35">
        <f t="shared" si="47"/>
        <v>23.982353948332715</v>
      </c>
      <c r="X232" s="35">
        <f t="shared" si="48"/>
        <v>-793.59607632966424</v>
      </c>
      <c r="Y232" s="35">
        <f t="shared" si="49"/>
        <v>-652.90618668582624</v>
      </c>
      <c r="Z232" s="35">
        <f t="shared" si="50"/>
        <v>-509.7233398147996</v>
      </c>
      <c r="AA232" s="35">
        <f t="shared" si="51"/>
        <v>-202.14724430058803</v>
      </c>
      <c r="AB232" s="35">
        <f t="shared" si="52"/>
        <v>-167.23561626226075</v>
      </c>
      <c r="AC232" s="35">
        <f t="shared" si="53"/>
        <v>-131.12010914539817</v>
      </c>
      <c r="AD232" s="36"/>
      <c r="AE232" s="36"/>
      <c r="AF232">
        <v>2.11</v>
      </c>
      <c r="AG232">
        <v>1.79</v>
      </c>
      <c r="AH232" s="41"/>
      <c r="AI232" s="36"/>
      <c r="AJ232" t="s">
        <v>433</v>
      </c>
      <c r="AK232" s="35"/>
      <c r="AL232" s="35"/>
    </row>
    <row r="233" spans="1:38" ht="15" x14ac:dyDescent="0.25">
      <c r="A233">
        <v>5.48</v>
      </c>
      <c r="B233">
        <v>4.43</v>
      </c>
      <c r="C233">
        <v>1.61</v>
      </c>
      <c r="D233" s="20">
        <f t="shared" si="29"/>
        <v>2.9333398558690105E-2</v>
      </c>
      <c r="E233" s="17">
        <f>IF(OR($A233="",$B233="",$C233=""),"",A233*'MPTO_working_3-way'!$I232)</f>
        <v>5.6407470241016222</v>
      </c>
      <c r="F233" s="21">
        <f>IF(OR($A233="",$B233="",$C233=""),"",B233*'MPTO_working_3-way'!$I232)</f>
        <v>4.559946955614997</v>
      </c>
      <c r="G233" s="22">
        <f>IF(OR($A233="",$B233="",$C233=""),"",C233*'MPTO_working_3-way'!$I232)</f>
        <v>1.6572267716794911</v>
      </c>
      <c r="H233" s="17">
        <f>IF(OR($A233="",$B233="",$C233=""),"",'MPTO_working_3-way'!E232)</f>
        <v>5.7902554437926268</v>
      </c>
      <c r="I233" s="21">
        <f>IF(OR($A233="",$B233="",$C233=""),"",'MPTO_working_3-way'!F232)</f>
        <v>4.6305764369061659</v>
      </c>
      <c r="J233" s="22">
        <f>IF(OR($A233="",$B233="",$C233=""),"",'MPTO_working_3-way'!G232)</f>
        <v>1.6357504036120065</v>
      </c>
      <c r="K233" s="17">
        <f>IF(OR($A233="",$B233="",$C233=""),"",'OddsRatio_working_3-way'!H232)</f>
        <v>5.7228254321546448</v>
      </c>
      <c r="L233" s="21">
        <f>IF(OR($A233="",$B233="",$C233=""),"",'OddsRatio_working_3-way'!I232)</f>
        <v>4.6159132214933996</v>
      </c>
      <c r="M233" s="22">
        <f>IF(OR($A233="",$B233="",$C233=""),"",'OddsRatio_working_3-way'!J232)</f>
        <v>1.6430632842889141</v>
      </c>
      <c r="N233" s="23">
        <f t="shared" si="42"/>
        <v>17.72814834147372</v>
      </c>
      <c r="O233" s="24">
        <f t="shared" si="43"/>
        <v>21.93007966394492</v>
      </c>
      <c r="P233" s="24">
        <f t="shared" si="44"/>
        <v>60.341771994581364</v>
      </c>
      <c r="Q233" t="s">
        <v>388</v>
      </c>
      <c r="R233" t="s">
        <v>386</v>
      </c>
      <c r="S233" t="s">
        <v>486</v>
      </c>
      <c r="T233" s="35">
        <v>100</v>
      </c>
      <c r="U233" s="35">
        <f t="shared" si="45"/>
        <v>63.369963369963365</v>
      </c>
      <c r="V233" s="35">
        <f t="shared" si="46"/>
        <v>43.750779664092356</v>
      </c>
      <c r="W233" s="35">
        <f t="shared" si="47"/>
        <v>28.399628904761702</v>
      </c>
      <c r="X233" s="35">
        <f t="shared" si="48"/>
        <v>-1032.2741860859114</v>
      </c>
      <c r="Y233" s="35">
        <f t="shared" si="49"/>
        <v>-664.01202338903784</v>
      </c>
      <c r="Z233" s="35">
        <f t="shared" si="50"/>
        <v>-463.79633707889053</v>
      </c>
      <c r="AA233" s="35">
        <f t="shared" si="51"/>
        <v>-305.30441451183879</v>
      </c>
      <c r="AB233" s="35">
        <f t="shared" si="52"/>
        <v>-196.19614593869125</v>
      </c>
      <c r="AC233" s="35">
        <f t="shared" si="53"/>
        <v>-137.2053610888685</v>
      </c>
      <c r="AD233" s="36"/>
      <c r="AE233" s="36"/>
      <c r="AF233">
        <v>1.83</v>
      </c>
      <c r="AG233">
        <v>2.06</v>
      </c>
      <c r="AH233" s="41"/>
      <c r="AI233" s="36"/>
      <c r="AJ233" t="s">
        <v>433</v>
      </c>
      <c r="AK233" s="35"/>
      <c r="AL233" s="35"/>
    </row>
    <row r="234" spans="1:38" ht="15" x14ac:dyDescent="0.25">
      <c r="A234">
        <v>2.73</v>
      </c>
      <c r="B234">
        <v>3.23</v>
      </c>
      <c r="C234">
        <v>2.85</v>
      </c>
      <c r="D234" s="20">
        <f t="shared" si="29"/>
        <v>2.6775082502636716E-2</v>
      </c>
      <c r="E234" s="17">
        <f>IF(OR($A234="",$B234="",$C234=""),"",A234*'MPTO_working_3-way'!$I233)</f>
        <v>2.803095975232198</v>
      </c>
      <c r="F234" s="21">
        <f>IF(OR($A234="",$B234="",$C234=""),"",B234*'MPTO_working_3-way'!$I233)</f>
        <v>3.3164835164835167</v>
      </c>
      <c r="G234" s="22">
        <f>IF(OR($A234="",$B234="",$C234=""),"",C234*'MPTO_working_3-way'!$I233)</f>
        <v>2.9263089851325148</v>
      </c>
      <c r="H234" s="17">
        <f>IF(OR($A234="",$B234="",$C234=""),"",'MPTO_working_3-way'!E233)</f>
        <v>2.7981785294957633</v>
      </c>
      <c r="I234" s="21">
        <f>IF(OR($A234="",$B234="",$C234=""),"",'MPTO_working_3-way'!F233)</f>
        <v>3.3258778712329802</v>
      </c>
      <c r="J234" s="22">
        <f>IF(OR($A234="",$B234="",$C234=""),"",'MPTO_working_3-way'!G233)</f>
        <v>2.924385633270322</v>
      </c>
      <c r="K234" s="17">
        <f>IF(OR($A234="",$B234="",$C234=""),"",'OddsRatio_working_3-way'!H233)</f>
        <v>2.8006062124830384</v>
      </c>
      <c r="L234" s="21">
        <f>IF(OR($A234="",$B234="",$C234=""),"",'OddsRatio_working_3-way'!I233)</f>
        <v>3.3210126322758233</v>
      </c>
      <c r="M234" s="22">
        <f>IF(OR($A234="",$B234="",$C234=""),"",'OddsRatio_working_3-way'!J233)</f>
        <v>2.9255037532333072</v>
      </c>
      <c r="N234" s="23">
        <f t="shared" si="42"/>
        <v>35.674839849790153</v>
      </c>
      <c r="O234" s="24">
        <f t="shared" si="43"/>
        <v>30.152418820410865</v>
      </c>
      <c r="P234" s="24">
        <f t="shared" si="44"/>
        <v>34.172741329798981</v>
      </c>
      <c r="Q234" t="s">
        <v>264</v>
      </c>
      <c r="R234" t="s">
        <v>260</v>
      </c>
      <c r="S234" t="s">
        <v>486</v>
      </c>
      <c r="T234" s="35">
        <v>100</v>
      </c>
      <c r="U234" s="35">
        <f t="shared" si="45"/>
        <v>61.089494163424128</v>
      </c>
      <c r="V234" s="35">
        <f t="shared" si="46"/>
        <v>42.521258855392482</v>
      </c>
      <c r="W234" s="35">
        <f t="shared" si="47"/>
        <v>28.347505903594982</v>
      </c>
      <c r="X234" s="35">
        <f t="shared" si="48"/>
        <v>-1045.8383321603417</v>
      </c>
      <c r="Y234" s="35">
        <f t="shared" si="49"/>
        <v>-649.36030661723009</v>
      </c>
      <c r="Z234" s="35">
        <f t="shared" si="50"/>
        <v>-457.06108348483514</v>
      </c>
      <c r="AA234" s="35">
        <f t="shared" si="51"/>
        <v>-308.62459229059789</v>
      </c>
      <c r="AB234" s="35">
        <f t="shared" si="52"/>
        <v>-191.25204521433568</v>
      </c>
      <c r="AC234" s="35">
        <f t="shared" si="53"/>
        <v>-134.80308963826559</v>
      </c>
      <c r="AD234" s="36"/>
      <c r="AE234" s="36"/>
      <c r="AF234">
        <v>2.4900000000000002</v>
      </c>
      <c r="AG234">
        <v>1.58</v>
      </c>
      <c r="AH234" s="41"/>
      <c r="AI234" s="36"/>
      <c r="AJ234" t="s">
        <v>433</v>
      </c>
      <c r="AK234" s="35"/>
      <c r="AL234" s="35"/>
    </row>
    <row r="235" spans="1:38" ht="15" x14ac:dyDescent="0.25">
      <c r="A235">
        <v>2.57</v>
      </c>
      <c r="B235">
        <v>3.29</v>
      </c>
      <c r="C235">
        <v>3</v>
      </c>
      <c r="D235" s="20">
        <f t="shared" si="29"/>
        <v>2.6389759480247132E-2</v>
      </c>
      <c r="E235" s="17">
        <f>IF(OR($A235="",$B235="",$C235=""),"",A235*'MPTO_working_3-way'!$I234)</f>
        <v>2.637821681864235</v>
      </c>
      <c r="F235" s="21">
        <f>IF(OR($A235="",$B235="",$C235=""),"",B235*'MPTO_working_3-way'!$I234)</f>
        <v>3.3768223086900133</v>
      </c>
      <c r="G235" s="22">
        <f>IF(OR($A235="",$B235="",$C235=""),"",C235*'MPTO_working_3-way'!$I234)</f>
        <v>3.0791692784407414</v>
      </c>
      <c r="H235" s="17">
        <f>IF(OR($A235="",$B235="",$C235=""),"",'MPTO_working_3-way'!E234)</f>
        <v>2.6294444482837256</v>
      </c>
      <c r="I235" s="21">
        <f>IF(OR($A235="",$B235="",$C235=""),"",'MPTO_working_3-way'!F234)</f>
        <v>3.3880528570029296</v>
      </c>
      <c r="J235" s="22">
        <f>IF(OR($A235="",$B235="",$C235=""),"",'MPTO_working_3-way'!G234)</f>
        <v>3.0813151661166565</v>
      </c>
      <c r="K235" s="17">
        <f>IF(OR($A235="",$B235="",$C235=""),"",'OddsRatio_working_3-way'!H234)</f>
        <v>2.6333346823373853</v>
      </c>
      <c r="L235" s="21">
        <f>IF(OR($A235="",$B235="",$C235=""),"",'OddsRatio_working_3-way'!I234)</f>
        <v>3.3823798869761861</v>
      </c>
      <c r="M235" s="22">
        <f>IF(OR($A235="",$B235="",$C235=""),"",'OddsRatio_working_3-way'!J234)</f>
        <v>3.0806811239966696</v>
      </c>
      <c r="N235" s="23">
        <f t="shared" si="42"/>
        <v>37.910068253486614</v>
      </c>
      <c r="O235" s="24">
        <f t="shared" si="43"/>
        <v>29.613639942693187</v>
      </c>
      <c r="P235" s="24">
        <f t="shared" si="44"/>
        <v>32.476291803820196</v>
      </c>
      <c r="Q235" t="s">
        <v>263</v>
      </c>
      <c r="R235" t="s">
        <v>265</v>
      </c>
      <c r="S235" t="s">
        <v>486</v>
      </c>
      <c r="T235" s="35">
        <v>100</v>
      </c>
      <c r="U235" s="35">
        <f t="shared" si="45"/>
        <v>21.259842519685037</v>
      </c>
      <c r="V235" s="35">
        <f t="shared" si="46"/>
        <v>17.836357411845256</v>
      </c>
      <c r="W235" s="35">
        <f t="shared" si="47"/>
        <v>16.389775302206548</v>
      </c>
      <c r="X235" s="35">
        <f t="shared" si="48"/>
        <v>-538.53421904476454</v>
      </c>
      <c r="Y235" s="35">
        <f t="shared" si="49"/>
        <v>-126.65640862151888</v>
      </c>
      <c r="Z235" s="35">
        <f t="shared" si="50"/>
        <v>-106.8459567691487</v>
      </c>
      <c r="AA235" s="35">
        <f t="shared" si="51"/>
        <v>-98.42902458557954</v>
      </c>
      <c r="AB235" s="35">
        <f t="shared" si="52"/>
        <v>-21.894894992078047</v>
      </c>
      <c r="AC235" s="35">
        <f t="shared" si="53"/>
        <v>-18.584703498561375</v>
      </c>
      <c r="AD235" s="36"/>
      <c r="AE235" s="36"/>
      <c r="AF235">
        <v>2.36</v>
      </c>
      <c r="AG235">
        <v>1.64</v>
      </c>
      <c r="AH235" s="41"/>
      <c r="AI235" s="36"/>
      <c r="AJ235" t="s">
        <v>433</v>
      </c>
      <c r="AK235" s="35"/>
      <c r="AL235" s="35"/>
    </row>
    <row r="236" spans="1:38" ht="15" x14ac:dyDescent="0.25">
      <c r="A236">
        <v>1.27</v>
      </c>
      <c r="B236">
        <v>6.21</v>
      </c>
      <c r="C236">
        <v>12.33</v>
      </c>
      <c r="D236" s="20">
        <f t="shared" si="29"/>
        <v>2.9535171427384155E-2</v>
      </c>
      <c r="E236" s="17">
        <f>IF(OR($A236="",$B236="",$C236=""),"",A236*'MPTO_working_3-way'!$I235)</f>
        <v>1.307509667712778</v>
      </c>
      <c r="F236" s="21">
        <f>IF(OR($A236="",$B236="",$C236=""),"",B236*'MPTO_working_3-way'!$I235)</f>
        <v>6.3934134145640558</v>
      </c>
      <c r="G236" s="22">
        <f>IF(OR($A236="",$B236="",$C236=""),"",C236*'MPTO_working_3-way'!$I235)</f>
        <v>12.694168663699648</v>
      </c>
      <c r="H236" s="17">
        <f>IF(OR($A236="",$B236="",$C236=""),"",'MPTO_working_3-way'!E235)</f>
        <v>1.2860801463134055</v>
      </c>
      <c r="I236" s="21">
        <f>IF(OR($A236="",$B236="",$C236=""),"",'MPTO_working_3-way'!F235)</f>
        <v>6.6143892384961047</v>
      </c>
      <c r="J236" s="22">
        <f>IF(OR($A236="",$B236="",$C236=""),"",'MPTO_working_3-way'!G235)</f>
        <v>14.033523120610242</v>
      </c>
      <c r="K236" s="17">
        <f>IF(OR($A236="",$B236="",$C236=""),"",'OddsRatio_working_3-way'!H235)</f>
        <v>1.2921365234858706</v>
      </c>
      <c r="L236" s="21">
        <f>IF(OR($A236="",$B236="",$C236=""),"",'OddsRatio_working_3-way'!I235)</f>
        <v>6.6371529161532772</v>
      </c>
      <c r="M236" s="22">
        <f>IF(OR($A236="",$B236="",$C236=""),"",'OddsRatio_working_3-way'!J235)</f>
        <v>13.258914115166343</v>
      </c>
      <c r="N236" s="23">
        <f t="shared" si="42"/>
        <v>76.481270058163048</v>
      </c>
      <c r="O236" s="24">
        <f t="shared" si="43"/>
        <v>15.641097097241074</v>
      </c>
      <c r="P236" s="24">
        <f t="shared" si="44"/>
        <v>7.877632844595869</v>
      </c>
      <c r="Q236" t="s">
        <v>387</v>
      </c>
      <c r="R236" t="s">
        <v>385</v>
      </c>
      <c r="S236" t="s">
        <v>486</v>
      </c>
      <c r="T236" s="35">
        <v>100</v>
      </c>
      <c r="U236" s="35">
        <f t="shared" si="45"/>
        <v>69.418960244648318</v>
      </c>
      <c r="V236" s="35">
        <f t="shared" si="46"/>
        <v>48.880806326113301</v>
      </c>
      <c r="W236" s="35">
        <f t="shared" si="47"/>
        <v>28.080463208618283</v>
      </c>
      <c r="X236" s="35">
        <f t="shared" si="48"/>
        <v>-1004.2780981298296</v>
      </c>
      <c r="Y236" s="35">
        <f t="shared" si="49"/>
        <v>-705.29192740913368</v>
      </c>
      <c r="Z236" s="35">
        <f t="shared" si="50"/>
        <v>-502.15116646088052</v>
      </c>
      <c r="AA236" s="35">
        <f t="shared" si="51"/>
        <v>-294.12810873525251</v>
      </c>
      <c r="AB236" s="35">
        <f t="shared" si="52"/>
        <v>-206.84746586335342</v>
      </c>
      <c r="AC236" s="35">
        <f t="shared" si="53"/>
        <v>-147.52542850667973</v>
      </c>
      <c r="AD236" s="36"/>
      <c r="AE236" s="36"/>
      <c r="AF236">
        <v>1.74</v>
      </c>
      <c r="AG236">
        <v>2.1800000000000002</v>
      </c>
      <c r="AH236" s="41"/>
      <c r="AI236" s="36"/>
      <c r="AJ236" t="s">
        <v>433</v>
      </c>
      <c r="AK236" s="35"/>
      <c r="AL236" s="35"/>
    </row>
    <row r="237" spans="1:38" ht="15" x14ac:dyDescent="0.25">
      <c r="A237">
        <v>3.27</v>
      </c>
      <c r="B237">
        <v>3.38</v>
      </c>
      <c r="C237">
        <v>2.35</v>
      </c>
      <c r="D237" s="20">
        <f t="shared" si="29"/>
        <v>2.720030061281431E-2</v>
      </c>
      <c r="E237" s="17">
        <f>IF(OR($A237="",$B237="",$C237=""),"",A237*'MPTO_working_3-way'!$I236)</f>
        <v>3.3589449830039029</v>
      </c>
      <c r="F237" s="21">
        <f>IF(OR($A237="",$B237="",$C237=""),"",B237*'MPTO_working_3-way'!$I236)</f>
        <v>3.4719370160713123</v>
      </c>
      <c r="G237" s="22">
        <f>IF(OR($A237="",$B237="",$C237=""),"",C237*'MPTO_working_3-way'!$I236)</f>
        <v>2.4139207064401136</v>
      </c>
      <c r="H237" s="17">
        <f>IF(OR($A237="",$B237="",$C237=""),"",'MPTO_working_3-way'!E236)</f>
        <v>3.3699122629852902</v>
      </c>
      <c r="I237" s="21">
        <f>IF(OR($A237="",$B237="",$C237=""),"",'MPTO_working_3-way'!F236)</f>
        <v>3.4868570784189923</v>
      </c>
      <c r="J237" s="22">
        <f>IF(OR($A237="",$B237="",$C237=""),"",'MPTO_working_3-way'!G236)</f>
        <v>2.4011613090503898</v>
      </c>
      <c r="K237" s="17">
        <f>IF(OR($A237="",$B237="",$C237=""),"",'OddsRatio_working_3-way'!H236)</f>
        <v>3.365387313934991</v>
      </c>
      <c r="L237" s="21">
        <f>IF(OR($A237="",$B237="",$C237=""),"",'OddsRatio_working_3-way'!I236)</f>
        <v>3.4800096066807389</v>
      </c>
      <c r="M237" s="22">
        <f>IF(OR($A237="",$B237="",$C237=""),"",'OddsRatio_working_3-way'!J236)</f>
        <v>2.4067281382432766</v>
      </c>
      <c r="N237" s="23">
        <f t="shared" si="42"/>
        <v>29.771252731436537</v>
      </c>
      <c r="O237" s="24">
        <f t="shared" si="43"/>
        <v>28.802365808224106</v>
      </c>
      <c r="P237" s="24">
        <f t="shared" si="44"/>
        <v>41.426381460339357</v>
      </c>
      <c r="Q237" t="s">
        <v>266</v>
      </c>
      <c r="R237" t="s">
        <v>262</v>
      </c>
      <c r="S237" t="s">
        <v>486</v>
      </c>
      <c r="T237" s="35">
        <v>100</v>
      </c>
      <c r="U237" s="35">
        <f t="shared" si="45"/>
        <v>81.785063752276869</v>
      </c>
      <c r="V237" s="35">
        <f t="shared" si="46"/>
        <v>56.850593096094897</v>
      </c>
      <c r="W237" s="35">
        <f t="shared" si="47"/>
        <v>26.285758098194414</v>
      </c>
      <c r="X237" s="35">
        <f t="shared" si="48"/>
        <v>-1039.562514557764</v>
      </c>
      <c r="Y237" s="35">
        <f t="shared" si="49"/>
        <v>-854.76432493865616</v>
      </c>
      <c r="Z237" s="35">
        <f t="shared" si="50"/>
        <v>-600.43760513357233</v>
      </c>
      <c r="AA237" s="35">
        <f t="shared" si="51"/>
        <v>-285.39130353269161</v>
      </c>
      <c r="AB237" s="35">
        <f t="shared" si="52"/>
        <v>-235.75354917676466</v>
      </c>
      <c r="AC237" s="35">
        <f t="shared" si="53"/>
        <v>-165.81550429771863</v>
      </c>
      <c r="AD237" s="36"/>
      <c r="AE237" s="36"/>
      <c r="AF237">
        <v>2.36</v>
      </c>
      <c r="AG237">
        <v>1.64</v>
      </c>
      <c r="AH237" s="41"/>
      <c r="AI237" s="36"/>
      <c r="AJ237" t="s">
        <v>433</v>
      </c>
      <c r="AK237" s="35"/>
      <c r="AL237" s="35"/>
    </row>
    <row r="238" spans="1:38" ht="15" x14ac:dyDescent="0.25">
      <c r="A238">
        <v>5.49</v>
      </c>
      <c r="B238">
        <v>3.28</v>
      </c>
      <c r="C238">
        <v>1.86</v>
      </c>
      <c r="D238" s="20">
        <f t="shared" si="29"/>
        <v>2.4661819859869594E-2</v>
      </c>
      <c r="E238" s="17">
        <f>IF(OR($A238="",$B238="",$C238=""),"",A238*'MPTO_working_3-way'!$I237)</f>
        <v>5.6253933910306841</v>
      </c>
      <c r="F238" s="21">
        <f>IF(OR($A238="",$B238="",$C238=""),"",B238*'MPTO_working_3-way'!$I237)</f>
        <v>3.3608907691403722</v>
      </c>
      <c r="G238" s="22">
        <f>IF(OR($A238="",$B238="",$C238=""),"",C238*'MPTO_working_3-way'!$I237)</f>
        <v>1.9058709849393576</v>
      </c>
      <c r="H238" s="17">
        <f>IF(OR($A238="",$B238="",$C238=""),"",'MPTO_working_3-way'!E237)</f>
        <v>5.7494805563985958</v>
      </c>
      <c r="I238" s="21">
        <f>IF(OR($A238="",$B238="",$C238=""),"",'MPTO_working_3-way'!F237)</f>
        <v>3.3708913308126838</v>
      </c>
      <c r="J238" s="22">
        <f>IF(OR($A238="",$B238="",$C238=""),"",'MPTO_working_3-way'!G237)</f>
        <v>1.8888816201161931</v>
      </c>
      <c r="K238" s="17">
        <f>IF(OR($A238="",$B238="",$C238=""),"",'OddsRatio_working_3-way'!H237)</f>
        <v>5.6764287120816057</v>
      </c>
      <c r="L238" s="21">
        <f>IF(OR($A238="",$B238="",$C238=""),"",'OddsRatio_working_3-way'!I237)</f>
        <v>3.3746675865358711</v>
      </c>
      <c r="M238" s="22">
        <f>IF(OR($A238="",$B238="",$C238=""),"",'OddsRatio_working_3-way'!J237)</f>
        <v>1.8957079493073898</v>
      </c>
      <c r="N238" s="23">
        <f t="shared" si="42"/>
        <v>17.776534554799913</v>
      </c>
      <c r="O238" s="24">
        <f t="shared" si="43"/>
        <v>29.754016678613265</v>
      </c>
      <c r="P238" s="24">
        <f t="shared" si="44"/>
        <v>52.469448766586822</v>
      </c>
      <c r="Q238" t="s">
        <v>286</v>
      </c>
      <c r="R238" t="s">
        <v>398</v>
      </c>
      <c r="S238" t="s">
        <v>486</v>
      </c>
      <c r="T238" s="35">
        <v>100</v>
      </c>
      <c r="U238" s="35">
        <f t="shared" si="45"/>
        <v>77.827050997782706</v>
      </c>
      <c r="V238" s="35">
        <f t="shared" si="46"/>
        <v>57.506672147186691</v>
      </c>
      <c r="W238" s="35">
        <f t="shared" si="47"/>
        <v>26.421984500058748</v>
      </c>
      <c r="X238" s="35">
        <f t="shared" si="48"/>
        <v>-1104.3348841009115</v>
      </c>
      <c r="Y238" s="35">
        <f t="shared" si="49"/>
        <v>-865.06226959682431</v>
      </c>
      <c r="Z238" s="35">
        <f t="shared" si="50"/>
        <v>-644.35464210942735</v>
      </c>
      <c r="AA238" s="35">
        <f t="shared" si="51"/>
        <v>-304.00760108941438</v>
      </c>
      <c r="AB238" s="35">
        <f t="shared" si="52"/>
        <v>-238.96802908671799</v>
      </c>
      <c r="AC238" s="35">
        <f t="shared" si="53"/>
        <v>-178.43558081902299</v>
      </c>
      <c r="AD238" s="36"/>
      <c r="AE238" s="36"/>
      <c r="AF238">
        <v>2.41</v>
      </c>
      <c r="AG238">
        <v>1.63</v>
      </c>
      <c r="AH238" s="41"/>
      <c r="AI238" s="36"/>
      <c r="AJ238" t="s">
        <v>426</v>
      </c>
      <c r="AK238" s="35"/>
      <c r="AL238" s="35"/>
    </row>
    <row r="239" spans="1:38" ht="15" x14ac:dyDescent="0.25">
      <c r="A239">
        <v>4.51</v>
      </c>
      <c r="B239">
        <v>3.83</v>
      </c>
      <c r="C239">
        <v>1.85</v>
      </c>
      <c r="D239" s="20">
        <f t="shared" si="29"/>
        <v>2.3366636306838773E-2</v>
      </c>
      <c r="E239" s="17">
        <f>IF(OR($A239="",$B239="",$C239=""),"",A239*'MPTO_working_3-way'!$I238)</f>
        <v>4.615383529743843</v>
      </c>
      <c r="F239" s="21">
        <f>IF(OR($A239="",$B239="",$C239=""),"",B239*'MPTO_working_3-way'!$I238)</f>
        <v>3.9194942170551927</v>
      </c>
      <c r="G239" s="22">
        <f>IF(OR($A239="",$B239="",$C239=""),"",C239*'MPTO_working_3-way'!$I238)</f>
        <v>1.8932282771676519</v>
      </c>
      <c r="H239" s="17">
        <f>IF(OR($A239="",$B239="",$C239=""),"",'MPTO_working_3-way'!E238)</f>
        <v>4.6741943670356685</v>
      </c>
      <c r="I239" s="21">
        <f>IF(OR($A239="",$B239="",$C239=""),"",'MPTO_working_3-way'!F238)</f>
        <v>3.9477674524235393</v>
      </c>
      <c r="J239" s="22">
        <f>IF(OR($A239="",$B239="",$C239=""),"",'MPTO_working_3-way'!G238)</f>
        <v>1.8770471717997725</v>
      </c>
      <c r="K239" s="17">
        <f>IF(OR($A239="",$B239="",$C239=""),"",'OddsRatio_working_3-way'!H238)</f>
        <v>4.6469266885335081</v>
      </c>
      <c r="L239" s="21">
        <f>IF(OR($A239="",$B239="",$C239=""),"",'OddsRatio_working_3-way'!I238)</f>
        <v>3.9403995807834278</v>
      </c>
      <c r="M239" s="22">
        <f>IF(OR($A239="",$B239="",$C239=""),"",'OddsRatio_working_3-way'!J238)</f>
        <v>1.8831588846876026</v>
      </c>
      <c r="N239" s="23">
        <f t="shared" si="42"/>
        <v>21.666671763148155</v>
      </c>
      <c r="O239" s="24">
        <f t="shared" si="43"/>
        <v>25.513495992636603</v>
      </c>
      <c r="P239" s="24">
        <f t="shared" si="44"/>
        <v>52.819832244215235</v>
      </c>
      <c r="Q239" t="s">
        <v>285</v>
      </c>
      <c r="R239" t="s">
        <v>290</v>
      </c>
      <c r="S239" t="s">
        <v>486</v>
      </c>
      <c r="T239" s="35">
        <v>100</v>
      </c>
      <c r="U239" s="35">
        <f t="shared" si="45"/>
        <v>46.808510638297875</v>
      </c>
      <c r="V239" s="35">
        <f t="shared" si="46"/>
        <v>33.94902969371055</v>
      </c>
      <c r="W239" s="35">
        <f t="shared" si="47"/>
        <v>26.504067041581045</v>
      </c>
      <c r="X239" s="35">
        <f t="shared" si="48"/>
        <v>-995.30347624932153</v>
      </c>
      <c r="Y239" s="35">
        <f t="shared" si="49"/>
        <v>-479.27177738328817</v>
      </c>
      <c r="Z239" s="35">
        <f t="shared" si="50"/>
        <v>-350.93262084274852</v>
      </c>
      <c r="AA239" s="35">
        <f t="shared" si="51"/>
        <v>-275.919435808792</v>
      </c>
      <c r="AB239" s="35">
        <f t="shared" si="52"/>
        <v>-131.53941597855845</v>
      </c>
      <c r="AC239" s="35">
        <f t="shared" si="53"/>
        <v>-96.539521727722075</v>
      </c>
      <c r="AD239" s="36"/>
      <c r="AE239" s="36"/>
      <c r="AF239">
        <v>1.74</v>
      </c>
      <c r="AG239">
        <v>2.2000000000000002</v>
      </c>
      <c r="AH239" s="41"/>
      <c r="AI239" s="36"/>
      <c r="AJ239" t="s">
        <v>426</v>
      </c>
      <c r="AK239" s="35"/>
      <c r="AL239" s="35"/>
    </row>
    <row r="240" spans="1:38" ht="15" x14ac:dyDescent="0.25">
      <c r="A240">
        <v>1.88</v>
      </c>
      <c r="B240">
        <v>3.64</v>
      </c>
      <c r="C240">
        <v>4.5599999999999996</v>
      </c>
      <c r="D240" s="20">
        <f t="shared" si="29"/>
        <v>2.5938413956331008E-2</v>
      </c>
      <c r="E240" s="17">
        <f>IF(OR($A240="",$B240="",$C240=""),"",A240*'MPTO_working_3-way'!$I239)</f>
        <v>1.9287642182379021</v>
      </c>
      <c r="F240" s="21">
        <f>IF(OR($A240="",$B240="",$C240=""),"",B240*'MPTO_working_3-way'!$I239)</f>
        <v>3.7344158268010448</v>
      </c>
      <c r="G240" s="22">
        <f>IF(OR($A240="",$B240="",$C240=""),"",C240*'MPTO_working_3-way'!$I239)</f>
        <v>4.678279167640869</v>
      </c>
      <c r="H240" s="17">
        <f>IF(OR($A240="",$B240="",$C240=""),"",'MPTO_working_3-way'!E239)</f>
        <v>1.9110638447980997</v>
      </c>
      <c r="I240" s="21">
        <f>IF(OR($A240="",$B240="",$C240=""),"",'MPTO_working_3-way'!F239)</f>
        <v>3.7582803832447333</v>
      </c>
      <c r="J240" s="22">
        <f>IF(OR($A240="",$B240="",$C240=""),"",'MPTO_working_3-way'!G239)</f>
        <v>4.7471635164606907</v>
      </c>
      <c r="K240" s="17">
        <f>IF(OR($A240="",$B240="",$C240=""),"",'OddsRatio_working_3-way'!H239)</f>
        <v>1.9178579910468818</v>
      </c>
      <c r="L240" s="21">
        <f>IF(OR($A240="",$B240="",$C240=""),"",'OddsRatio_working_3-way'!I239)</f>
        <v>3.7535739731406448</v>
      </c>
      <c r="M240" s="22">
        <f>IF(OR($A240="",$B240="",$C240=""),"",'OddsRatio_working_3-way'!J239)</f>
        <v>4.7131527819623846</v>
      </c>
      <c r="N240" s="23">
        <f t="shared" si="42"/>
        <v>51.846668998950484</v>
      </c>
      <c r="O240" s="24">
        <f t="shared" si="43"/>
        <v>26.777949922534859</v>
      </c>
      <c r="P240" s="24">
        <f t="shared" si="44"/>
        <v>21.375381078514671</v>
      </c>
      <c r="Q240" t="s">
        <v>397</v>
      </c>
      <c r="R240" t="s">
        <v>289</v>
      </c>
      <c r="S240" t="s">
        <v>486</v>
      </c>
      <c r="T240" s="35">
        <v>100</v>
      </c>
      <c r="U240" s="35">
        <f t="shared" si="45"/>
        <v>25.373134328358205</v>
      </c>
      <c r="V240" s="35">
        <f t="shared" si="46"/>
        <v>21.057975428977556</v>
      </c>
      <c r="W240" s="35">
        <f t="shared" si="47"/>
        <v>18.702497193074027</v>
      </c>
      <c r="X240" s="35">
        <f t="shared" si="48"/>
        <v>-644.65935646703872</v>
      </c>
      <c r="Y240" s="35">
        <f t="shared" si="49"/>
        <v>-176.76195327931438</v>
      </c>
      <c r="Z240" s="35">
        <f t="shared" si="50"/>
        <v>-147.52469738357425</v>
      </c>
      <c r="AA240" s="35">
        <f t="shared" si="51"/>
        <v>-131.47553554080153</v>
      </c>
      <c r="AB240" s="35">
        <f t="shared" si="52"/>
        <v>-34.595049727376484</v>
      </c>
      <c r="AC240" s="35">
        <f t="shared" si="53"/>
        <v>-29.036656463428795</v>
      </c>
      <c r="AD240" s="36"/>
      <c r="AE240" s="36"/>
      <c r="AF240">
        <v>1.93</v>
      </c>
      <c r="AG240">
        <v>1.97</v>
      </c>
      <c r="AH240" s="41"/>
      <c r="AI240" s="36"/>
      <c r="AJ240" t="s">
        <v>426</v>
      </c>
      <c r="AK240" s="35"/>
      <c r="AL240" s="35"/>
    </row>
    <row r="241" spans="1:38" s="35" customFormat="1" ht="15" x14ac:dyDescent="0.25">
      <c r="A241">
        <v>1.34</v>
      </c>
      <c r="B241">
        <v>5.88</v>
      </c>
      <c r="C241">
        <v>8.94</v>
      </c>
      <c r="D241" s="20">
        <f t="shared" si="29"/>
        <v>2.8193507193521317E-2</v>
      </c>
      <c r="E241" s="17">
        <f>IF(OR($A241="",$B241="",$C241=""),"",A241*'MPTO_working_3-way'!$I240)</f>
        <v>1.3777792996393186</v>
      </c>
      <c r="F241" s="21">
        <f>IF(OR($A241="",$B241="",$C241=""),"",B241*'MPTO_working_3-way'!$I240)</f>
        <v>6.0457778222979055</v>
      </c>
      <c r="G241" s="22">
        <f>IF(OR($A241="",$B241="",$C241=""),"",C241*'MPTO_working_3-way'!$I240)</f>
        <v>9.1920499543100807</v>
      </c>
      <c r="H241" s="17">
        <f>IF(OR($A241="",$B241="",$C241=""),"",'MPTO_working_3-way'!E240)</f>
        <v>1.3570899695321565</v>
      </c>
      <c r="I241" s="21">
        <f>IF(OR($A241="",$B241="",$C241=""),"",'MPTO_working_3-way'!F240)</f>
        <v>6.2239298452960385</v>
      </c>
      <c r="J241" s="22">
        <f>IF(OR($A241="",$B241="",$C241=""),"",'MPTO_working_3-way'!G240)</f>
        <v>9.7600027489824281</v>
      </c>
      <c r="K241" s="17">
        <f>IF(OR($A241="",$B241="",$C241=""),"",'OddsRatio_working_3-way'!H240)</f>
        <v>1.3631885089025497</v>
      </c>
      <c r="L241" s="21">
        <f>IF(OR($A241="",$B241="",$C241=""),"",'OddsRatio_working_3-way'!I240)</f>
        <v>6.2128233042483592</v>
      </c>
      <c r="M241" s="22">
        <f>IF(OR($A241="",$B241="",$C241=""),"",'OddsRatio_working_3-way'!J240)</f>
        <v>9.4815198843713038</v>
      </c>
      <c r="N241" s="23">
        <f t="shared" si="42"/>
        <v>72.58056499047305</v>
      </c>
      <c r="O241" s="24">
        <f t="shared" si="43"/>
        <v>16.540468892386713</v>
      </c>
      <c r="P241" s="24">
        <f t="shared" si="44"/>
        <v>10.878966117140255</v>
      </c>
      <c r="Q241" t="s">
        <v>473</v>
      </c>
      <c r="R241" t="s">
        <v>284</v>
      </c>
      <c r="S241" t="s">
        <v>486</v>
      </c>
      <c r="T241" s="35">
        <v>100</v>
      </c>
      <c r="U241" s="35">
        <f t="shared" si="45"/>
        <v>27.007299270072991</v>
      </c>
      <c r="V241" s="35">
        <f t="shared" si="46"/>
        <v>22.277474529254604</v>
      </c>
      <c r="W241" s="35">
        <f t="shared" si="47"/>
        <v>19.619064680894866</v>
      </c>
      <c r="X241" s="35">
        <f t="shared" si="48"/>
        <v>-784.76739729171993</v>
      </c>
      <c r="Y241" s="35">
        <f t="shared" si="49"/>
        <v>-225.58304084459618</v>
      </c>
      <c r="Z241" s="35">
        <f t="shared" si="50"/>
        <v>-187.0170080222772</v>
      </c>
      <c r="AA241" s="35">
        <f t="shared" si="51"/>
        <v>-165.23129822398244</v>
      </c>
      <c r="AB241" s="35">
        <f t="shared" si="52"/>
        <v>-45.967847054273605</v>
      </c>
      <c r="AC241" s="35">
        <f t="shared" si="53"/>
        <v>-38.291156110490029</v>
      </c>
      <c r="AD241" s="36"/>
      <c r="AE241" s="36"/>
      <c r="AF241">
        <v>1.6</v>
      </c>
      <c r="AG241">
        <v>2.4900000000000002</v>
      </c>
      <c r="AH241" s="41"/>
      <c r="AI241" s="36"/>
      <c r="AJ241" t="s">
        <v>426</v>
      </c>
    </row>
    <row r="242" spans="1:38" ht="15" x14ac:dyDescent="0.25">
      <c r="A242">
        <v>1.37</v>
      </c>
      <c r="B242">
        <v>5.71</v>
      </c>
      <c r="C242">
        <v>8.3800000000000008</v>
      </c>
      <c r="D242" s="20">
        <f t="shared" si="29"/>
        <v>2.4390098054090315E-2</v>
      </c>
      <c r="E242" s="17">
        <f>IF(OR($A242="",$B242="",$C242=""),"",A242*'MPTO_working_3-way'!$I241)</f>
        <v>1.4034144343341037</v>
      </c>
      <c r="F242" s="21">
        <f>IF(OR($A242="",$B242="",$C242=""),"",B242*'MPTO_working_3-way'!$I241)</f>
        <v>5.8492674598888561</v>
      </c>
      <c r="G242" s="22">
        <f>IF(OR($A242="",$B242="",$C242=""),"",C242*'MPTO_working_3-way'!$I241)</f>
        <v>8.5843890216932781</v>
      </c>
      <c r="H242" s="17">
        <f>IF(OR($A242="",$B242="",$C242=""),"",'MPTO_working_3-way'!E241)</f>
        <v>1.3854311325341622</v>
      </c>
      <c r="I242" s="21">
        <f>IF(OR($A242="",$B242="",$C242=""),"",'MPTO_working_3-way'!F241)</f>
        <v>5.9879767716189471</v>
      </c>
      <c r="J242" s="22">
        <f>IF(OR($A242="",$B242="",$C242=""),"",'MPTO_working_3-way'!G241)</f>
        <v>8.9926675045564011</v>
      </c>
      <c r="K242" s="17">
        <f>IF(OR($A242="",$B242="",$C242=""),"",'OddsRatio_working_3-way'!H241)</f>
        <v>1.3908737549514414</v>
      </c>
      <c r="L242" s="21">
        <f>IF(OR($A242="",$B242="",$C242=""),"",'OddsRatio_working_3-way'!I241)</f>
        <v>5.9757172589764558</v>
      </c>
      <c r="M242" s="22">
        <f>IF(OR($A242="",$B242="",$C242=""),"",'OddsRatio_working_3-way'!J241)</f>
        <v>8.7963467879503732</v>
      </c>
      <c r="N242" s="23">
        <f t="shared" si="42"/>
        <v>71.254789428931801</v>
      </c>
      <c r="O242" s="24">
        <f t="shared" si="43"/>
        <v>17.0961578839994</v>
      </c>
      <c r="P242" s="24">
        <f t="shared" si="44"/>
        <v>11.649052687068801</v>
      </c>
      <c r="Q242" t="s">
        <v>366</v>
      </c>
      <c r="R242" t="s">
        <v>359</v>
      </c>
      <c r="S242" t="s">
        <v>487</v>
      </c>
      <c r="T242" s="35">
        <v>100</v>
      </c>
      <c r="U242" s="35">
        <f t="shared" si="45"/>
        <v>72.451790633608823</v>
      </c>
      <c r="V242" s="35">
        <f t="shared" si="46"/>
        <v>49.739630560377222</v>
      </c>
      <c r="W242" s="35">
        <f t="shared" si="47"/>
        <v>27.924003121615279</v>
      </c>
      <c r="X242" s="35">
        <f t="shared" si="48"/>
        <v>-985.34951581228074</v>
      </c>
      <c r="Y242" s="35">
        <f t="shared" si="49"/>
        <v>-721.18331548990295</v>
      </c>
      <c r="Z242" s="35">
        <f t="shared" si="50"/>
        <v>-501.17020817343575</v>
      </c>
      <c r="AA242" s="35">
        <f t="shared" si="51"/>
        <v>-287.25386460445554</v>
      </c>
      <c r="AB242" s="35">
        <f t="shared" si="52"/>
        <v>-210.75930255529417</v>
      </c>
      <c r="AC242" s="35">
        <f t="shared" si="53"/>
        <v>-146.62660528900636</v>
      </c>
      <c r="AD242" s="36"/>
      <c r="AE242" s="36"/>
      <c r="AF242">
        <v>1.5</v>
      </c>
      <c r="AG242">
        <v>2.71</v>
      </c>
      <c r="AH242" s="41"/>
      <c r="AI242" s="36"/>
      <c r="AJ242" t="s">
        <v>423</v>
      </c>
      <c r="AK242" s="35"/>
      <c r="AL242" s="35"/>
    </row>
    <row r="243" spans="1:38" s="35" customFormat="1" ht="15" x14ac:dyDescent="0.25">
      <c r="A243">
        <v>3.63</v>
      </c>
      <c r="B243">
        <v>3.19</v>
      </c>
      <c r="C243">
        <v>2.2799999999999998</v>
      </c>
      <c r="D243" s="20">
        <f t="shared" si="29"/>
        <v>2.7558208716433441E-2</v>
      </c>
      <c r="E243" s="17">
        <f>IF(OR($A243="",$B243="",$C243=""),"",A243*'MPTO_working_3-way'!$I242)</f>
        <v>3.7300362976406531</v>
      </c>
      <c r="F243" s="21">
        <f>IF(OR($A243="",$B243="",$C243=""),"",B243*'MPTO_working_3-way'!$I242)</f>
        <v>3.2779106858054226</v>
      </c>
      <c r="G243" s="22">
        <f>IF(OR($A243="",$B243="",$C243=""),"",C243*'MPTO_working_3-way'!$I242)</f>
        <v>2.3428327158734681</v>
      </c>
      <c r="H243" s="17">
        <f>IF(OR($A243="",$B243="",$C243=""),"",'MPTO_working_3-way'!E242)</f>
        <v>3.7552194157258367</v>
      </c>
      <c r="I243" s="21">
        <f>IF(OR($A243="",$B243="",$C243=""),"",'MPTO_working_3-way'!F242)</f>
        <v>3.2863003045107018</v>
      </c>
      <c r="J243" s="22">
        <f>IF(OR($A243="",$B243="",$C243=""),"",'MPTO_working_3-way'!G242)</f>
        <v>2.3287744068803047</v>
      </c>
      <c r="K243" s="17">
        <f>IF(OR($A243="",$B243="",$C243=""),"",'OddsRatio_working_3-way'!H242)</f>
        <v>3.7427035424300663</v>
      </c>
      <c r="L243" s="21">
        <f>IF(OR($A243="",$B243="",$C243=""),"",'OddsRatio_working_3-way'!I242)</f>
        <v>3.2838481969284583</v>
      </c>
      <c r="M243" s="22">
        <f>IF(OR($A243="",$B243="",$C243=""),"",'OddsRatio_working_3-way'!J242)</f>
        <v>2.3348519141864958</v>
      </c>
      <c r="N243" s="23">
        <f t="shared" si="42"/>
        <v>26.809390585086973</v>
      </c>
      <c r="O243" s="24">
        <f t="shared" si="43"/>
        <v>30.50723756234035</v>
      </c>
      <c r="P243" s="24">
        <f t="shared" si="44"/>
        <v>42.683371852572684</v>
      </c>
      <c r="Q243" t="s">
        <v>240</v>
      </c>
      <c r="R243" t="s">
        <v>246</v>
      </c>
      <c r="S243" t="s">
        <v>487</v>
      </c>
      <c r="T243" s="35">
        <v>100</v>
      </c>
      <c r="U243" s="35">
        <f t="shared" si="45"/>
        <v>65.870307167235495</v>
      </c>
      <c r="V243" s="35">
        <f t="shared" si="46"/>
        <v>45.221308055249445</v>
      </c>
      <c r="W243" s="35">
        <f t="shared" si="47"/>
        <v>28.410412867424377</v>
      </c>
      <c r="X243" s="35">
        <f t="shared" si="48"/>
        <v>-1042.7200954571938</v>
      </c>
      <c r="Y243" s="35">
        <f t="shared" si="49"/>
        <v>-696.03823757045723</v>
      </c>
      <c r="Z243" s="35">
        <f t="shared" si="50"/>
        <v>-483.48221838918403</v>
      </c>
      <c r="AA243" s="35">
        <f t="shared" si="51"/>
        <v>-308.39307483281192</v>
      </c>
      <c r="AB243" s="35">
        <f t="shared" si="52"/>
        <v>-205.86604739182403</v>
      </c>
      <c r="AC243" s="35">
        <f t="shared" si="53"/>
        <v>-143.1513504527139</v>
      </c>
      <c r="AD243" s="36"/>
      <c r="AE243" s="36"/>
      <c r="AF243">
        <v>2.08</v>
      </c>
      <c r="AG243">
        <v>1.81</v>
      </c>
      <c r="AH243" s="41"/>
      <c r="AI243" s="36"/>
      <c r="AJ243" t="s">
        <v>424</v>
      </c>
    </row>
    <row r="244" spans="1:38" ht="15" x14ac:dyDescent="0.25">
      <c r="A244">
        <v>2.93</v>
      </c>
      <c r="B244">
        <v>3.19</v>
      </c>
      <c r="C244">
        <v>2.69</v>
      </c>
      <c r="D244" s="20">
        <f t="shared" si="29"/>
        <v>2.6523764048007381E-2</v>
      </c>
      <c r="E244" s="17">
        <f>IF(OR($A244="",$B244="",$C244=""),"",A244*'MPTO_working_3-way'!$I243)</f>
        <v>3.0077146286606617</v>
      </c>
      <c r="F244" s="21">
        <f>IF(OR($A244="",$B244="",$C244=""),"",B244*'MPTO_working_3-way'!$I243)</f>
        <v>3.2746108073131435</v>
      </c>
      <c r="G244" s="22">
        <f>IF(OR($A244="",$B244="",$C244=""),"",C244*'MPTO_working_3-way'!$I243)</f>
        <v>2.7613489252891399</v>
      </c>
      <c r="H244" s="17">
        <f>IF(OR($A244="",$B244="",$C244=""),"",'MPTO_working_3-way'!E243)</f>
        <v>3.007919789836055</v>
      </c>
      <c r="I244" s="21">
        <f>IF(OR($A244="",$B244="",$C244=""),"",'MPTO_working_3-way'!F243)</f>
        <v>3.2825805981602674</v>
      </c>
      <c r="J244" s="22">
        <f>IF(OR($A244="",$B244="",$C244=""),"",'MPTO_working_3-way'!G243)</f>
        <v>2.7555348159038493</v>
      </c>
      <c r="K244" s="17">
        <f>IF(OR($A244="",$B244="",$C244=""),"",'OddsRatio_working_3-way'!H243)</f>
        <v>3.0080172153257725</v>
      </c>
      <c r="L244" s="21">
        <f>IF(OR($A244="",$B244="",$C244=""),"",'OddsRatio_working_3-way'!I243)</f>
        <v>3.2785273065095546</v>
      </c>
      <c r="M244" s="22">
        <f>IF(OR($A244="",$B244="",$C244=""),"",'OddsRatio_working_3-way'!J243)</f>
        <v>2.7583155926945881</v>
      </c>
      <c r="N244" s="23">
        <f t="shared" si="42"/>
        <v>33.24783509947887</v>
      </c>
      <c r="O244" s="24">
        <f t="shared" si="43"/>
        <v>30.537980201088743</v>
      </c>
      <c r="P244" s="24">
        <f t="shared" si="44"/>
        <v>36.214184699432373</v>
      </c>
      <c r="Q244" t="s">
        <v>245</v>
      </c>
      <c r="R244" t="s">
        <v>250</v>
      </c>
      <c r="S244" t="s">
        <v>487</v>
      </c>
      <c r="T244" s="35">
        <v>100</v>
      </c>
      <c r="U244" s="35">
        <f t="shared" si="45"/>
        <v>60.9375</v>
      </c>
      <c r="V244" s="35">
        <f t="shared" si="46"/>
        <v>42.908653846153847</v>
      </c>
      <c r="W244" s="35">
        <f t="shared" si="47"/>
        <v>28.264062089787348</v>
      </c>
      <c r="X244" s="35">
        <f t="shared" si="48"/>
        <v>-989.16383754332412</v>
      </c>
      <c r="Y244" s="35">
        <f t="shared" si="49"/>
        <v>-613.21552619794454</v>
      </c>
      <c r="Z244" s="35">
        <f t="shared" si="50"/>
        <v>-436.69455222144899</v>
      </c>
      <c r="AA244" s="35">
        <f t="shared" si="51"/>
        <v>-291.6805206191251</v>
      </c>
      <c r="AB244" s="35">
        <f t="shared" si="52"/>
        <v>-180.44377075412234</v>
      </c>
      <c r="AC244" s="35">
        <f t="shared" si="53"/>
        <v>-128.72894405620855</v>
      </c>
      <c r="AD244" s="36"/>
      <c r="AE244" s="36"/>
      <c r="AF244">
        <v>2.09</v>
      </c>
      <c r="AG244">
        <v>1.82</v>
      </c>
      <c r="AH244" s="41"/>
      <c r="AI244" s="36"/>
      <c r="AJ244" t="s">
        <v>424</v>
      </c>
      <c r="AK244" s="35"/>
      <c r="AL244" s="35"/>
    </row>
    <row r="245" spans="1:38" ht="15" x14ac:dyDescent="0.25">
      <c r="A245">
        <v>2.56</v>
      </c>
      <c r="B245">
        <v>3.38</v>
      </c>
      <c r="C245">
        <v>2.93</v>
      </c>
      <c r="D245" s="20">
        <f t="shared" si="29"/>
        <v>2.7779916493325452E-2</v>
      </c>
      <c r="E245" s="17">
        <f>IF(OR($A245="",$B245="",$C245=""),"",A245*'MPTO_working_3-way'!$I244)</f>
        <v>2.6311165862229133</v>
      </c>
      <c r="F245" s="21">
        <f>IF(OR($A245="",$B245="",$C245=""),"",B245*'MPTO_working_3-way'!$I244)</f>
        <v>3.4738961177474401</v>
      </c>
      <c r="G245" s="22">
        <f>IF(OR($A245="",$B245="",$C245=""),"",C245*'MPTO_working_3-way'!$I244)</f>
        <v>3.0113951553254439</v>
      </c>
      <c r="H245" s="17">
        <f>IF(OR($A245="",$B245="",$C245=""),"",'MPTO_working_3-way'!E244)</f>
        <v>2.6221596816979051</v>
      </c>
      <c r="I245" s="21">
        <f>IF(OR($A245="",$B245="",$C245=""),"",'MPTO_working_3-way'!F244)</f>
        <v>3.4892076852188612</v>
      </c>
      <c r="J245" s="22">
        <f>IF(OR($A245="",$B245="",$C245=""),"",'MPTO_working_3-way'!G244)</f>
        <v>3.0117129477252491</v>
      </c>
      <c r="K245" s="17">
        <f>IF(OR($A245="",$B245="",$C245=""),"",'OddsRatio_working_3-way'!H244)</f>
        <v>2.6263681725577031</v>
      </c>
      <c r="L245" s="21">
        <f>IF(OR($A245="",$B245="",$C245=""),"",'OddsRatio_working_3-way'!I244)</f>
        <v>3.4812540068508553</v>
      </c>
      <c r="M245" s="22">
        <f>IF(OR($A245="",$B245="",$C245=""),"",'OddsRatio_working_3-way'!J244)</f>
        <v>3.0121093416899791</v>
      </c>
      <c r="N245" s="23">
        <f t="shared" si="42"/>
        <v>38.006677668188971</v>
      </c>
      <c r="O245" s="24">
        <f t="shared" si="43"/>
        <v>28.786122730936025</v>
      </c>
      <c r="P245" s="24">
        <f t="shared" si="44"/>
        <v>33.207199600875001</v>
      </c>
      <c r="Q245" t="s">
        <v>371</v>
      </c>
      <c r="R245" t="s">
        <v>133</v>
      </c>
      <c r="S245" t="s">
        <v>487</v>
      </c>
      <c r="T245" s="35">
        <v>100</v>
      </c>
      <c r="U245" s="35">
        <f t="shared" si="45"/>
        <v>60.474308300395251</v>
      </c>
      <c r="V245" s="35">
        <f t="shared" si="46"/>
        <v>42.582501110929201</v>
      </c>
      <c r="W245" s="35">
        <f t="shared" si="47"/>
        <v>28.293071207932829</v>
      </c>
      <c r="X245" s="35">
        <f t="shared" si="48"/>
        <v>-1031.9532715897137</v>
      </c>
      <c r="Y245" s="35">
        <f t="shared" si="49"/>
        <v>-634.66830137352326</v>
      </c>
      <c r="Z245" s="35">
        <f t="shared" si="50"/>
        <v>-451.77713395609942</v>
      </c>
      <c r="AA245" s="35">
        <f t="shared" si="51"/>
        <v>-304.11450158268224</v>
      </c>
      <c r="AB245" s="35">
        <f t="shared" si="52"/>
        <v>-186.61627777519658</v>
      </c>
      <c r="AC245" s="35">
        <f t="shared" si="53"/>
        <v>-133.06433638903999</v>
      </c>
      <c r="AD245" s="36"/>
      <c r="AE245" s="36"/>
      <c r="AF245">
        <v>1.78</v>
      </c>
      <c r="AG245">
        <v>2.12</v>
      </c>
      <c r="AH245" s="41"/>
      <c r="AI245" s="36"/>
      <c r="AJ245" t="s">
        <v>424</v>
      </c>
      <c r="AK245" s="35"/>
      <c r="AL245" s="35"/>
    </row>
    <row r="246" spans="1:38" ht="15" x14ac:dyDescent="0.25">
      <c r="A246">
        <v>2.5299999999999998</v>
      </c>
      <c r="B246">
        <v>3.38</v>
      </c>
      <c r="C246">
        <v>2.98</v>
      </c>
      <c r="D246" s="20">
        <f t="shared" si="29"/>
        <v>2.6685374960385699E-2</v>
      </c>
      <c r="E246" s="17">
        <f>IF(OR($A246="",$B246="",$C246=""),"",A246*'MPTO_working_3-way'!$I245)</f>
        <v>2.5975139986497755</v>
      </c>
      <c r="F246" s="21">
        <f>IF(OR($A246="",$B246="",$C246=""),"",B246*'MPTO_working_3-way'!$I245)</f>
        <v>3.4701965673661035</v>
      </c>
      <c r="G246" s="22">
        <f>IF(OR($A246="",$B246="",$C246=""),"",C246*'MPTO_working_3-way'!$I245)</f>
        <v>3.0595224173819493</v>
      </c>
      <c r="H246" s="17">
        <f>IF(OR($A246="",$B246="",$C246=""),"",'MPTO_working_3-way'!E245)</f>
        <v>2.5882476494364459</v>
      </c>
      <c r="I246" s="21">
        <f>IF(OR($A246="",$B246="",$C246=""),"",'MPTO_working_3-way'!F245)</f>
        <v>3.4847714750344747</v>
      </c>
      <c r="J246" s="22">
        <f>IF(OR($A246="",$B246="",$C246=""),"",'MPTO_working_3-way'!G245)</f>
        <v>3.0611431682299619</v>
      </c>
      <c r="K246" s="17">
        <f>IF(OR($A246="",$B246="",$C246=""),"",'OddsRatio_working_3-way'!H245)</f>
        <v>2.5925411940844714</v>
      </c>
      <c r="L246" s="21">
        <f>IF(OR($A246="",$B246="",$C246=""),"",'OddsRatio_working_3-way'!I245)</f>
        <v>3.4772863019091775</v>
      </c>
      <c r="M246" s="22">
        <f>IF(OR($A246="",$B246="",$C246=""),"",'OddsRatio_working_3-way'!J245)</f>
        <v>3.0609356629328452</v>
      </c>
      <c r="N246" s="23">
        <f t="shared" si="42"/>
        <v>38.498348825831705</v>
      </c>
      <c r="O246" s="24">
        <f t="shared" si="43"/>
        <v>28.816811399217219</v>
      </c>
      <c r="P246" s="24">
        <f t="shared" si="44"/>
        <v>32.684839774951072</v>
      </c>
      <c r="Q246" t="s">
        <v>247</v>
      </c>
      <c r="R246" t="s">
        <v>251</v>
      </c>
      <c r="S246" t="s">
        <v>487</v>
      </c>
      <c r="T246" s="35">
        <v>100</v>
      </c>
      <c r="U246" s="35">
        <f t="shared" si="45"/>
        <v>49.748743718592962</v>
      </c>
      <c r="V246" s="35">
        <f t="shared" si="46"/>
        <v>34.898372459311481</v>
      </c>
      <c r="W246" s="35">
        <f t="shared" si="47"/>
        <v>26.984909316610469</v>
      </c>
      <c r="X246" s="35">
        <f t="shared" si="48"/>
        <v>-944.48520891246778</v>
      </c>
      <c r="Y246" s="35">
        <f t="shared" si="49"/>
        <v>-482.69680499703435</v>
      </c>
      <c r="Z246" s="35">
        <f t="shared" si="50"/>
        <v>-342.5024407393596</v>
      </c>
      <c r="AA246" s="35">
        <f t="shared" si="51"/>
        <v>-266.93651282759987</v>
      </c>
      <c r="AB246" s="35">
        <f t="shared" si="52"/>
        <v>-135.26916198710919</v>
      </c>
      <c r="AC246" s="35">
        <f t="shared" si="53"/>
        <v>-96.14278264906936</v>
      </c>
      <c r="AD246" s="36"/>
      <c r="AE246" s="36"/>
      <c r="AF246">
        <v>1.88</v>
      </c>
      <c r="AG246">
        <v>2.0099999999999998</v>
      </c>
      <c r="AH246" s="41"/>
      <c r="AI246" s="36"/>
      <c r="AJ246" t="s">
        <v>424</v>
      </c>
      <c r="AK246" s="35"/>
      <c r="AL246" s="35"/>
    </row>
    <row r="247" spans="1:38" ht="15" x14ac:dyDescent="0.25">
      <c r="A247">
        <v>1.99</v>
      </c>
      <c r="B247">
        <v>3.35</v>
      </c>
      <c r="C247">
        <v>4.41</v>
      </c>
      <c r="D247" s="20">
        <f t="shared" si="29"/>
        <v>2.7777395115149872E-2</v>
      </c>
      <c r="E247" s="17">
        <f>IF(OR($A247="",$B247="",$C247=""),"",A247*'MPTO_working_3-way'!$I246)</f>
        <v>2.0452770162791483</v>
      </c>
      <c r="F247" s="21">
        <f>IF(OR($A247="",$B247="",$C247=""),"",B247*'MPTO_working_3-way'!$I246)</f>
        <v>3.4430542736357523</v>
      </c>
      <c r="G247" s="22">
        <f>IF(OR($A247="",$B247="",$C247=""),"",C247*'MPTO_working_3-way'!$I246)</f>
        <v>4.5324983124578111</v>
      </c>
      <c r="H247" s="17">
        <f>IF(OR($A247="",$B247="",$C247=""),"",'MPTO_working_3-way'!E246)</f>
        <v>2.027355385550226</v>
      </c>
      <c r="I247" s="21">
        <f>IF(OR($A247="",$B247="",$C247=""),"",'MPTO_working_3-way'!F246)</f>
        <v>3.4572368891694643</v>
      </c>
      <c r="J247" s="22">
        <f>IF(OR($A247="",$B247="",$C247=""),"",'MPTO_working_3-way'!G246)</f>
        <v>4.5977383983049451</v>
      </c>
      <c r="K247" s="17">
        <f>IF(OR($A247="",$B247="",$C247=""),"",'OddsRatio_working_3-way'!H246)</f>
        <v>2.0345738023569644</v>
      </c>
      <c r="L247" s="21">
        <f>IF(OR($A247="",$B247="",$C247=""),"",'OddsRatio_working_3-way'!I246)</f>
        <v>3.455806500544309</v>
      </c>
      <c r="M247" s="22">
        <f>IF(OR($A247="",$B247="",$C247=""),"",'OddsRatio_working_3-way'!J246)</f>
        <v>4.5635319858962111</v>
      </c>
      <c r="N247" s="23">
        <f t="shared" si="42"/>
        <v>48.893132423657747</v>
      </c>
      <c r="O247" s="24">
        <f t="shared" si="43"/>
        <v>29.043980156142958</v>
      </c>
      <c r="P247" s="24">
        <f t="shared" si="44"/>
        <v>22.062887420199299</v>
      </c>
      <c r="Q247" t="s">
        <v>372</v>
      </c>
      <c r="R247" t="s">
        <v>373</v>
      </c>
      <c r="S247" t="s">
        <v>487</v>
      </c>
      <c r="T247" s="35">
        <v>100</v>
      </c>
      <c r="U247" s="35">
        <f t="shared" si="45"/>
        <v>53.917050691244242</v>
      </c>
      <c r="V247" s="35">
        <f t="shared" si="46"/>
        <v>37.120461690856622</v>
      </c>
      <c r="W247" s="35">
        <f t="shared" si="47"/>
        <v>27.221671906628192</v>
      </c>
      <c r="X247" s="35">
        <f t="shared" si="48"/>
        <v>-670.36496630983891</v>
      </c>
      <c r="Y247" s="35">
        <f t="shared" si="49"/>
        <v>-373.04329509448013</v>
      </c>
      <c r="Z247" s="35">
        <f t="shared" si="50"/>
        <v>-261.19504453972905</v>
      </c>
      <c r="AA247" s="35">
        <f t="shared" si="51"/>
        <v>-194.15895771255103</v>
      </c>
      <c r="AB247" s="35">
        <f t="shared" si="52"/>
        <v>-107.21031532262893</v>
      </c>
      <c r="AC247" s="35">
        <f t="shared" si="53"/>
        <v>-75.206006359216914</v>
      </c>
      <c r="AD247" s="36"/>
      <c r="AE247" s="36"/>
      <c r="AF247">
        <v>2.16</v>
      </c>
      <c r="AG247">
        <v>1.76</v>
      </c>
      <c r="AH247" s="41"/>
      <c r="AI247" s="36"/>
      <c r="AJ247" t="s">
        <v>424</v>
      </c>
      <c r="AK247" s="35"/>
      <c r="AL247" s="35"/>
    </row>
    <row r="248" spans="1:38" ht="15" x14ac:dyDescent="0.25">
      <c r="A248">
        <v>2.17</v>
      </c>
      <c r="B248">
        <v>3.21</v>
      </c>
      <c r="C248">
        <v>3.75</v>
      </c>
      <c r="D248" s="20">
        <f t="shared" si="29"/>
        <v>3.9022639505003065E-2</v>
      </c>
      <c r="E248" s="17">
        <f>IF(OR($A248="",$B248="",$C248=""),"",A248*'MPTO_working_3-way'!$I247)</f>
        <v>2.2546791277258564</v>
      </c>
      <c r="F248" s="21">
        <f>IF(OR($A248="",$B248="",$C248=""),"",B248*'MPTO_working_3-way'!$I247)</f>
        <v>3.3352626728110599</v>
      </c>
      <c r="G248" s="22">
        <f>IF(OR($A248="",$B248="",$C248=""),"",C248*'MPTO_working_3-way'!$I247)</f>
        <v>3.8963348981437615</v>
      </c>
      <c r="H248" s="17">
        <f>IF(OR($A248="",$B248="",$C248=""),"",'MPTO_working_3-way'!E247)</f>
        <v>2.233030354192802</v>
      </c>
      <c r="I248" s="21">
        <f>IF(OR($A248="",$B248="",$C248=""),"",'MPTO_working_3-way'!F247)</f>
        <v>3.3498712765582268</v>
      </c>
      <c r="J248" s="22">
        <f>IF(OR($A248="",$B248="",$C248=""),"",'MPTO_working_3-way'!G247)</f>
        <v>3.9422986224564873</v>
      </c>
      <c r="K248" s="17">
        <f>IF(OR($A248="",$B248="",$C248=""),"",'OddsRatio_working_3-way'!H247)</f>
        <v>2.2420898018741076</v>
      </c>
      <c r="L248" s="21">
        <f>IF(OR($A248="",$B248="",$C248=""),"",'OddsRatio_working_3-way'!I247)</f>
        <v>3.3461696257622044</v>
      </c>
      <c r="M248" s="22">
        <f>IF(OR($A248="",$B248="",$C248=""),"",'OddsRatio_working_3-way'!J247)</f>
        <v>3.9194418420117914</v>
      </c>
      <c r="N248" s="23">
        <f t="shared" si="42"/>
        <v>44.352209043981922</v>
      </c>
      <c r="O248" s="24">
        <f t="shared" si="43"/>
        <v>29.98264598923388</v>
      </c>
      <c r="P248" s="24">
        <f t="shared" si="44"/>
        <v>25.665144966784204</v>
      </c>
      <c r="Q248" t="s">
        <v>242</v>
      </c>
      <c r="R248" t="s">
        <v>248</v>
      </c>
      <c r="S248" t="s">
        <v>487</v>
      </c>
      <c r="T248" s="35">
        <v>100</v>
      </c>
      <c r="U248" s="35">
        <f t="shared" si="45"/>
        <v>63.898916967509031</v>
      </c>
      <c r="V248" s="35">
        <f t="shared" si="46"/>
        <v>44.767504701787772</v>
      </c>
      <c r="W248" s="35">
        <f t="shared" si="47"/>
        <v>28.369151331169537</v>
      </c>
      <c r="X248" s="35">
        <f t="shared" si="48"/>
        <v>-1033.6528855867462</v>
      </c>
      <c r="Y248" s="35">
        <f t="shared" si="49"/>
        <v>-670.20165173537771</v>
      </c>
      <c r="Z248" s="35">
        <f t="shared" si="50"/>
        <v>-474.7631060492165</v>
      </c>
      <c r="AA248" s="35">
        <f t="shared" si="51"/>
        <v>-305.38178696799508</v>
      </c>
      <c r="AB248" s="35">
        <f t="shared" si="52"/>
        <v>-197.85481404996494</v>
      </c>
      <c r="AC248" s="35">
        <f t="shared" si="53"/>
        <v>-140.37857103593873</v>
      </c>
      <c r="AD248" s="36"/>
      <c r="AE248" s="36"/>
      <c r="AF248">
        <v>2.0099999999999998</v>
      </c>
      <c r="AG248">
        <v>1.88</v>
      </c>
      <c r="AH248" s="41"/>
      <c r="AI248" s="36"/>
      <c r="AJ248" t="s">
        <v>424</v>
      </c>
      <c r="AK248" s="35"/>
      <c r="AL248" s="35"/>
    </row>
    <row r="249" spans="1:38" ht="15" x14ac:dyDescent="0.25">
      <c r="A249">
        <v>2.77</v>
      </c>
      <c r="B249">
        <v>3.34</v>
      </c>
      <c r="C249">
        <v>2.73</v>
      </c>
      <c r="D249" s="20">
        <f t="shared" si="29"/>
        <v>2.6712394230066439E-2</v>
      </c>
      <c r="E249" s="17">
        <f>IF(OR($A249="",$B249="",$C249=""),"",A249*'MPTO_working_3-way'!$I248)</f>
        <v>2.8439933320172841</v>
      </c>
      <c r="F249" s="21">
        <f>IF(OR($A249="",$B249="",$C249=""),"",B249*'MPTO_working_3-way'!$I248)</f>
        <v>3.4292193967284219</v>
      </c>
      <c r="G249" s="22">
        <f>IF(OR($A249="",$B249="",$C249=""),"",C249*'MPTO_working_3-way'!$I248)</f>
        <v>2.8029248362480814</v>
      </c>
      <c r="H249" s="17">
        <f>IF(OR($A249="",$B249="",$C249=""),"",'MPTO_working_3-way'!E248)</f>
        <v>2.8400482100504525</v>
      </c>
      <c r="I249" s="21">
        <f>IF(OR($A249="",$B249="",$C249=""),"",'MPTO_working_3-way'!F248)</f>
        <v>3.4423755568310437</v>
      </c>
      <c r="J249" s="22">
        <f>IF(OR($A249="",$B249="",$C249=""),"",'MPTO_working_3-way'!G248)</f>
        <v>2.7980149267851653</v>
      </c>
      <c r="K249" s="17">
        <f>IF(OR($A249="",$B249="",$C249=""),"",'OddsRatio_working_3-way'!H248)</f>
        <v>2.8421808860801603</v>
      </c>
      <c r="L249" s="21">
        <f>IF(OR($A249="",$B249="",$C249=""),"",'OddsRatio_working_3-way'!I248)</f>
        <v>3.4354255782076697</v>
      </c>
      <c r="M249" s="22">
        <f>IF(OR($A249="",$B249="",$C249=""),"",'OddsRatio_working_3-way'!J248)</f>
        <v>2.8005496796150724</v>
      </c>
      <c r="N249" s="23">
        <f t="shared" si="42"/>
        <v>35.161826462183932</v>
      </c>
      <c r="O249" s="24">
        <f t="shared" si="43"/>
        <v>29.161155479116619</v>
      </c>
      <c r="P249" s="24">
        <f t="shared" si="44"/>
        <v>35.677018058699453</v>
      </c>
      <c r="Q249" t="s">
        <v>244</v>
      </c>
      <c r="R249" t="s">
        <v>375</v>
      </c>
      <c r="S249" t="s">
        <v>487</v>
      </c>
      <c r="T249" s="35">
        <v>100</v>
      </c>
      <c r="U249" s="35">
        <f t="shared" si="45"/>
        <v>57.446808510638299</v>
      </c>
      <c r="V249" s="35">
        <f t="shared" si="46"/>
        <v>38.487465767853372</v>
      </c>
      <c r="W249" s="35">
        <f t="shared" si="47"/>
        <v>28.00041787470532</v>
      </c>
      <c r="X249" s="35">
        <f t="shared" si="48"/>
        <v>-970.42835140749639</v>
      </c>
      <c r="Y249" s="35">
        <f t="shared" si="49"/>
        <v>-568.74511514608275</v>
      </c>
      <c r="Z249" s="35">
        <f t="shared" si="50"/>
        <v>-386.16093546398997</v>
      </c>
      <c r="AA249" s="35">
        <f t="shared" si="51"/>
        <v>-283.81034153464145</v>
      </c>
      <c r="AB249" s="35">
        <f t="shared" si="52"/>
        <v>-165.69308812776279</v>
      </c>
      <c r="AC249" s="35">
        <f t="shared" si="53"/>
        <v>-112.55782624854328</v>
      </c>
      <c r="AD249" s="36"/>
      <c r="AE249" s="36"/>
      <c r="AF249">
        <v>1.79</v>
      </c>
      <c r="AG249">
        <v>2.11</v>
      </c>
      <c r="AH249" s="41"/>
      <c r="AI249" s="36"/>
      <c r="AJ249" t="s">
        <v>424</v>
      </c>
      <c r="AK249" s="35"/>
      <c r="AL249" s="35"/>
    </row>
    <row r="250" spans="1:38" ht="15" x14ac:dyDescent="0.25">
      <c r="A250">
        <v>2.35</v>
      </c>
      <c r="B250">
        <v>3.03</v>
      </c>
      <c r="C250">
        <v>3.67</v>
      </c>
      <c r="D250" s="20">
        <f t="shared" si="29"/>
        <v>2.8044482226644574E-2</v>
      </c>
      <c r="E250" s="17">
        <f>IF(OR($A250="",$B250="",$C250=""),"",A250*'MPTO_working_3-way'!$I249)</f>
        <v>2.4159045332326148</v>
      </c>
      <c r="F250" s="21">
        <f>IF(OR($A250="",$B250="",$C250=""),"",B250*'MPTO_working_3-way'!$I249)</f>
        <v>3.1149747811467328</v>
      </c>
      <c r="G250" s="22">
        <f>IF(OR($A250="",$B250="",$C250=""),"",C250*'MPTO_working_3-way'!$I249)</f>
        <v>3.7729232497717855</v>
      </c>
      <c r="H250" s="17">
        <f>IF(OR($A250="",$B250="",$C250=""),"",'MPTO_working_3-way'!E249)</f>
        <v>2.4027848036476054</v>
      </c>
      <c r="I250" s="21">
        <f>IF(OR($A250="",$B250="",$C250=""),"",'MPTO_working_3-way'!F249)</f>
        <v>3.1183263668558885</v>
      </c>
      <c r="J250" s="22">
        <f>IF(OR($A250="",$B250="",$C250=""),"",'MPTO_working_3-way'!G249)</f>
        <v>3.8003825749982969</v>
      </c>
      <c r="K250" s="17">
        <f>IF(OR($A250="",$B250="",$C250=""),"",'OddsRatio_working_3-way'!H249)</f>
        <v>2.4086504378010942</v>
      </c>
      <c r="L250" s="21">
        <f>IF(OR($A250="",$B250="",$C250=""),"",'OddsRatio_working_3-way'!I249)</f>
        <v>3.1181928805453487</v>
      </c>
      <c r="M250" s="22">
        <f>IF(OR($A250="",$B250="",$C250=""),"",'OddsRatio_working_3-way'!J249)</f>
        <v>3.785997532539942</v>
      </c>
      <c r="N250" s="23">
        <f t="shared" si="42"/>
        <v>41.392364070857731</v>
      </c>
      <c r="O250" s="24">
        <f t="shared" si="43"/>
        <v>32.102988635813759</v>
      </c>
      <c r="P250" s="24">
        <f t="shared" si="44"/>
        <v>26.504647293328521</v>
      </c>
      <c r="Q250" t="s">
        <v>376</v>
      </c>
      <c r="R250" t="s">
        <v>249</v>
      </c>
      <c r="S250" t="s">
        <v>487</v>
      </c>
      <c r="T250" s="35">
        <v>100</v>
      </c>
      <c r="U250" s="35">
        <f t="shared" si="45"/>
        <v>64.539007092198588</v>
      </c>
      <c r="V250" s="35">
        <f t="shared" si="46"/>
        <v>45.993315399038067</v>
      </c>
      <c r="W250" s="35">
        <f t="shared" si="47"/>
        <v>28.505362775829678</v>
      </c>
      <c r="X250" s="35">
        <f t="shared" si="48"/>
        <v>-1255.8446735349798</v>
      </c>
      <c r="Y250" s="35">
        <f t="shared" si="49"/>
        <v>-820.17901548529767</v>
      </c>
      <c r="Z250" s="35">
        <f t="shared" si="50"/>
        <v>-589.61266924769188</v>
      </c>
      <c r="AA250" s="35">
        <f t="shared" si="51"/>
        <v>-370.29300814798427</v>
      </c>
      <c r="AB250" s="35">
        <f t="shared" si="52"/>
        <v>-241.72290633126897</v>
      </c>
      <c r="AC250" s="35">
        <f t="shared" si="53"/>
        <v>-174.05059837135352</v>
      </c>
      <c r="AD250" s="36"/>
      <c r="AE250" s="36"/>
      <c r="AF250">
        <v>2.25</v>
      </c>
      <c r="AG250">
        <v>1.69</v>
      </c>
      <c r="AH250" s="41"/>
      <c r="AI250" s="36"/>
      <c r="AJ250" t="s">
        <v>424</v>
      </c>
      <c r="AK250" s="35"/>
      <c r="AL250" s="35"/>
    </row>
    <row r="251" spans="1:38" ht="15" x14ac:dyDescent="0.25">
      <c r="A251">
        <v>2.82</v>
      </c>
      <c r="B251">
        <v>3.48</v>
      </c>
      <c r="C251">
        <v>2.63</v>
      </c>
      <c r="D251" s="20">
        <f t="shared" si="29"/>
        <v>2.2194387799224113E-2</v>
      </c>
      <c r="E251" s="17">
        <f>IF(OR($A251="",$B251="",$C251=""),"",A251*'MPTO_working_3-way'!$I250)</f>
        <v>2.8825881735938119</v>
      </c>
      <c r="F251" s="21">
        <f>IF(OR($A251="",$B251="",$C251=""),"",B251*'MPTO_working_3-way'!$I250)</f>
        <v>3.5572364695412997</v>
      </c>
      <c r="G251" s="22">
        <f>IF(OR($A251="",$B251="",$C251=""),"",C251*'MPTO_working_3-way'!$I250)</f>
        <v>2.6883712399119593</v>
      </c>
      <c r="H251" s="17">
        <f>IF(OR($A251="",$B251="",$C251=""),"",'MPTO_working_3-way'!E250)</f>
        <v>2.8800864502375512</v>
      </c>
      <c r="I251" s="21">
        <f>IF(OR($A251="",$B251="",$C251=""),"",'MPTO_working_3-way'!F250)</f>
        <v>3.5719619090640355</v>
      </c>
      <c r="J251" s="22">
        <f>IF(OR($A251="",$B251="",$C251=""),"",'MPTO_working_3-way'!G250)</f>
        <v>2.6821875374117088</v>
      </c>
      <c r="K251" s="17">
        <f>IF(OR($A251="",$B251="",$C251=""),"",'OddsRatio_working_3-way'!H250)</f>
        <v>2.8816963100780626</v>
      </c>
      <c r="L251" s="21">
        <f>IF(OR($A251="",$B251="",$C251=""),"",'OddsRatio_working_3-way'!I250)</f>
        <v>3.564069697249229</v>
      </c>
      <c r="M251" s="22">
        <f>IF(OR($A251="",$B251="",$C251=""),"",'OddsRatio_working_3-way'!J250)</f>
        <v>2.6852554864984843</v>
      </c>
      <c r="N251" s="23">
        <f t="shared" si="42"/>
        <v>34.691046371472098</v>
      </c>
      <c r="O251" s="24">
        <f t="shared" si="43"/>
        <v>28.111709990675671</v>
      </c>
      <c r="P251" s="24">
        <f t="shared" si="44"/>
        <v>37.197243637852218</v>
      </c>
      <c r="Q251" t="s">
        <v>392</v>
      </c>
      <c r="R251" t="s">
        <v>395</v>
      </c>
      <c r="S251" t="s">
        <v>487</v>
      </c>
      <c r="T251" s="35">
        <v>100</v>
      </c>
      <c r="U251" s="35">
        <f t="shared" si="45"/>
        <v>62.546816479400754</v>
      </c>
      <c r="V251" s="35">
        <f t="shared" si="46"/>
        <v>40.82917186849771</v>
      </c>
      <c r="W251" s="35">
        <f t="shared" si="47"/>
        <v>28.604868913857679</v>
      </c>
      <c r="X251" s="35">
        <f t="shared" si="48"/>
        <v>-1323.5352432819082</v>
      </c>
      <c r="Y251" s="35">
        <f t="shared" si="49"/>
        <v>-838.09869366520866</v>
      </c>
      <c r="Z251" s="35">
        <f t="shared" si="50"/>
        <v>-553.1209790408351</v>
      </c>
      <c r="AA251" s="35">
        <f t="shared" si="51"/>
        <v>-390.94673302982324</v>
      </c>
      <c r="AB251" s="35">
        <f t="shared" si="52"/>
        <v>-247.28159492089839</v>
      </c>
      <c r="AC251" s="35">
        <f t="shared" si="53"/>
        <v>-163.16369841964865</v>
      </c>
      <c r="AD251" s="36"/>
      <c r="AE251" s="36"/>
      <c r="AF251">
        <v>2.11</v>
      </c>
      <c r="AG251">
        <v>1.81</v>
      </c>
      <c r="AH251" s="41"/>
      <c r="AI251" s="36"/>
      <c r="AJ251" t="s">
        <v>426</v>
      </c>
      <c r="AK251" s="35"/>
      <c r="AL251" s="35"/>
    </row>
    <row r="252" spans="1:38" ht="15" x14ac:dyDescent="0.25">
      <c r="A252">
        <v>2.67</v>
      </c>
      <c r="B252">
        <v>2.88</v>
      </c>
      <c r="C252">
        <v>3.34</v>
      </c>
      <c r="D252" s="20">
        <f t="shared" si="29"/>
        <v>2.1155255033005194E-2</v>
      </c>
      <c r="E252" s="17">
        <f>IF(OR($A252="",$B252="",$C252=""),"",A252*'MPTO_working_3-way'!$I251)</f>
        <v>2.7264845309381238</v>
      </c>
      <c r="F252" s="21">
        <f>IF(OR($A252="",$B252="",$C252=""),"",B252*'MPTO_working_3-way'!$I251)</f>
        <v>2.9409271344950549</v>
      </c>
      <c r="G252" s="22">
        <f>IF(OR($A252="",$B252="",$C252=""),"",C252*'MPTO_working_3-way'!$I251)</f>
        <v>3.4106585518102372</v>
      </c>
      <c r="H252" s="17">
        <f>IF(OR($A252="",$B252="",$C252=""),"",'MPTO_working_3-way'!E251)</f>
        <v>2.7212359113413651</v>
      </c>
      <c r="I252" s="21">
        <f>IF(OR($A252="",$B252="",$C252=""),"",'MPTO_working_3-way'!F251)</f>
        <v>2.9397025508980068</v>
      </c>
      <c r="J252" s="22">
        <f>IF(OR($A252="",$B252="",$C252=""),"",'MPTO_working_3-way'!G251)</f>
        <v>3.4205640336643008</v>
      </c>
      <c r="K252" s="17">
        <f>IF(OR($A252="",$B252="",$C252=""),"",'OddsRatio_working_3-way'!H251)</f>
        <v>2.7237938430145463</v>
      </c>
      <c r="L252" s="21">
        <f>IF(OR($A252="",$B252="",$C252=""),"",'OddsRatio_working_3-way'!I251)</f>
        <v>2.9405583382439207</v>
      </c>
      <c r="M252" s="22">
        <f>IF(OR($A252="",$B252="",$C252=""),"",'OddsRatio_working_3-way'!J251)</f>
        <v>3.4153758039844546</v>
      </c>
      <c r="N252" s="23">
        <f t="shared" si="42"/>
        <v>36.677266591933375</v>
      </c>
      <c r="O252" s="24">
        <f t="shared" si="43"/>
        <v>34.0028825696049</v>
      </c>
      <c r="P252" s="24">
        <f t="shared" si="44"/>
        <v>29.319850838461715</v>
      </c>
      <c r="Q252" t="s">
        <v>437</v>
      </c>
      <c r="R252" t="s">
        <v>394</v>
      </c>
      <c r="S252" t="s">
        <v>487</v>
      </c>
      <c r="T252" s="35">
        <v>100</v>
      </c>
      <c r="U252" s="35">
        <f t="shared" si="45"/>
        <v>83.305509181969953</v>
      </c>
      <c r="V252" s="35">
        <f t="shared" si="46"/>
        <v>60.41938028582436</v>
      </c>
      <c r="W252" s="35">
        <f t="shared" si="47"/>
        <v>25.086409358441696</v>
      </c>
      <c r="X252" s="35">
        <f t="shared" si="48"/>
        <v>-922.80443162970153</v>
      </c>
      <c r="Y252" s="35">
        <f t="shared" si="49"/>
        <v>-772.71901675218578</v>
      </c>
      <c r="Z252" s="35">
        <f t="shared" si="50"/>
        <v>-565.90695806814733</v>
      </c>
      <c r="AA252" s="35">
        <f t="shared" si="51"/>
        <v>-243.49988243275186</v>
      </c>
      <c r="AB252" s="35">
        <f t="shared" si="52"/>
        <v>-204.99693266635023</v>
      </c>
      <c r="AC252" s="35">
        <f t="shared" si="53"/>
        <v>-150.48754310600944</v>
      </c>
      <c r="AD252" s="36"/>
      <c r="AE252" s="36"/>
      <c r="AF252">
        <v>2.82</v>
      </c>
      <c r="AG252">
        <v>1.48</v>
      </c>
      <c r="AH252" s="41"/>
      <c r="AI252" s="36"/>
      <c r="AJ252" t="s">
        <v>426</v>
      </c>
      <c r="AK252" s="35"/>
      <c r="AL252" s="35"/>
    </row>
    <row r="253" spans="1:38" ht="15" x14ac:dyDescent="0.25">
      <c r="A253">
        <v>5.99</v>
      </c>
      <c r="B253">
        <v>3.64</v>
      </c>
      <c r="C253">
        <v>1.71</v>
      </c>
      <c r="D253" s="20">
        <f t="shared" si="29"/>
        <v>2.6465504543002005E-2</v>
      </c>
      <c r="E253" s="17">
        <f>IF(OR($A253="",$B253="",$C253=""),"",A253*'MPTO_working_3-way'!$I252)</f>
        <v>6.1485283722125823</v>
      </c>
      <c r="F253" s="21">
        <f>IF(OR($A253="",$B253="",$C253=""),"",B253*'MPTO_working_3-way'!$I252)</f>
        <v>3.7363344365365276</v>
      </c>
      <c r="G253" s="22">
        <f>IF(OR($A253="",$B253="",$C253=""),"",C253*'MPTO_working_3-way'!$I252)</f>
        <v>1.7552560127685335</v>
      </c>
      <c r="H253" s="17">
        <f>IF(OR($A253="",$B253="",$C253=""),"",'MPTO_working_3-way'!E252)</f>
        <v>6.3241877287343469</v>
      </c>
      <c r="I253" s="21">
        <f>IF(OR($A253="",$B253="",$C253=""),"",'MPTO_working_3-way'!F252)</f>
        <v>3.7607636834645306</v>
      </c>
      <c r="J253" s="22">
        <f>IF(OR($A253="",$B253="",$C253=""),"",'MPTO_working_3-way'!G252)</f>
        <v>1.7361910277738488</v>
      </c>
      <c r="K253" s="17">
        <f>IF(OR($A253="",$B253="",$C253=""),"",'OddsRatio_working_3-way'!H252)</f>
        <v>6.2238532045550574</v>
      </c>
      <c r="L253" s="21">
        <f>IF(OR($A253="",$B253="",$C253=""),"",'OddsRatio_working_3-way'!I252)</f>
        <v>3.7637219358768239</v>
      </c>
      <c r="M253" s="22">
        <f>IF(OR($A253="",$B253="",$C253=""),"",'OddsRatio_working_3-way'!J252)</f>
        <v>1.7432737024517218</v>
      </c>
      <c r="N253" s="23">
        <f t="shared" si="42"/>
        <v>16.264054412099011</v>
      </c>
      <c r="O253" s="24">
        <f t="shared" si="43"/>
        <v>26.764199430899193</v>
      </c>
      <c r="P253" s="24">
        <f t="shared" si="44"/>
        <v>56.971746157001803</v>
      </c>
      <c r="Q253" t="s">
        <v>287</v>
      </c>
      <c r="R253" t="s">
        <v>474</v>
      </c>
      <c r="S253" t="s">
        <v>487</v>
      </c>
      <c r="T253" s="35">
        <v>100</v>
      </c>
      <c r="U253" s="35" t="e">
        <f t="shared" si="45"/>
        <v>#DIV/0!</v>
      </c>
      <c r="V253" s="35" t="e">
        <f t="shared" si="46"/>
        <v>#DIV/0!</v>
      </c>
      <c r="W253" s="35" t="e">
        <f t="shared" si="47"/>
        <v>#DIV/0!</v>
      </c>
      <c r="X253" s="35" t="e">
        <f t="shared" si="48"/>
        <v>#DIV/0!</v>
      </c>
      <c r="Y253" s="35" t="e">
        <f t="shared" si="49"/>
        <v>#DIV/0!</v>
      </c>
      <c r="Z253" s="35" t="e">
        <f t="shared" si="50"/>
        <v>#DIV/0!</v>
      </c>
      <c r="AA253" s="35" t="e">
        <f t="shared" si="51"/>
        <v>#DIV/0!</v>
      </c>
      <c r="AB253" s="35" t="e">
        <f t="shared" si="52"/>
        <v>#DIV/0!</v>
      </c>
      <c r="AC253" s="35" t="e">
        <f t="shared" si="53"/>
        <v>#DIV/0!</v>
      </c>
      <c r="AD253" s="36"/>
      <c r="AE253" s="36"/>
      <c r="AF253">
        <v>2.17</v>
      </c>
      <c r="AG253">
        <v>1.76</v>
      </c>
      <c r="AH253" s="41"/>
      <c r="AI253" s="36"/>
      <c r="AJ253" t="s">
        <v>426</v>
      </c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54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54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54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54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54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54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54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54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54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54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54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55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55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55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55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6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6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6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2021-10-26T15:55:48Z</dcterms:modified>
</cp:coreProperties>
</file>