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17" i="3" l="1"/>
  <c r="F17" i="3"/>
  <c r="G17" i="3"/>
  <c r="H17" i="3"/>
  <c r="I17" i="3"/>
  <c r="J17" i="3"/>
  <c r="K17" i="3"/>
  <c r="L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L21" i="3" s="1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L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L41" i="3" s="1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L45" i="3" s="1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L49" i="3" s="1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L53" i="3" s="1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L68" i="3" s="1"/>
  <c r="J68" i="3"/>
  <c r="E69" i="3"/>
  <c r="F69" i="3"/>
  <c r="G69" i="3"/>
  <c r="H69" i="3"/>
  <c r="I69" i="3"/>
  <c r="J69" i="3"/>
  <c r="L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L73" i="3" s="1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L77" i="3" s="1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L81" i="3" s="1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L85" i="3" s="1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L101" i="3" s="1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9" i="3"/>
  <c r="F9" i="3"/>
  <c r="K9" i="3" s="1"/>
  <c r="G9" i="3"/>
  <c r="H9" i="3"/>
  <c r="I9" i="3"/>
  <c r="J9" i="3"/>
  <c r="E10" i="3"/>
  <c r="F10" i="3"/>
  <c r="G10" i="3"/>
  <c r="H10" i="3"/>
  <c r="I10" i="3"/>
  <c r="J10" i="3"/>
  <c r="E11" i="3"/>
  <c r="F11" i="3"/>
  <c r="K11" i="3" s="1"/>
  <c r="G11" i="3"/>
  <c r="H11" i="3"/>
  <c r="I11" i="3"/>
  <c r="J11" i="3"/>
  <c r="E12" i="3"/>
  <c r="F12" i="3"/>
  <c r="G12" i="3"/>
  <c r="H12" i="3"/>
  <c r="I12" i="3"/>
  <c r="J12" i="3"/>
  <c r="E13" i="3"/>
  <c r="F13" i="3"/>
  <c r="K13" i="3" s="1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99" i="3" l="1"/>
  <c r="K67" i="3"/>
  <c r="K66" i="3"/>
  <c r="K37" i="3"/>
  <c r="AJ37" i="3" s="1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K51" i="3"/>
  <c r="K50" i="3"/>
  <c r="L33" i="3"/>
  <c r="L29" i="3"/>
  <c r="L25" i="3"/>
  <c r="K21" i="3"/>
  <c r="K20" i="3"/>
  <c r="K19" i="3"/>
  <c r="K18" i="3"/>
  <c r="T17" i="3"/>
  <c r="BD17" i="3"/>
  <c r="AV17" i="3"/>
  <c r="AN17" i="3"/>
  <c r="AF17" i="3"/>
  <c r="X17" i="3"/>
  <c r="P17" i="3"/>
  <c r="AR53" i="3"/>
  <c r="AT52" i="3"/>
  <c r="N52" i="3"/>
  <c r="K14" i="3"/>
  <c r="K12" i="3"/>
  <c r="K10" i="3"/>
  <c r="K91" i="3"/>
  <c r="K75" i="3"/>
  <c r="K61" i="3"/>
  <c r="K60" i="3"/>
  <c r="K59" i="3"/>
  <c r="K58" i="3"/>
  <c r="K45" i="3"/>
  <c r="L44" i="3"/>
  <c r="K44" i="3"/>
  <c r="K43" i="3"/>
  <c r="K42" i="3"/>
  <c r="K29" i="3"/>
  <c r="K28" i="3"/>
  <c r="K27" i="3"/>
  <c r="K26" i="3"/>
  <c r="BH17" i="3"/>
  <c r="AZ17" i="3"/>
  <c r="AR17" i="3"/>
  <c r="AJ17" i="3"/>
  <c r="AB17" i="3"/>
  <c r="BH53" i="3"/>
  <c r="L13" i="3"/>
  <c r="N13" i="3" s="1"/>
  <c r="L9" i="3"/>
  <c r="N9" i="3" s="1"/>
  <c r="L95" i="3"/>
  <c r="L94" i="3"/>
  <c r="L88" i="3"/>
  <c r="L87" i="3"/>
  <c r="L86" i="3"/>
  <c r="L80" i="3"/>
  <c r="L79" i="3"/>
  <c r="L78" i="3"/>
  <c r="L72" i="3"/>
  <c r="L71" i="3"/>
  <c r="L70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P61" i="3"/>
  <c r="T61" i="3"/>
  <c r="X61" i="3"/>
  <c r="AB61" i="3"/>
  <c r="AF61" i="3"/>
  <c r="AJ61" i="3"/>
  <c r="AN61" i="3"/>
  <c r="AR61" i="3"/>
  <c r="AV61" i="3"/>
  <c r="AZ61" i="3"/>
  <c r="BD61" i="3"/>
  <c r="BH61" i="3"/>
  <c r="L47" i="3"/>
  <c r="L46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V45" i="3"/>
  <c r="AX45" i="3"/>
  <c r="AZ45" i="3"/>
  <c r="BB45" i="3"/>
  <c r="BD45" i="3"/>
  <c r="BF45" i="3"/>
  <c r="BH45" i="3"/>
  <c r="O45" i="3"/>
  <c r="S45" i="3"/>
  <c r="W45" i="3"/>
  <c r="AA45" i="3"/>
  <c r="AE45" i="3"/>
  <c r="AI45" i="3"/>
  <c r="AM45" i="3"/>
  <c r="AQ45" i="3"/>
  <c r="AU45" i="3"/>
  <c r="AY45" i="3"/>
  <c r="BC45" i="3"/>
  <c r="BG45" i="3"/>
  <c r="Q45" i="3"/>
  <c r="Y45" i="3"/>
  <c r="AG45" i="3"/>
  <c r="AO45" i="3"/>
  <c r="AW45" i="3"/>
  <c r="BE45" i="3"/>
  <c r="M45" i="3"/>
  <c r="AC45" i="3"/>
  <c r="AS45" i="3"/>
  <c r="BI45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V44" i="3"/>
  <c r="AX44" i="3"/>
  <c r="AZ44" i="3"/>
  <c r="BB44" i="3"/>
  <c r="BD44" i="3"/>
  <c r="BF44" i="3"/>
  <c r="BH44" i="3"/>
  <c r="M44" i="3"/>
  <c r="Q44" i="3"/>
  <c r="U44" i="3"/>
  <c r="Y44" i="3"/>
  <c r="AC44" i="3"/>
  <c r="AG44" i="3"/>
  <c r="AK44" i="3"/>
  <c r="AO44" i="3"/>
  <c r="AS44" i="3"/>
  <c r="AW44" i="3"/>
  <c r="BA44" i="3"/>
  <c r="BE44" i="3"/>
  <c r="BI44" i="3"/>
  <c r="S44" i="3"/>
  <c r="AA44" i="3"/>
  <c r="AI44" i="3"/>
  <c r="AQ44" i="3"/>
  <c r="AY44" i="3"/>
  <c r="BG44" i="3"/>
  <c r="O44" i="3"/>
  <c r="AE44" i="3"/>
  <c r="AU44" i="3"/>
  <c r="L32" i="3"/>
  <c r="L31" i="3"/>
  <c r="L30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AR29" i="3"/>
  <c r="AT29" i="3"/>
  <c r="AV29" i="3"/>
  <c r="AX29" i="3"/>
  <c r="AZ29" i="3"/>
  <c r="BB29" i="3"/>
  <c r="BD29" i="3"/>
  <c r="BF29" i="3"/>
  <c r="BH29" i="3"/>
  <c r="M29" i="3"/>
  <c r="Q29" i="3"/>
  <c r="U29" i="3"/>
  <c r="Y29" i="3"/>
  <c r="AC29" i="3"/>
  <c r="AG29" i="3"/>
  <c r="AK29" i="3"/>
  <c r="AO29" i="3"/>
  <c r="AS29" i="3"/>
  <c r="AW29" i="3"/>
  <c r="BA29" i="3"/>
  <c r="BE29" i="3"/>
  <c r="BI29" i="3"/>
  <c r="O29" i="3"/>
  <c r="S29" i="3"/>
  <c r="W29" i="3"/>
  <c r="AA29" i="3"/>
  <c r="AE29" i="3"/>
  <c r="AI29" i="3"/>
  <c r="AM29" i="3"/>
  <c r="AQ29" i="3"/>
  <c r="AU29" i="3"/>
  <c r="AY29" i="3"/>
  <c r="BC29" i="3"/>
  <c r="BG29" i="3"/>
  <c r="BF61" i="3"/>
  <c r="AX61" i="3"/>
  <c r="AP61" i="3"/>
  <c r="AH61" i="3"/>
  <c r="Z61" i="3"/>
  <c r="R61" i="3"/>
  <c r="BA45" i="3"/>
  <c r="U45" i="3"/>
  <c r="AM44" i="3"/>
  <c r="L16" i="3"/>
  <c r="L15" i="3"/>
  <c r="L11" i="3"/>
  <c r="O11" i="3" s="1"/>
  <c r="L104" i="3"/>
  <c r="L103" i="3"/>
  <c r="L102" i="3"/>
  <c r="L96" i="3"/>
  <c r="L63" i="3"/>
  <c r="L62" i="3"/>
  <c r="K16" i="3"/>
  <c r="K15" i="3"/>
  <c r="L14" i="3"/>
  <c r="N14" i="3" s="1"/>
  <c r="L12" i="3"/>
  <c r="O12" i="3" s="1"/>
  <c r="L10" i="3"/>
  <c r="N10" i="3" s="1"/>
  <c r="K104" i="3"/>
  <c r="K103" i="3"/>
  <c r="L100" i="3"/>
  <c r="L99" i="3"/>
  <c r="BC99" i="3" s="1"/>
  <c r="L98" i="3"/>
  <c r="K95" i="3"/>
  <c r="L92" i="3"/>
  <c r="L91" i="3"/>
  <c r="O91" i="3" s="1"/>
  <c r="L90" i="3"/>
  <c r="K87" i="3"/>
  <c r="L84" i="3"/>
  <c r="L83" i="3"/>
  <c r="O83" i="3" s="1"/>
  <c r="L82" i="3"/>
  <c r="K79" i="3"/>
  <c r="L76" i="3"/>
  <c r="L75" i="3"/>
  <c r="P75" i="3" s="1"/>
  <c r="L74" i="3"/>
  <c r="K71" i="3"/>
  <c r="L67" i="3"/>
  <c r="M67" i="3" s="1"/>
  <c r="L66" i="3"/>
  <c r="P66" i="3" s="1"/>
  <c r="L64" i="3"/>
  <c r="K63" i="3"/>
  <c r="K62" i="3"/>
  <c r="L60" i="3"/>
  <c r="M60" i="3" s="1"/>
  <c r="L59" i="3"/>
  <c r="P59" i="3" s="1"/>
  <c r="L58" i="3"/>
  <c r="O58" i="3" s="1"/>
  <c r="L55" i="3"/>
  <c r="L54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AS53" i="3"/>
  <c r="AU53" i="3"/>
  <c r="AW53" i="3"/>
  <c r="AY53" i="3"/>
  <c r="BA53" i="3"/>
  <c r="BC53" i="3"/>
  <c r="BE53" i="3"/>
  <c r="BG53" i="3"/>
  <c r="BI53" i="3"/>
  <c r="N53" i="3"/>
  <c r="R53" i="3"/>
  <c r="V53" i="3"/>
  <c r="Z53" i="3"/>
  <c r="AD53" i="3"/>
  <c r="AH53" i="3"/>
  <c r="AL53" i="3"/>
  <c r="AP53" i="3"/>
  <c r="AT53" i="3"/>
  <c r="AX53" i="3"/>
  <c r="BB53" i="3"/>
  <c r="BF53" i="3"/>
  <c r="P53" i="3"/>
  <c r="X53" i="3"/>
  <c r="AF53" i="3"/>
  <c r="AN53" i="3"/>
  <c r="AV53" i="3"/>
  <c r="BD53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P52" i="3"/>
  <c r="T52" i="3"/>
  <c r="X52" i="3"/>
  <c r="AB52" i="3"/>
  <c r="AF52" i="3"/>
  <c r="AJ52" i="3"/>
  <c r="AN52" i="3"/>
  <c r="AR52" i="3"/>
  <c r="AV52" i="3"/>
  <c r="AZ52" i="3"/>
  <c r="BD52" i="3"/>
  <c r="BH52" i="3"/>
  <c r="R52" i="3"/>
  <c r="Z52" i="3"/>
  <c r="AH52" i="3"/>
  <c r="AP52" i="3"/>
  <c r="AX52" i="3"/>
  <c r="BF52" i="3"/>
  <c r="L40" i="3"/>
  <c r="L39" i="3"/>
  <c r="L38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N37" i="3"/>
  <c r="R37" i="3"/>
  <c r="V37" i="3"/>
  <c r="Z37" i="3"/>
  <c r="AD37" i="3"/>
  <c r="AH37" i="3"/>
  <c r="AL37" i="3"/>
  <c r="AP37" i="3"/>
  <c r="AT37" i="3"/>
  <c r="AX37" i="3"/>
  <c r="BB37" i="3"/>
  <c r="BF37" i="3"/>
  <c r="P37" i="3"/>
  <c r="X37" i="3"/>
  <c r="AF37" i="3"/>
  <c r="AN37" i="3"/>
  <c r="AV37" i="3"/>
  <c r="BD37" i="3"/>
  <c r="AB37" i="3"/>
  <c r="AR37" i="3"/>
  <c r="BH37" i="3"/>
  <c r="L24" i="3"/>
  <c r="L23" i="3"/>
  <c r="L22" i="3"/>
  <c r="N21" i="3"/>
  <c r="P21" i="3"/>
  <c r="R21" i="3"/>
  <c r="T21" i="3"/>
  <c r="V21" i="3"/>
  <c r="X21" i="3"/>
  <c r="Z21" i="3"/>
  <c r="AB21" i="3"/>
  <c r="AD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AF21" i="3"/>
  <c r="AJ21" i="3"/>
  <c r="AN21" i="3"/>
  <c r="AR21" i="3"/>
  <c r="AV21" i="3"/>
  <c r="AZ21" i="3"/>
  <c r="BD21" i="3"/>
  <c r="BH21" i="3"/>
  <c r="AH21" i="3"/>
  <c r="AP21" i="3"/>
  <c r="AX21" i="3"/>
  <c r="BF21" i="3"/>
  <c r="AL21" i="3"/>
  <c r="BB21" i="3"/>
  <c r="AT21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BF17" i="3"/>
  <c r="BB17" i="3"/>
  <c r="AX17" i="3"/>
  <c r="AT17" i="3"/>
  <c r="AP17" i="3"/>
  <c r="AL17" i="3"/>
  <c r="AH17" i="3"/>
  <c r="AD17" i="3"/>
  <c r="Z17" i="3"/>
  <c r="V17" i="3"/>
  <c r="R17" i="3"/>
  <c r="N17" i="3"/>
  <c r="BI99" i="3"/>
  <c r="BE99" i="3"/>
  <c r="BA99" i="3"/>
  <c r="AW99" i="3"/>
  <c r="AS99" i="3"/>
  <c r="AO99" i="3"/>
  <c r="AK99" i="3"/>
  <c r="AG99" i="3"/>
  <c r="AC99" i="3"/>
  <c r="Y99" i="3"/>
  <c r="U99" i="3"/>
  <c r="Q99" i="3"/>
  <c r="M99" i="3"/>
  <c r="BH91" i="3"/>
  <c r="BD91" i="3"/>
  <c r="AZ91" i="3"/>
  <c r="AV91" i="3"/>
  <c r="AR91" i="3"/>
  <c r="AN91" i="3"/>
  <c r="AJ91" i="3"/>
  <c r="AF91" i="3"/>
  <c r="AB91" i="3"/>
  <c r="X91" i="3"/>
  <c r="T91" i="3"/>
  <c r="P91" i="3"/>
  <c r="BH83" i="3"/>
  <c r="BD83" i="3"/>
  <c r="AZ83" i="3"/>
  <c r="AV83" i="3"/>
  <c r="AR83" i="3"/>
  <c r="AN83" i="3"/>
  <c r="AJ83" i="3"/>
  <c r="AF83" i="3"/>
  <c r="AB83" i="3"/>
  <c r="X83" i="3"/>
  <c r="T83" i="3"/>
  <c r="P83" i="3"/>
  <c r="BI75" i="3"/>
  <c r="BE75" i="3"/>
  <c r="BA75" i="3"/>
  <c r="AW75" i="3"/>
  <c r="AS75" i="3"/>
  <c r="AO75" i="3"/>
  <c r="AK75" i="3"/>
  <c r="AG75" i="3"/>
  <c r="AC75" i="3"/>
  <c r="U75" i="3"/>
  <c r="M75" i="3"/>
  <c r="BF67" i="3"/>
  <c r="AX67" i="3"/>
  <c r="AP67" i="3"/>
  <c r="AH67" i="3"/>
  <c r="Z67" i="3"/>
  <c r="R67" i="3"/>
  <c r="BI66" i="3"/>
  <c r="BA66" i="3"/>
  <c r="AS66" i="3"/>
  <c r="AK66" i="3"/>
  <c r="AC66" i="3"/>
  <c r="U66" i="3"/>
  <c r="M66" i="3"/>
  <c r="BB61" i="3"/>
  <c r="AT61" i="3"/>
  <c r="AL61" i="3"/>
  <c r="AD61" i="3"/>
  <c r="V61" i="3"/>
  <c r="N61" i="3"/>
  <c r="BD60" i="3"/>
  <c r="AV60" i="3"/>
  <c r="AN60" i="3"/>
  <c r="AF60" i="3"/>
  <c r="X60" i="3"/>
  <c r="P60" i="3"/>
  <c r="BE59" i="3"/>
  <c r="AW59" i="3"/>
  <c r="AO59" i="3"/>
  <c r="AG59" i="3"/>
  <c r="Y59" i="3"/>
  <c r="Q59" i="3"/>
  <c r="BH58" i="3"/>
  <c r="AZ58" i="3"/>
  <c r="AR58" i="3"/>
  <c r="AJ58" i="3"/>
  <c r="AB58" i="3"/>
  <c r="T58" i="3"/>
  <c r="AZ53" i="3"/>
  <c r="AJ53" i="3"/>
  <c r="T53" i="3"/>
  <c r="BB52" i="3"/>
  <c r="AL52" i="3"/>
  <c r="V52" i="3"/>
  <c r="AK45" i="3"/>
  <c r="BC44" i="3"/>
  <c r="W44" i="3"/>
  <c r="AZ37" i="3"/>
  <c r="T37" i="3"/>
  <c r="BJ37" i="3" s="1"/>
  <c r="K57" i="3"/>
  <c r="L56" i="3"/>
  <c r="K56" i="3"/>
  <c r="K55" i="3"/>
  <c r="K54" i="3"/>
  <c r="L51" i="3"/>
  <c r="L50" i="3"/>
  <c r="Z50" i="3" s="1"/>
  <c r="K49" i="3"/>
  <c r="L48" i="3"/>
  <c r="K48" i="3"/>
  <c r="K47" i="3"/>
  <c r="K46" i="3"/>
  <c r="L43" i="3"/>
  <c r="M43" i="3" s="1"/>
  <c r="L42" i="3"/>
  <c r="K41" i="3"/>
  <c r="K40" i="3"/>
  <c r="K39" i="3"/>
  <c r="K38" i="3"/>
  <c r="L36" i="3"/>
  <c r="L35" i="3"/>
  <c r="L34" i="3"/>
  <c r="BF34" i="3" s="1"/>
  <c r="K33" i="3"/>
  <c r="K32" i="3"/>
  <c r="K31" i="3"/>
  <c r="K30" i="3"/>
  <c r="L28" i="3"/>
  <c r="L27" i="3"/>
  <c r="O27" i="3" s="1"/>
  <c r="L26" i="3"/>
  <c r="K25" i="3"/>
  <c r="K24" i="3"/>
  <c r="K23" i="3"/>
  <c r="K22" i="3"/>
  <c r="L20" i="3"/>
  <c r="P20" i="3" s="1"/>
  <c r="L19" i="3"/>
  <c r="L18" i="3"/>
  <c r="M18" i="3" s="1"/>
  <c r="BK44" i="3"/>
  <c r="BN44" i="3"/>
  <c r="BN52" i="3"/>
  <c r="BJ61" i="3"/>
  <c r="BN61" i="3"/>
  <c r="BJ53" i="3"/>
  <c r="BN53" i="3"/>
  <c r="BJ45" i="3"/>
  <c r="BN45" i="3"/>
  <c r="BN37" i="3"/>
  <c r="BJ29" i="3"/>
  <c r="BJ21" i="3"/>
  <c r="BM61" i="3"/>
  <c r="BM53" i="3"/>
  <c r="BL52" i="3"/>
  <c r="BM45" i="3"/>
  <c r="BM44" i="3"/>
  <c r="BL44" i="3"/>
  <c r="BM37" i="3"/>
  <c r="BM29" i="3"/>
  <c r="BM21" i="3"/>
  <c r="BN21" i="3"/>
  <c r="BK21" i="3"/>
  <c r="BK61" i="3"/>
  <c r="BK53" i="3"/>
  <c r="BK45" i="3"/>
  <c r="BK37" i="3"/>
  <c r="BK29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101" i="3"/>
  <c r="K102" i="3"/>
  <c r="K98" i="3"/>
  <c r="K94" i="3"/>
  <c r="K90" i="3"/>
  <c r="K86" i="3"/>
  <c r="K82" i="3"/>
  <c r="K78" i="3"/>
  <c r="K74" i="3"/>
  <c r="K70" i="3"/>
  <c r="BK52" i="3" l="1"/>
  <c r="AD52" i="3"/>
  <c r="BM52" i="3" s="1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BN29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Q102" i="3"/>
  <c r="U102" i="3"/>
  <c r="Y102" i="3"/>
  <c r="AC102" i="3"/>
  <c r="AG102" i="3"/>
  <c r="AK102" i="3"/>
  <c r="AO102" i="3"/>
  <c r="AS102" i="3"/>
  <c r="AW102" i="3"/>
  <c r="BA102" i="3"/>
  <c r="BE102" i="3"/>
  <c r="BI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M17" i="3"/>
  <c r="BN17" i="3"/>
  <c r="BL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O101" i="3"/>
  <c r="S101" i="3"/>
  <c r="W101" i="3"/>
  <c r="AA101" i="3"/>
  <c r="AE101" i="3"/>
  <c r="AI101" i="3"/>
  <c r="AM101" i="3"/>
  <c r="AQ101" i="3"/>
  <c r="AU101" i="3"/>
  <c r="AY101" i="3"/>
  <c r="BC101" i="3"/>
  <c r="BG101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BJ52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N103" i="3"/>
  <c r="R103" i="3"/>
  <c r="V103" i="3"/>
  <c r="Z103" i="3"/>
  <c r="AD103" i="3"/>
  <c r="AH103" i="3"/>
  <c r="AL103" i="3"/>
  <c r="AP103" i="3"/>
  <c r="AT103" i="3"/>
  <c r="AX103" i="3"/>
  <c r="BB103" i="3"/>
  <c r="BF103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L45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L61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N20" i="3"/>
  <c r="BJ20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X104" i="3"/>
  <c r="AB104" i="3"/>
  <c r="AF104" i="3"/>
  <c r="AJ104" i="3"/>
  <c r="AN104" i="3"/>
  <c r="AR104" i="3"/>
  <c r="AV104" i="3"/>
  <c r="AZ104" i="3"/>
  <c r="BD104" i="3"/>
  <c r="BH104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J44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K75" i="3" l="1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K103" i="3"/>
  <c r="BN10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M101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M102" i="3"/>
  <c r="BL102" i="3"/>
  <c r="BN102" i="3"/>
  <c r="BK102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104" i="3"/>
  <c r="BL104" i="3"/>
  <c r="BJ104" i="3"/>
  <c r="BN104" i="3"/>
  <c r="BK104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J103" i="3"/>
  <c r="BM103" i="3"/>
  <c r="BL103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K101" i="3"/>
  <c r="BN101" i="3"/>
  <c r="BJ101" i="3"/>
  <c r="BL101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J102" i="3"/>
  <c r="BM86" i="3"/>
  <c r="BN86" i="3"/>
  <c r="BK86" i="3"/>
  <c r="BJ86" i="3"/>
  <c r="BN70" i="3"/>
  <c r="BJ70" i="3"/>
  <c r="BM70" i="3"/>
  <c r="BL70" i="3"/>
  <c r="BK60" i="3"/>
  <c r="K2" i="3"/>
  <c r="L5" i="3"/>
  <c r="L7" i="3"/>
  <c r="V7" i="3" s="1"/>
  <c r="L3" i="3"/>
  <c r="L6" i="3"/>
  <c r="K7" i="3"/>
  <c r="K3" i="3"/>
  <c r="K8" i="3"/>
  <c r="K4" i="3"/>
  <c r="L8" i="3"/>
  <c r="L4" i="3"/>
  <c r="K6" i="3"/>
  <c r="L2" i="3"/>
  <c r="K5" i="3"/>
  <c r="BI2" i="3" l="1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<sst xmlns="http://schemas.openxmlformats.org/spreadsheetml/2006/main" count="2001" uniqueCount="493">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</sst>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1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1.4942084942084899</v>
      </c>
      <c r="D2">
        <v>0.86</v>
      </c>
      <c r="E2">
        <v>0.41</v>
      </c>
    </row>
    <row r="3" spans="1:5" x14ac:dyDescent="0.25">
      <c r="A3" t="s">
        <v>10</v>
      </c>
      <c r="B3" t="s">
        <v>241</v>
      </c>
      <c r="C3">
        <v>1.4942084942084899</v>
      </c>
      <c r="D3">
        <v>1.05</v>
      </c>
      <c r="E3">
        <v>0.87</v>
      </c>
    </row>
    <row r="4" spans="1:5" x14ac:dyDescent="0.25">
      <c r="A4" t="s">
        <v>10</v>
      </c>
      <c r="B4" t="s">
        <v>244</v>
      </c>
      <c r="C4">
        <v>1.4942084942084899</v>
      </c>
      <c r="D4">
        <v>1.29</v>
      </c>
      <c r="E4">
        <v>1.24</v>
      </c>
    </row>
    <row r="5" spans="1:5" x14ac:dyDescent="0.25">
      <c r="A5" t="s">
        <v>10</v>
      </c>
      <c r="B5" t="s">
        <v>242</v>
      </c>
      <c r="C5">
        <v>1.4942084942084899</v>
      </c>
      <c r="D5">
        <v>0.89</v>
      </c>
      <c r="E5">
        <v>1.19</v>
      </c>
    </row>
    <row r="6" spans="1:5" x14ac:dyDescent="0.25">
      <c r="A6" t="s">
        <v>10</v>
      </c>
      <c r="B6" t="s">
        <v>49</v>
      </c>
      <c r="C6">
        <v>1.4942084942084899</v>
      </c>
      <c r="D6">
        <v>0.72</v>
      </c>
      <c r="E6">
        <v>0.61</v>
      </c>
    </row>
    <row r="7" spans="1:5" x14ac:dyDescent="0.25">
      <c r="A7" t="s">
        <v>10</v>
      </c>
      <c r="B7" t="s">
        <v>245</v>
      </c>
      <c r="C7">
        <v>1.4942084942084899</v>
      </c>
      <c r="D7">
        <v>1.29</v>
      </c>
      <c r="E7">
        <v>0.56000000000000005</v>
      </c>
    </row>
    <row r="8" spans="1:5" x14ac:dyDescent="0.25">
      <c r="A8" t="s">
        <v>10</v>
      </c>
      <c r="B8" t="s">
        <v>11</v>
      </c>
      <c r="C8">
        <v>1.4942084942084899</v>
      </c>
      <c r="D8">
        <v>0.91</v>
      </c>
      <c r="E8">
        <v>1.18</v>
      </c>
    </row>
    <row r="9" spans="1:5" x14ac:dyDescent="0.25">
      <c r="A9" t="s">
        <v>10</v>
      </c>
      <c r="B9" t="s">
        <v>46</v>
      </c>
      <c r="C9">
        <v>1.4942084942084899</v>
      </c>
      <c r="D9">
        <v>1.43</v>
      </c>
      <c r="E9">
        <v>0.92</v>
      </c>
    </row>
    <row r="10" spans="1:5" x14ac:dyDescent="0.25">
      <c r="A10" t="s">
        <v>10</v>
      </c>
      <c r="B10" t="s">
        <v>240</v>
      </c>
      <c r="C10">
        <v>1.4942084942084899</v>
      </c>
      <c r="D10">
        <v>1.18</v>
      </c>
      <c r="E10">
        <v>0.94</v>
      </c>
    </row>
    <row r="11" spans="1:5" x14ac:dyDescent="0.25">
      <c r="A11" t="s">
        <v>10</v>
      </c>
      <c r="B11" t="s">
        <v>44</v>
      </c>
      <c r="C11">
        <v>1.4942084942084899</v>
      </c>
      <c r="D11">
        <v>0.98</v>
      </c>
      <c r="E11">
        <v>1.38</v>
      </c>
    </row>
    <row r="12" spans="1:5" x14ac:dyDescent="0.25">
      <c r="A12" t="s">
        <v>10</v>
      </c>
      <c r="B12" t="s">
        <v>50</v>
      </c>
      <c r="C12">
        <v>1.4942084942084899</v>
      </c>
      <c r="D12">
        <v>1.03</v>
      </c>
      <c r="E12">
        <v>1.24</v>
      </c>
    </row>
    <row r="13" spans="1:5" x14ac:dyDescent="0.25">
      <c r="A13" t="s">
        <v>10</v>
      </c>
      <c r="B13" t="s">
        <v>45</v>
      </c>
      <c r="C13">
        <v>1.4942084942084899</v>
      </c>
      <c r="D13">
        <v>0.67</v>
      </c>
      <c r="E13">
        <v>0.92</v>
      </c>
    </row>
    <row r="14" spans="1:5" x14ac:dyDescent="0.25">
      <c r="A14" t="s">
        <v>10</v>
      </c>
      <c r="B14" t="s">
        <v>43</v>
      </c>
      <c r="C14">
        <v>1.4942084942084899</v>
      </c>
      <c r="D14">
        <v>1.43</v>
      </c>
      <c r="E14">
        <v>0.86</v>
      </c>
    </row>
    <row r="15" spans="1:5" x14ac:dyDescent="0.25">
      <c r="A15" t="s">
        <v>10</v>
      </c>
      <c r="B15" t="s">
        <v>247</v>
      </c>
      <c r="C15">
        <v>1.4942084942084899</v>
      </c>
      <c r="D15">
        <v>0.94</v>
      </c>
      <c r="E15">
        <v>0.86</v>
      </c>
    </row>
    <row r="16" spans="1:5" x14ac:dyDescent="0.25">
      <c r="A16" t="s">
        <v>10</v>
      </c>
      <c r="B16" t="s">
        <v>246</v>
      </c>
      <c r="C16">
        <v>1.4942084942084899</v>
      </c>
      <c r="D16">
        <v>0.8</v>
      </c>
      <c r="E16">
        <v>0.86</v>
      </c>
    </row>
    <row r="17" spans="1:5" x14ac:dyDescent="0.25">
      <c r="A17" t="s">
        <v>10</v>
      </c>
      <c r="B17" t="s">
        <v>243</v>
      </c>
      <c r="C17">
        <v>1.4942084942084899</v>
      </c>
      <c r="D17">
        <v>0.94</v>
      </c>
      <c r="E17">
        <v>0.91</v>
      </c>
    </row>
    <row r="18" spans="1:5" x14ac:dyDescent="0.25">
      <c r="A18" t="s">
        <v>10</v>
      </c>
      <c r="B18" t="s">
        <v>47</v>
      </c>
      <c r="C18">
        <v>1.4942084942084899</v>
      </c>
      <c r="D18">
        <v>0.72</v>
      </c>
      <c r="E18">
        <v>1.53</v>
      </c>
    </row>
    <row r="19" spans="1:5" x14ac:dyDescent="0.25">
      <c r="A19" t="s">
        <v>10</v>
      </c>
      <c r="B19" t="s">
        <v>48</v>
      </c>
      <c r="C19">
        <v>1.4942084942084899</v>
      </c>
      <c r="D19">
        <v>0.85</v>
      </c>
      <c r="E19">
        <v>1.43</v>
      </c>
    </row>
    <row r="20" spans="1:5" x14ac:dyDescent="0.25">
      <c r="A20" t="s">
        <v>13</v>
      </c>
      <c r="B20" t="s">
        <v>58</v>
      </c>
      <c r="C20">
        <v>1.61650485436893</v>
      </c>
      <c r="D20">
        <v>0.62</v>
      </c>
      <c r="E20">
        <v>1.1599999999999999</v>
      </c>
    </row>
    <row r="21" spans="1:5" x14ac:dyDescent="0.25">
      <c r="A21" t="s">
        <v>13</v>
      </c>
      <c r="B21" t="s">
        <v>248</v>
      </c>
      <c r="C21">
        <v>1.61650485436893</v>
      </c>
      <c r="D21">
        <v>2.36</v>
      </c>
      <c r="E21">
        <v>1.01</v>
      </c>
    </row>
    <row r="22" spans="1:5" x14ac:dyDescent="0.25">
      <c r="A22" t="s">
        <v>13</v>
      </c>
      <c r="B22" t="s">
        <v>56</v>
      </c>
      <c r="C22">
        <v>1.61650485436893</v>
      </c>
      <c r="D22">
        <v>0.56000000000000005</v>
      </c>
      <c r="E22">
        <v>1.2</v>
      </c>
    </row>
    <row r="23" spans="1:5" x14ac:dyDescent="0.25">
      <c r="A23" t="s">
        <v>13</v>
      </c>
      <c r="B23" t="s">
        <v>51</v>
      </c>
      <c r="C23">
        <v>1.61650485436893</v>
      </c>
      <c r="D23">
        <v>1.41</v>
      </c>
      <c r="E23">
        <v>0.89</v>
      </c>
    </row>
    <row r="24" spans="1:5" x14ac:dyDescent="0.25">
      <c r="A24" t="s">
        <v>13</v>
      </c>
      <c r="B24" t="s">
        <v>250</v>
      </c>
      <c r="C24">
        <v>1.61650485436893</v>
      </c>
      <c r="D24">
        <v>1.18</v>
      </c>
      <c r="E24">
        <v>0.76</v>
      </c>
    </row>
    <row r="25" spans="1:5" x14ac:dyDescent="0.25">
      <c r="A25" t="s">
        <v>13</v>
      </c>
      <c r="B25" t="s">
        <v>53</v>
      </c>
      <c r="C25">
        <v>1.61650485436893</v>
      </c>
      <c r="D25">
        <v>0.62</v>
      </c>
      <c r="E25">
        <v>1.27</v>
      </c>
    </row>
    <row r="26" spans="1:5" x14ac:dyDescent="0.25">
      <c r="A26" t="s">
        <v>13</v>
      </c>
      <c r="B26" t="s">
        <v>249</v>
      </c>
      <c r="C26">
        <v>1.61650485436893</v>
      </c>
      <c r="D26">
        <v>1.24</v>
      </c>
      <c r="E26">
        <v>0.99</v>
      </c>
    </row>
    <row r="27" spans="1:5" x14ac:dyDescent="0.25">
      <c r="A27" t="s">
        <v>13</v>
      </c>
      <c r="B27" t="s">
        <v>54</v>
      </c>
      <c r="C27">
        <v>1.61650485436893</v>
      </c>
      <c r="D27">
        <v>0.62</v>
      </c>
      <c r="E27">
        <v>1.46</v>
      </c>
    </row>
    <row r="28" spans="1:5" x14ac:dyDescent="0.25">
      <c r="A28" t="s">
        <v>13</v>
      </c>
      <c r="B28" t="s">
        <v>55</v>
      </c>
      <c r="C28">
        <v>1.61650485436893</v>
      </c>
      <c r="D28">
        <v>1.1200000000000001</v>
      </c>
      <c r="E28">
        <v>1.01</v>
      </c>
    </row>
    <row r="29" spans="1:5" x14ac:dyDescent="0.25">
      <c r="A29" t="s">
        <v>13</v>
      </c>
      <c r="B29" t="s">
        <v>15</v>
      </c>
      <c r="C29">
        <v>1.61650485436893</v>
      </c>
      <c r="D29">
        <v>1.24</v>
      </c>
      <c r="E29">
        <v>0.99</v>
      </c>
    </row>
    <row r="30" spans="1:5" x14ac:dyDescent="0.25">
      <c r="A30" t="s">
        <v>13</v>
      </c>
      <c r="B30" t="s">
        <v>52</v>
      </c>
      <c r="C30">
        <v>1.61650485436893</v>
      </c>
      <c r="D30">
        <v>0.52</v>
      </c>
      <c r="E30">
        <v>1.1599999999999999</v>
      </c>
    </row>
    <row r="31" spans="1:5" x14ac:dyDescent="0.25">
      <c r="A31" t="s">
        <v>13</v>
      </c>
      <c r="B31" t="s">
        <v>62</v>
      </c>
      <c r="C31">
        <v>1.61650485436893</v>
      </c>
      <c r="D31">
        <v>1.03</v>
      </c>
      <c r="E31">
        <v>0.87</v>
      </c>
    </row>
    <row r="32" spans="1:5" x14ac:dyDescent="0.25">
      <c r="A32" t="s">
        <v>13</v>
      </c>
      <c r="B32" t="s">
        <v>60</v>
      </c>
      <c r="C32">
        <v>1.61650485436893</v>
      </c>
      <c r="D32">
        <v>1.24</v>
      </c>
      <c r="E32">
        <v>0.52</v>
      </c>
    </row>
    <row r="33" spans="1:5" x14ac:dyDescent="0.25">
      <c r="A33" t="s">
        <v>13</v>
      </c>
      <c r="B33" t="s">
        <v>251</v>
      </c>
      <c r="C33">
        <v>1.61650485436893</v>
      </c>
      <c r="D33">
        <v>0.41</v>
      </c>
      <c r="E33">
        <v>1.51</v>
      </c>
    </row>
    <row r="34" spans="1:5" x14ac:dyDescent="0.25">
      <c r="A34" t="s">
        <v>13</v>
      </c>
      <c r="B34" t="s">
        <v>61</v>
      </c>
      <c r="C34">
        <v>1.61650485436893</v>
      </c>
      <c r="D34">
        <v>1.07</v>
      </c>
      <c r="E34">
        <v>1.08</v>
      </c>
    </row>
    <row r="35" spans="1:5" x14ac:dyDescent="0.25">
      <c r="A35" t="s">
        <v>13</v>
      </c>
      <c r="B35" t="s">
        <v>14</v>
      </c>
      <c r="C35">
        <v>1.61650485436893</v>
      </c>
      <c r="D35">
        <v>1.1299999999999999</v>
      </c>
      <c r="E35">
        <v>0.75</v>
      </c>
    </row>
    <row r="36" spans="1:5" x14ac:dyDescent="0.25">
      <c r="A36" t="s">
        <v>13</v>
      </c>
      <c r="B36" t="s">
        <v>57</v>
      </c>
      <c r="C36">
        <v>1.61650485436893</v>
      </c>
      <c r="D36">
        <v>0.62</v>
      </c>
      <c r="E36">
        <v>0.89</v>
      </c>
    </row>
    <row r="37" spans="1:5" x14ac:dyDescent="0.25">
      <c r="A37" t="s">
        <v>13</v>
      </c>
      <c r="B37" t="s">
        <v>59</v>
      </c>
      <c r="C37">
        <v>1.61650485436893</v>
      </c>
      <c r="D37">
        <v>1.07</v>
      </c>
      <c r="E37">
        <v>0.51</v>
      </c>
    </row>
    <row r="38" spans="1:5" x14ac:dyDescent="0.25">
      <c r="A38" t="s">
        <v>16</v>
      </c>
      <c r="B38" t="s">
        <v>63</v>
      </c>
      <c r="C38">
        <v>1.60386473429952</v>
      </c>
      <c r="D38">
        <v>1.35</v>
      </c>
      <c r="E38">
        <v>0.53</v>
      </c>
    </row>
    <row r="39" spans="1:5" x14ac:dyDescent="0.25">
      <c r="A39" t="s">
        <v>16</v>
      </c>
      <c r="B39" t="s">
        <v>20</v>
      </c>
      <c r="C39">
        <v>1.60386473429952</v>
      </c>
      <c r="D39">
        <v>0.73</v>
      </c>
      <c r="E39">
        <v>1.19</v>
      </c>
    </row>
    <row r="40" spans="1:5" x14ac:dyDescent="0.25">
      <c r="A40" t="s">
        <v>16</v>
      </c>
      <c r="B40" t="s">
        <v>253</v>
      </c>
      <c r="C40">
        <v>1.60386473429952</v>
      </c>
      <c r="D40">
        <v>0.73</v>
      </c>
      <c r="E40">
        <v>1.05</v>
      </c>
    </row>
    <row r="41" spans="1:5" x14ac:dyDescent="0.25">
      <c r="A41" t="s">
        <v>16</v>
      </c>
      <c r="B41" t="s">
        <v>65</v>
      </c>
      <c r="C41">
        <v>1.60386473429952</v>
      </c>
      <c r="D41">
        <v>1.1299999999999999</v>
      </c>
      <c r="E41">
        <v>1.01</v>
      </c>
    </row>
    <row r="42" spans="1:5" x14ac:dyDescent="0.25">
      <c r="A42" t="s">
        <v>16</v>
      </c>
      <c r="B42" t="s">
        <v>66</v>
      </c>
      <c r="C42">
        <v>1.60386473429952</v>
      </c>
      <c r="D42">
        <v>1.08</v>
      </c>
      <c r="E42">
        <v>0.86</v>
      </c>
    </row>
    <row r="43" spans="1:5" x14ac:dyDescent="0.25">
      <c r="A43" t="s">
        <v>16</v>
      </c>
      <c r="B43" t="s">
        <v>17</v>
      </c>
      <c r="C43">
        <v>1.60386473429952</v>
      </c>
      <c r="D43">
        <v>1.1299999999999999</v>
      </c>
      <c r="E43">
        <v>0.93</v>
      </c>
    </row>
    <row r="44" spans="1:5" x14ac:dyDescent="0.25">
      <c r="A44" t="s">
        <v>16</v>
      </c>
      <c r="B44" t="s">
        <v>322</v>
      </c>
      <c r="C44">
        <v>1.60386473429952</v>
      </c>
      <c r="D44">
        <v>1.47</v>
      </c>
      <c r="E44">
        <v>0.72</v>
      </c>
    </row>
    <row r="45" spans="1:5" x14ac:dyDescent="0.25">
      <c r="A45" t="s">
        <v>16</v>
      </c>
      <c r="B45" t="s">
        <v>67</v>
      </c>
      <c r="C45">
        <v>1.60386473429952</v>
      </c>
      <c r="D45">
        <v>1.1299999999999999</v>
      </c>
      <c r="E45">
        <v>0.65</v>
      </c>
    </row>
    <row r="46" spans="1:5" x14ac:dyDescent="0.25">
      <c r="A46" t="s">
        <v>16</v>
      </c>
      <c r="B46" t="s">
        <v>252</v>
      </c>
      <c r="C46">
        <v>1.60386473429952</v>
      </c>
      <c r="D46">
        <v>1.25</v>
      </c>
      <c r="E46">
        <v>0.66</v>
      </c>
    </row>
    <row r="47" spans="1:5" x14ac:dyDescent="0.25">
      <c r="A47" t="s">
        <v>16</v>
      </c>
      <c r="B47" t="s">
        <v>254</v>
      </c>
      <c r="C47">
        <v>1.60386473429952</v>
      </c>
      <c r="D47">
        <v>0.99</v>
      </c>
      <c r="E47">
        <v>0.92</v>
      </c>
    </row>
    <row r="48" spans="1:5" x14ac:dyDescent="0.25">
      <c r="A48" t="s">
        <v>16</v>
      </c>
      <c r="B48" t="s">
        <v>255</v>
      </c>
      <c r="C48">
        <v>1.60386473429952</v>
      </c>
      <c r="D48">
        <v>0.79</v>
      </c>
      <c r="E48">
        <v>0.93</v>
      </c>
    </row>
    <row r="49" spans="1:5" x14ac:dyDescent="0.25">
      <c r="A49" t="s">
        <v>16</v>
      </c>
      <c r="B49" t="s">
        <v>64</v>
      </c>
      <c r="C49">
        <v>1.60386473429952</v>
      </c>
      <c r="D49">
        <v>0.73</v>
      </c>
      <c r="E49">
        <v>1.19</v>
      </c>
    </row>
    <row r="50" spans="1:5" x14ac:dyDescent="0.25">
      <c r="A50" t="s">
        <v>16</v>
      </c>
      <c r="B50" t="s">
        <v>323</v>
      </c>
      <c r="C50">
        <v>1.60386473429952</v>
      </c>
      <c r="D50">
        <v>0.62</v>
      </c>
      <c r="E50">
        <v>1.36</v>
      </c>
    </row>
    <row r="51" spans="1:5" x14ac:dyDescent="0.25">
      <c r="A51" t="s">
        <v>16</v>
      </c>
      <c r="B51" t="s">
        <v>18</v>
      </c>
      <c r="C51">
        <v>1.60386473429952</v>
      </c>
      <c r="D51">
        <v>1.08</v>
      </c>
      <c r="E51">
        <v>1.01</v>
      </c>
    </row>
    <row r="52" spans="1:5" x14ac:dyDescent="0.25">
      <c r="A52" t="s">
        <v>16</v>
      </c>
      <c r="B52" t="s">
        <v>256</v>
      </c>
      <c r="C52">
        <v>1.60386473429952</v>
      </c>
      <c r="D52">
        <v>0.88</v>
      </c>
      <c r="E52">
        <v>0.92</v>
      </c>
    </row>
    <row r="53" spans="1:5" x14ac:dyDescent="0.25">
      <c r="A53" t="s">
        <v>16</v>
      </c>
      <c r="B53" t="s">
        <v>257</v>
      </c>
      <c r="C53">
        <v>1.60386473429952</v>
      </c>
      <c r="D53">
        <v>1.04</v>
      </c>
      <c r="E53">
        <v>1.19</v>
      </c>
    </row>
    <row r="54" spans="1:5" x14ac:dyDescent="0.25">
      <c r="A54" t="s">
        <v>16</v>
      </c>
      <c r="B54" t="s">
        <v>68</v>
      </c>
      <c r="C54">
        <v>1.60386473429952</v>
      </c>
      <c r="D54">
        <v>0.99</v>
      </c>
      <c r="E54">
        <v>1.32</v>
      </c>
    </row>
    <row r="55" spans="1:5" x14ac:dyDescent="0.25">
      <c r="A55" t="s">
        <v>16</v>
      </c>
      <c r="B55" t="s">
        <v>19</v>
      </c>
      <c r="C55">
        <v>1.60386473429952</v>
      </c>
      <c r="D55">
        <v>0.91</v>
      </c>
      <c r="E55">
        <v>1.58</v>
      </c>
    </row>
    <row r="56" spans="1:5" x14ac:dyDescent="0.25">
      <c r="A56" t="s">
        <v>69</v>
      </c>
      <c r="B56" t="s">
        <v>324</v>
      </c>
      <c r="C56">
        <v>1.3245283018867899</v>
      </c>
      <c r="D56">
        <v>0.93</v>
      </c>
      <c r="E56">
        <v>0.82</v>
      </c>
    </row>
    <row r="57" spans="1:5" x14ac:dyDescent="0.25">
      <c r="A57" t="s">
        <v>69</v>
      </c>
      <c r="B57" t="s">
        <v>351</v>
      </c>
      <c r="C57">
        <v>1.3245283018867899</v>
      </c>
      <c r="D57">
        <v>1.37</v>
      </c>
      <c r="E57">
        <v>1.1100000000000001</v>
      </c>
    </row>
    <row r="58" spans="1:5" x14ac:dyDescent="0.25">
      <c r="A58" t="s">
        <v>69</v>
      </c>
      <c r="B58" t="s">
        <v>73</v>
      </c>
      <c r="C58">
        <v>1.3245283018867899</v>
      </c>
      <c r="D58">
        <v>0.7</v>
      </c>
      <c r="E58">
        <v>1</v>
      </c>
    </row>
    <row r="59" spans="1:5" x14ac:dyDescent="0.25">
      <c r="A59" t="s">
        <v>69</v>
      </c>
      <c r="B59" t="s">
        <v>75</v>
      </c>
      <c r="C59">
        <v>1.3245283018867899</v>
      </c>
      <c r="D59">
        <v>0.59</v>
      </c>
      <c r="E59">
        <v>0.82</v>
      </c>
    </row>
    <row r="60" spans="1:5" x14ac:dyDescent="0.25">
      <c r="A60" t="s">
        <v>69</v>
      </c>
      <c r="B60" t="s">
        <v>77</v>
      </c>
      <c r="C60">
        <v>1.3245283018867899</v>
      </c>
      <c r="D60">
        <v>1.34</v>
      </c>
      <c r="E60">
        <v>0.65</v>
      </c>
    </row>
    <row r="61" spans="1:5" x14ac:dyDescent="0.25">
      <c r="A61" t="s">
        <v>69</v>
      </c>
      <c r="B61" t="s">
        <v>263</v>
      </c>
      <c r="C61">
        <v>1.3245283018867899</v>
      </c>
      <c r="D61">
        <v>0.75</v>
      </c>
      <c r="E61">
        <v>1.1499999999999999</v>
      </c>
    </row>
    <row r="62" spans="1:5" x14ac:dyDescent="0.25">
      <c r="A62" t="s">
        <v>69</v>
      </c>
      <c r="B62" t="s">
        <v>381</v>
      </c>
      <c r="C62">
        <v>1.3245283018867899</v>
      </c>
      <c r="D62">
        <v>1.05</v>
      </c>
      <c r="E62">
        <v>1.18</v>
      </c>
    </row>
    <row r="63" spans="1:5" x14ac:dyDescent="0.25">
      <c r="A63" t="s">
        <v>69</v>
      </c>
      <c r="B63" t="s">
        <v>76</v>
      </c>
      <c r="C63">
        <v>1.3245283018867899</v>
      </c>
      <c r="D63">
        <v>0.43</v>
      </c>
      <c r="E63">
        <v>0.98</v>
      </c>
    </row>
    <row r="64" spans="1:5" x14ac:dyDescent="0.25">
      <c r="A64" t="s">
        <v>69</v>
      </c>
      <c r="B64" t="s">
        <v>72</v>
      </c>
      <c r="C64">
        <v>1.3245283018867899</v>
      </c>
      <c r="D64">
        <v>1.1000000000000001</v>
      </c>
      <c r="E64">
        <v>1</v>
      </c>
    </row>
    <row r="65" spans="1:5" x14ac:dyDescent="0.25">
      <c r="A65" t="s">
        <v>69</v>
      </c>
      <c r="B65" t="s">
        <v>78</v>
      </c>
      <c r="C65">
        <v>1.3245283018867899</v>
      </c>
      <c r="D65">
        <v>1.1599999999999999</v>
      </c>
      <c r="E65">
        <v>1.1200000000000001</v>
      </c>
    </row>
    <row r="66" spans="1:5" x14ac:dyDescent="0.25">
      <c r="A66" t="s">
        <v>69</v>
      </c>
      <c r="B66" t="s">
        <v>260</v>
      </c>
      <c r="C66">
        <v>1.3245283018867899</v>
      </c>
      <c r="D66">
        <v>1.19</v>
      </c>
      <c r="E66">
        <v>0.93</v>
      </c>
    </row>
    <row r="67" spans="1:5" x14ac:dyDescent="0.25">
      <c r="A67" t="s">
        <v>69</v>
      </c>
      <c r="B67" t="s">
        <v>262</v>
      </c>
      <c r="C67">
        <v>1.3245283018867899</v>
      </c>
      <c r="D67">
        <v>1.67</v>
      </c>
      <c r="E67">
        <v>0.49</v>
      </c>
    </row>
    <row r="68" spans="1:5" x14ac:dyDescent="0.25">
      <c r="A68" t="s">
        <v>69</v>
      </c>
      <c r="B68" t="s">
        <v>261</v>
      </c>
      <c r="C68">
        <v>1.3245283018867899</v>
      </c>
      <c r="D68">
        <v>1.63</v>
      </c>
      <c r="E68">
        <v>1.1200000000000001</v>
      </c>
    </row>
    <row r="69" spans="1:5" x14ac:dyDescent="0.25">
      <c r="A69" t="s">
        <v>69</v>
      </c>
      <c r="B69" t="s">
        <v>325</v>
      </c>
      <c r="C69">
        <v>1.3245283018867899</v>
      </c>
      <c r="D69">
        <v>0.93</v>
      </c>
      <c r="E69">
        <v>1.3</v>
      </c>
    </row>
    <row r="70" spans="1:5" x14ac:dyDescent="0.25">
      <c r="A70" t="s">
        <v>69</v>
      </c>
      <c r="B70" t="s">
        <v>258</v>
      </c>
      <c r="C70">
        <v>1.3245283018867899</v>
      </c>
      <c r="D70">
        <v>0.54</v>
      </c>
      <c r="E70">
        <v>1.0900000000000001</v>
      </c>
    </row>
    <row r="71" spans="1:5" x14ac:dyDescent="0.25">
      <c r="A71" t="s">
        <v>69</v>
      </c>
      <c r="B71" t="s">
        <v>79</v>
      </c>
      <c r="C71">
        <v>1.3245283018867899</v>
      </c>
      <c r="D71">
        <v>0.99</v>
      </c>
      <c r="E71">
        <v>0.94</v>
      </c>
    </row>
    <row r="72" spans="1:5" x14ac:dyDescent="0.25">
      <c r="A72" t="s">
        <v>69</v>
      </c>
      <c r="B72" t="s">
        <v>259</v>
      </c>
      <c r="C72">
        <v>1.3245283018867899</v>
      </c>
      <c r="D72">
        <v>1.22</v>
      </c>
      <c r="E72">
        <v>0.77</v>
      </c>
    </row>
    <row r="73" spans="1:5" x14ac:dyDescent="0.25">
      <c r="A73" t="s">
        <v>69</v>
      </c>
      <c r="B73" t="s">
        <v>71</v>
      </c>
      <c r="C73">
        <v>1.3245283018867899</v>
      </c>
      <c r="D73">
        <v>0.49</v>
      </c>
      <c r="E73">
        <v>1.81</v>
      </c>
    </row>
    <row r="74" spans="1:5" x14ac:dyDescent="0.25">
      <c r="A74" t="s">
        <v>69</v>
      </c>
      <c r="B74" t="s">
        <v>74</v>
      </c>
      <c r="C74">
        <v>1.3245283018867899</v>
      </c>
      <c r="D74">
        <v>1.22</v>
      </c>
      <c r="E74">
        <v>0.88</v>
      </c>
    </row>
    <row r="75" spans="1:5" x14ac:dyDescent="0.25">
      <c r="A75" t="s">
        <v>69</v>
      </c>
      <c r="B75" t="s">
        <v>70</v>
      </c>
      <c r="C75">
        <v>1.3245283018867899</v>
      </c>
      <c r="D75">
        <v>0.87</v>
      </c>
      <c r="E75">
        <v>0.82</v>
      </c>
    </row>
    <row r="76" spans="1:5" x14ac:dyDescent="0.25">
      <c r="A76" t="s">
        <v>80</v>
      </c>
      <c r="B76" t="s">
        <v>97</v>
      </c>
      <c r="C76">
        <v>1.2263681592039799</v>
      </c>
      <c r="D76">
        <v>1.1200000000000001</v>
      </c>
      <c r="E76">
        <v>1.03</v>
      </c>
    </row>
    <row r="77" spans="1:5" x14ac:dyDescent="0.25">
      <c r="A77" t="s">
        <v>80</v>
      </c>
      <c r="B77" t="s">
        <v>82</v>
      </c>
      <c r="C77">
        <v>1.2263681592039799</v>
      </c>
      <c r="D77">
        <v>0.57999999999999996</v>
      </c>
      <c r="E77">
        <v>1.6</v>
      </c>
    </row>
    <row r="78" spans="1:5" x14ac:dyDescent="0.25">
      <c r="A78" t="s">
        <v>80</v>
      </c>
      <c r="B78" t="s">
        <v>83</v>
      </c>
      <c r="C78">
        <v>1.2263681592039799</v>
      </c>
      <c r="D78">
        <v>1.22</v>
      </c>
      <c r="E78">
        <v>1.1499999999999999</v>
      </c>
    </row>
    <row r="79" spans="1:5" x14ac:dyDescent="0.25">
      <c r="A79" t="s">
        <v>80</v>
      </c>
      <c r="B79" t="s">
        <v>85</v>
      </c>
      <c r="C79">
        <v>1.2263681592039799</v>
      </c>
      <c r="D79">
        <v>1.34</v>
      </c>
      <c r="E79">
        <v>0.91</v>
      </c>
    </row>
    <row r="80" spans="1:5" x14ac:dyDescent="0.25">
      <c r="A80" t="s">
        <v>80</v>
      </c>
      <c r="B80" t="s">
        <v>359</v>
      </c>
      <c r="C80">
        <v>1.2263681592039799</v>
      </c>
      <c r="D80">
        <v>1.63</v>
      </c>
      <c r="E80">
        <v>1.03</v>
      </c>
    </row>
    <row r="81" spans="1:5" x14ac:dyDescent="0.25">
      <c r="A81" t="s">
        <v>80</v>
      </c>
      <c r="B81" t="s">
        <v>87</v>
      </c>
      <c r="C81">
        <v>1.2263681592039799</v>
      </c>
      <c r="D81">
        <v>0.72</v>
      </c>
      <c r="E81">
        <v>1.03</v>
      </c>
    </row>
    <row r="82" spans="1:5" x14ac:dyDescent="0.25">
      <c r="A82" t="s">
        <v>80</v>
      </c>
      <c r="B82" t="s">
        <v>89</v>
      </c>
      <c r="C82">
        <v>1.2263681592039799</v>
      </c>
      <c r="D82">
        <v>1.49</v>
      </c>
      <c r="E82">
        <v>1.08</v>
      </c>
    </row>
    <row r="83" spans="1:5" x14ac:dyDescent="0.25">
      <c r="A83" t="s">
        <v>80</v>
      </c>
      <c r="B83" t="s">
        <v>369</v>
      </c>
      <c r="C83">
        <v>1.2263681592039799</v>
      </c>
      <c r="D83">
        <v>0.86</v>
      </c>
      <c r="E83">
        <v>1.08</v>
      </c>
    </row>
    <row r="84" spans="1:5" x14ac:dyDescent="0.25">
      <c r="A84" t="s">
        <v>80</v>
      </c>
      <c r="B84" t="s">
        <v>91</v>
      </c>
      <c r="C84">
        <v>1.2263681592039799</v>
      </c>
      <c r="D84">
        <v>0.57999999999999996</v>
      </c>
      <c r="E84">
        <v>0.97</v>
      </c>
    </row>
    <row r="85" spans="1:5" x14ac:dyDescent="0.25">
      <c r="A85" t="s">
        <v>80</v>
      </c>
      <c r="B85" t="s">
        <v>96</v>
      </c>
      <c r="C85">
        <v>1.2263681592039799</v>
      </c>
      <c r="D85">
        <v>1.2</v>
      </c>
      <c r="E85">
        <v>1.03</v>
      </c>
    </row>
    <row r="86" spans="1:5" x14ac:dyDescent="0.25">
      <c r="A86" t="s">
        <v>80</v>
      </c>
      <c r="B86" t="s">
        <v>86</v>
      </c>
      <c r="C86">
        <v>1.2263681592039799</v>
      </c>
      <c r="D86">
        <v>1.02</v>
      </c>
      <c r="E86">
        <v>1.1499999999999999</v>
      </c>
    </row>
    <row r="87" spans="1:5" x14ac:dyDescent="0.25">
      <c r="A87" t="s">
        <v>80</v>
      </c>
      <c r="B87" t="s">
        <v>81</v>
      </c>
      <c r="C87">
        <v>1.2263681592039799</v>
      </c>
      <c r="D87">
        <v>0.96</v>
      </c>
      <c r="E87">
        <v>1.03</v>
      </c>
    </row>
    <row r="88" spans="1:5" x14ac:dyDescent="0.25">
      <c r="A88" t="s">
        <v>80</v>
      </c>
      <c r="B88" t="s">
        <v>94</v>
      </c>
      <c r="C88">
        <v>1.2263681592039799</v>
      </c>
      <c r="D88">
        <v>0.82</v>
      </c>
      <c r="E88">
        <v>0.8</v>
      </c>
    </row>
    <row r="89" spans="1:5" x14ac:dyDescent="0.25">
      <c r="A89" t="s">
        <v>80</v>
      </c>
      <c r="B89" t="s">
        <v>90</v>
      </c>
      <c r="C89">
        <v>1.2263681592039799</v>
      </c>
      <c r="D89">
        <v>1.1000000000000001</v>
      </c>
      <c r="E89">
        <v>0.51</v>
      </c>
    </row>
    <row r="90" spans="1:5" x14ac:dyDescent="0.25">
      <c r="A90" t="s">
        <v>80</v>
      </c>
      <c r="B90" t="s">
        <v>93</v>
      </c>
      <c r="C90">
        <v>1.2263681592039799</v>
      </c>
      <c r="D90">
        <v>0.72</v>
      </c>
      <c r="E90">
        <v>0.85</v>
      </c>
    </row>
    <row r="91" spans="1:5" x14ac:dyDescent="0.25">
      <c r="A91" t="s">
        <v>80</v>
      </c>
      <c r="B91" t="s">
        <v>88</v>
      </c>
      <c r="C91">
        <v>1.2263681592039799</v>
      </c>
      <c r="D91">
        <v>0.67</v>
      </c>
      <c r="E91">
        <v>0.91</v>
      </c>
    </row>
    <row r="92" spans="1:5" x14ac:dyDescent="0.25">
      <c r="A92" t="s">
        <v>80</v>
      </c>
      <c r="B92" t="s">
        <v>410</v>
      </c>
      <c r="C92">
        <v>1.2263681592039799</v>
      </c>
      <c r="D92">
        <v>0.87</v>
      </c>
      <c r="E92">
        <v>1.1499999999999999</v>
      </c>
    </row>
    <row r="93" spans="1:5" x14ac:dyDescent="0.25">
      <c r="A93" t="s">
        <v>80</v>
      </c>
      <c r="B93" t="s">
        <v>412</v>
      </c>
      <c r="C93">
        <v>1.2263681592039799</v>
      </c>
      <c r="D93">
        <v>1.2</v>
      </c>
      <c r="E93">
        <v>1.1399999999999999</v>
      </c>
    </row>
    <row r="94" spans="1:5" x14ac:dyDescent="0.25">
      <c r="A94" t="s">
        <v>80</v>
      </c>
      <c r="B94" t="s">
        <v>92</v>
      </c>
      <c r="C94">
        <v>1.2263681592039799</v>
      </c>
      <c r="D94">
        <v>1.02</v>
      </c>
      <c r="E94">
        <v>1.33</v>
      </c>
    </row>
    <row r="95" spans="1:5" x14ac:dyDescent="0.25">
      <c r="A95" t="s">
        <v>80</v>
      </c>
      <c r="B95" t="s">
        <v>416</v>
      </c>
      <c r="C95">
        <v>1.2263681592039799</v>
      </c>
      <c r="D95">
        <v>0.66</v>
      </c>
      <c r="E95">
        <v>0.67</v>
      </c>
    </row>
    <row r="96" spans="1:5" x14ac:dyDescent="0.25">
      <c r="A96" t="s">
        <v>80</v>
      </c>
      <c r="B96" t="s">
        <v>84</v>
      </c>
      <c r="C96">
        <v>1.2263681592039799</v>
      </c>
      <c r="D96">
        <v>1.1000000000000001</v>
      </c>
      <c r="E96">
        <v>1.2</v>
      </c>
    </row>
    <row r="97" spans="1:5" x14ac:dyDescent="0.25">
      <c r="A97" t="s">
        <v>80</v>
      </c>
      <c r="B97" t="s">
        <v>98</v>
      </c>
      <c r="C97">
        <v>1.2263681592039799</v>
      </c>
      <c r="D97">
        <v>1.01</v>
      </c>
      <c r="E97">
        <v>0.51</v>
      </c>
    </row>
    <row r="98" spans="1:5" x14ac:dyDescent="0.25">
      <c r="A98" t="s">
        <v>80</v>
      </c>
      <c r="B98" t="s">
        <v>95</v>
      </c>
      <c r="C98">
        <v>1.2263681592039799</v>
      </c>
      <c r="D98">
        <v>1.63</v>
      </c>
      <c r="E98">
        <v>0.68</v>
      </c>
    </row>
    <row r="99" spans="1:5" x14ac:dyDescent="0.25">
      <c r="A99" t="s">
        <v>80</v>
      </c>
      <c r="B99" t="s">
        <v>435</v>
      </c>
      <c r="C99">
        <v>1.2263681592039799</v>
      </c>
      <c r="D99">
        <v>0.48</v>
      </c>
      <c r="E99">
        <v>1.2</v>
      </c>
    </row>
    <row r="100" spans="1:5" x14ac:dyDescent="0.25">
      <c r="A100" t="s">
        <v>99</v>
      </c>
      <c r="B100" t="s">
        <v>100</v>
      </c>
      <c r="C100">
        <v>1.3333333333333299</v>
      </c>
      <c r="D100">
        <v>0.87</v>
      </c>
      <c r="E100">
        <v>1.55</v>
      </c>
    </row>
    <row r="101" spans="1:5" x14ac:dyDescent="0.25">
      <c r="A101" t="s">
        <v>99</v>
      </c>
      <c r="B101" t="s">
        <v>102</v>
      </c>
      <c r="C101">
        <v>1.3333333333333299</v>
      </c>
      <c r="D101">
        <v>0.95</v>
      </c>
      <c r="E101">
        <v>0.62</v>
      </c>
    </row>
    <row r="102" spans="1:5" x14ac:dyDescent="0.25">
      <c r="A102" t="s">
        <v>99</v>
      </c>
      <c r="B102" t="s">
        <v>111</v>
      </c>
      <c r="C102">
        <v>1.3333333333333299</v>
      </c>
      <c r="D102">
        <v>0.94</v>
      </c>
      <c r="E102">
        <v>0.71</v>
      </c>
    </row>
    <row r="103" spans="1:5" x14ac:dyDescent="0.25">
      <c r="A103" t="s">
        <v>99</v>
      </c>
      <c r="B103" t="s">
        <v>104</v>
      </c>
      <c r="C103">
        <v>1.3333333333333299</v>
      </c>
      <c r="D103">
        <v>0.85</v>
      </c>
      <c r="E103">
        <v>1.24</v>
      </c>
    </row>
    <row r="104" spans="1:5" x14ac:dyDescent="0.25">
      <c r="A104" t="s">
        <v>99</v>
      </c>
      <c r="B104" t="s">
        <v>106</v>
      </c>
      <c r="C104">
        <v>1.3333333333333299</v>
      </c>
      <c r="D104">
        <v>0.95</v>
      </c>
      <c r="E104">
        <v>1.61</v>
      </c>
    </row>
    <row r="105" spans="1:5" x14ac:dyDescent="0.25">
      <c r="A105" t="s">
        <v>99</v>
      </c>
      <c r="B105" t="s">
        <v>105</v>
      </c>
      <c r="C105">
        <v>1.3333333333333299</v>
      </c>
      <c r="D105">
        <v>1.2</v>
      </c>
      <c r="E105">
        <v>1.5</v>
      </c>
    </row>
    <row r="106" spans="1:5" x14ac:dyDescent="0.25">
      <c r="A106" t="s">
        <v>99</v>
      </c>
      <c r="B106" t="s">
        <v>117</v>
      </c>
      <c r="C106">
        <v>1.3333333333333299</v>
      </c>
      <c r="D106">
        <v>1.22</v>
      </c>
      <c r="E106">
        <v>0.78</v>
      </c>
    </row>
    <row r="107" spans="1:5" x14ac:dyDescent="0.25">
      <c r="A107" t="s">
        <v>99</v>
      </c>
      <c r="B107" t="s">
        <v>121</v>
      </c>
      <c r="C107">
        <v>1.3333333333333299</v>
      </c>
      <c r="D107">
        <v>1.41</v>
      </c>
      <c r="E107">
        <v>0.87</v>
      </c>
    </row>
    <row r="108" spans="1:5" x14ac:dyDescent="0.25">
      <c r="A108" t="s">
        <v>99</v>
      </c>
      <c r="B108" t="s">
        <v>108</v>
      </c>
      <c r="C108">
        <v>1.3333333333333299</v>
      </c>
      <c r="D108">
        <v>0.98</v>
      </c>
      <c r="E108">
        <v>0.53</v>
      </c>
    </row>
    <row r="109" spans="1:5" x14ac:dyDescent="0.25">
      <c r="A109" t="s">
        <v>99</v>
      </c>
      <c r="B109" t="s">
        <v>103</v>
      </c>
      <c r="C109">
        <v>1.3333333333333299</v>
      </c>
      <c r="D109">
        <v>0.97</v>
      </c>
      <c r="E109">
        <v>1.1399999999999999</v>
      </c>
    </row>
    <row r="110" spans="1:5" x14ac:dyDescent="0.25">
      <c r="A110" t="s">
        <v>99</v>
      </c>
      <c r="B110" t="s">
        <v>110</v>
      </c>
      <c r="C110">
        <v>1.3333333333333299</v>
      </c>
      <c r="D110">
        <v>0.8</v>
      </c>
      <c r="E110">
        <v>0.44</v>
      </c>
    </row>
    <row r="111" spans="1:5" x14ac:dyDescent="0.25">
      <c r="A111" t="s">
        <v>99</v>
      </c>
      <c r="B111" t="s">
        <v>107</v>
      </c>
      <c r="C111">
        <v>1.3333333333333299</v>
      </c>
      <c r="D111">
        <v>0.79</v>
      </c>
      <c r="E111">
        <v>0.69</v>
      </c>
    </row>
    <row r="112" spans="1:5" x14ac:dyDescent="0.25">
      <c r="A112" t="s">
        <v>99</v>
      </c>
      <c r="B112" t="s">
        <v>395</v>
      </c>
      <c r="C112">
        <v>1.3333333333333299</v>
      </c>
      <c r="D112">
        <v>1.1200000000000001</v>
      </c>
      <c r="E112">
        <v>1.02</v>
      </c>
    </row>
    <row r="113" spans="1:5" x14ac:dyDescent="0.25">
      <c r="A113" t="s">
        <v>99</v>
      </c>
      <c r="B113" t="s">
        <v>115</v>
      </c>
      <c r="C113">
        <v>1.3333333333333299</v>
      </c>
      <c r="D113">
        <v>1.2</v>
      </c>
      <c r="E113">
        <v>0.98</v>
      </c>
    </row>
    <row r="114" spans="1:5" x14ac:dyDescent="0.25">
      <c r="A114" t="s">
        <v>99</v>
      </c>
      <c r="B114" t="s">
        <v>112</v>
      </c>
      <c r="C114">
        <v>1.3333333333333299</v>
      </c>
      <c r="D114">
        <v>0.47</v>
      </c>
      <c r="E114">
        <v>0.97</v>
      </c>
    </row>
    <row r="115" spans="1:5" x14ac:dyDescent="0.25">
      <c r="A115" t="s">
        <v>99</v>
      </c>
      <c r="B115" t="s">
        <v>113</v>
      </c>
      <c r="C115">
        <v>1.3333333333333299</v>
      </c>
      <c r="D115">
        <v>1.02</v>
      </c>
      <c r="E115">
        <v>0.67</v>
      </c>
    </row>
    <row r="116" spans="1:5" x14ac:dyDescent="0.25">
      <c r="A116" t="s">
        <v>99</v>
      </c>
      <c r="B116" t="s">
        <v>114</v>
      </c>
      <c r="C116">
        <v>1.3333333333333299</v>
      </c>
      <c r="D116">
        <v>1.7</v>
      </c>
      <c r="E116">
        <v>0.56999999999999995</v>
      </c>
    </row>
    <row r="117" spans="1:5" x14ac:dyDescent="0.25">
      <c r="A117" t="s">
        <v>99</v>
      </c>
      <c r="B117" t="s">
        <v>116</v>
      </c>
      <c r="C117">
        <v>1.3333333333333299</v>
      </c>
      <c r="D117">
        <v>1.19</v>
      </c>
      <c r="E117">
        <v>1.1399999999999999</v>
      </c>
    </row>
    <row r="118" spans="1:5" x14ac:dyDescent="0.25">
      <c r="A118" t="s">
        <v>99</v>
      </c>
      <c r="B118" t="s">
        <v>109</v>
      </c>
      <c r="C118">
        <v>1.3333333333333299</v>
      </c>
      <c r="D118">
        <v>1.01</v>
      </c>
      <c r="E118">
        <v>0.78</v>
      </c>
    </row>
    <row r="119" spans="1:5" x14ac:dyDescent="0.25">
      <c r="A119" t="s">
        <v>99</v>
      </c>
      <c r="B119" t="s">
        <v>118</v>
      </c>
      <c r="C119">
        <v>1.3333333333333299</v>
      </c>
      <c r="D119">
        <v>0.8</v>
      </c>
      <c r="E119">
        <v>1.6</v>
      </c>
    </row>
    <row r="120" spans="1:5" x14ac:dyDescent="0.25">
      <c r="A120" t="s">
        <v>99</v>
      </c>
      <c r="B120" t="s">
        <v>417</v>
      </c>
      <c r="C120">
        <v>1.3333333333333299</v>
      </c>
      <c r="D120">
        <v>1.07</v>
      </c>
      <c r="E120">
        <v>1</v>
      </c>
    </row>
    <row r="121" spans="1:5" x14ac:dyDescent="0.25">
      <c r="A121" t="s">
        <v>99</v>
      </c>
      <c r="B121" t="s">
        <v>101</v>
      </c>
      <c r="C121">
        <v>1.3333333333333299</v>
      </c>
      <c r="D121">
        <v>0.98</v>
      </c>
      <c r="E121">
        <v>0.78</v>
      </c>
    </row>
    <row r="122" spans="1:5" x14ac:dyDescent="0.25">
      <c r="A122" t="s">
        <v>99</v>
      </c>
      <c r="B122" t="s">
        <v>120</v>
      </c>
      <c r="C122">
        <v>1.3333333333333299</v>
      </c>
      <c r="D122">
        <v>0.84</v>
      </c>
      <c r="E122">
        <v>1.1399999999999999</v>
      </c>
    </row>
    <row r="123" spans="1:5" x14ac:dyDescent="0.25">
      <c r="A123" t="s">
        <v>99</v>
      </c>
      <c r="B123" t="s">
        <v>119</v>
      </c>
      <c r="C123">
        <v>1.3333333333333299</v>
      </c>
      <c r="D123">
        <v>0.7</v>
      </c>
      <c r="E123">
        <v>1.7</v>
      </c>
    </row>
    <row r="124" spans="1:5" x14ac:dyDescent="0.25">
      <c r="A124" t="s">
        <v>122</v>
      </c>
      <c r="B124" t="s">
        <v>123</v>
      </c>
      <c r="C124">
        <v>1.3037634408602199</v>
      </c>
      <c r="D124">
        <v>1.02</v>
      </c>
      <c r="E124">
        <v>1.23</v>
      </c>
    </row>
    <row r="125" spans="1:5" x14ac:dyDescent="0.25">
      <c r="A125" t="s">
        <v>122</v>
      </c>
      <c r="B125" t="s">
        <v>125</v>
      </c>
      <c r="C125">
        <v>1.3037634408602199</v>
      </c>
      <c r="D125">
        <v>0.86</v>
      </c>
      <c r="E125">
        <v>0.93</v>
      </c>
    </row>
    <row r="126" spans="1:5" x14ac:dyDescent="0.25">
      <c r="A126" t="s">
        <v>122</v>
      </c>
      <c r="B126" t="s">
        <v>127</v>
      </c>
      <c r="C126">
        <v>1.3037634408602199</v>
      </c>
      <c r="D126">
        <v>0.82</v>
      </c>
      <c r="E126">
        <v>0.76</v>
      </c>
    </row>
    <row r="127" spans="1:5" x14ac:dyDescent="0.25">
      <c r="A127" t="s">
        <v>122</v>
      </c>
      <c r="B127" t="s">
        <v>130</v>
      </c>
      <c r="C127">
        <v>1.3037634408602199</v>
      </c>
      <c r="D127">
        <v>0.99</v>
      </c>
      <c r="E127">
        <v>0.72</v>
      </c>
    </row>
    <row r="128" spans="1:5" x14ac:dyDescent="0.25">
      <c r="A128" t="s">
        <v>122</v>
      </c>
      <c r="B128" t="s">
        <v>362</v>
      </c>
      <c r="C128">
        <v>1.3037634408602199</v>
      </c>
      <c r="D128">
        <v>1.53</v>
      </c>
      <c r="E128">
        <v>1.19</v>
      </c>
    </row>
    <row r="129" spans="1:5" x14ac:dyDescent="0.25">
      <c r="A129" t="s">
        <v>122</v>
      </c>
      <c r="B129" t="s">
        <v>126</v>
      </c>
      <c r="C129">
        <v>1.3037634408602199</v>
      </c>
      <c r="D129">
        <v>1.07</v>
      </c>
      <c r="E129">
        <v>0.88</v>
      </c>
    </row>
    <row r="130" spans="1:5" x14ac:dyDescent="0.25">
      <c r="A130" t="s">
        <v>122</v>
      </c>
      <c r="B130" t="s">
        <v>129</v>
      </c>
      <c r="C130">
        <v>1.3037634408602199</v>
      </c>
      <c r="D130">
        <v>1.18</v>
      </c>
      <c r="E130">
        <v>0.99</v>
      </c>
    </row>
    <row r="131" spans="1:5" x14ac:dyDescent="0.25">
      <c r="A131" t="s">
        <v>122</v>
      </c>
      <c r="B131" t="s">
        <v>128</v>
      </c>
      <c r="C131">
        <v>1.3037634408602199</v>
      </c>
      <c r="D131">
        <v>1.18</v>
      </c>
      <c r="E131">
        <v>0.88</v>
      </c>
    </row>
    <row r="132" spans="1:5" x14ac:dyDescent="0.25">
      <c r="A132" t="s">
        <v>122</v>
      </c>
      <c r="B132" t="s">
        <v>136</v>
      </c>
      <c r="C132">
        <v>1.3037634408602199</v>
      </c>
      <c r="D132">
        <v>1.48</v>
      </c>
      <c r="E132">
        <v>0.93</v>
      </c>
    </row>
    <row r="133" spans="1:5" x14ac:dyDescent="0.25">
      <c r="A133" t="s">
        <v>122</v>
      </c>
      <c r="B133" t="s">
        <v>131</v>
      </c>
      <c r="C133">
        <v>1.3037634408602199</v>
      </c>
      <c r="D133">
        <v>1.1200000000000001</v>
      </c>
      <c r="E133">
        <v>0.93</v>
      </c>
    </row>
    <row r="134" spans="1:5" x14ac:dyDescent="0.25">
      <c r="A134" t="s">
        <v>122</v>
      </c>
      <c r="B134" t="s">
        <v>133</v>
      </c>
      <c r="C134">
        <v>1.3037634408602199</v>
      </c>
      <c r="D134">
        <v>0.56000000000000005</v>
      </c>
      <c r="E134">
        <v>1.28</v>
      </c>
    </row>
    <row r="135" spans="1:5" x14ac:dyDescent="0.25">
      <c r="A135" t="s">
        <v>122</v>
      </c>
      <c r="B135" t="s">
        <v>135</v>
      </c>
      <c r="C135">
        <v>1.3037634408602199</v>
      </c>
      <c r="D135">
        <v>0.61</v>
      </c>
      <c r="E135">
        <v>0.88</v>
      </c>
    </row>
    <row r="136" spans="1:5" x14ac:dyDescent="0.25">
      <c r="A136" t="s">
        <v>122</v>
      </c>
      <c r="B136" t="s">
        <v>137</v>
      </c>
      <c r="C136">
        <v>1.3037634408602199</v>
      </c>
      <c r="D136">
        <v>1.1000000000000001</v>
      </c>
      <c r="E136">
        <v>0.88</v>
      </c>
    </row>
    <row r="137" spans="1:5" x14ac:dyDescent="0.25">
      <c r="A137" t="s">
        <v>122</v>
      </c>
      <c r="B137" t="s">
        <v>401</v>
      </c>
      <c r="C137">
        <v>1.3037634408602199</v>
      </c>
      <c r="D137">
        <v>0.97</v>
      </c>
      <c r="E137">
        <v>1.34</v>
      </c>
    </row>
    <row r="138" spans="1:5" x14ac:dyDescent="0.25">
      <c r="A138" t="s">
        <v>122</v>
      </c>
      <c r="B138" t="s">
        <v>138</v>
      </c>
      <c r="C138">
        <v>1.3037634408602199</v>
      </c>
      <c r="D138">
        <v>1.1200000000000001</v>
      </c>
      <c r="E138">
        <v>0.99</v>
      </c>
    </row>
    <row r="139" spans="1:5" x14ac:dyDescent="0.25">
      <c r="A139" t="s">
        <v>122</v>
      </c>
      <c r="B139" t="s">
        <v>139</v>
      </c>
      <c r="C139">
        <v>1.3037634408602199</v>
      </c>
      <c r="D139">
        <v>0.87</v>
      </c>
      <c r="E139">
        <v>0.82</v>
      </c>
    </row>
    <row r="140" spans="1:5" x14ac:dyDescent="0.25">
      <c r="A140" t="s">
        <v>122</v>
      </c>
      <c r="B140" t="s">
        <v>144</v>
      </c>
      <c r="C140">
        <v>1.3037634408602199</v>
      </c>
      <c r="D140">
        <v>1.01</v>
      </c>
      <c r="E140">
        <v>1.59</v>
      </c>
    </row>
    <row r="141" spans="1:5" x14ac:dyDescent="0.25">
      <c r="A141" t="s">
        <v>122</v>
      </c>
      <c r="B141" t="s">
        <v>132</v>
      </c>
      <c r="C141">
        <v>1.3037634408602199</v>
      </c>
      <c r="D141">
        <v>1.01</v>
      </c>
      <c r="E141">
        <v>1.04</v>
      </c>
    </row>
    <row r="142" spans="1:5" x14ac:dyDescent="0.25">
      <c r="A142" t="s">
        <v>122</v>
      </c>
      <c r="B142" t="s">
        <v>140</v>
      </c>
      <c r="C142">
        <v>1.3037634408602199</v>
      </c>
      <c r="D142">
        <v>1.29</v>
      </c>
      <c r="E142">
        <v>0.6</v>
      </c>
    </row>
    <row r="143" spans="1:5" x14ac:dyDescent="0.25">
      <c r="A143" t="s">
        <v>122</v>
      </c>
      <c r="B143" t="s">
        <v>124</v>
      </c>
      <c r="C143">
        <v>1.3037634408602199</v>
      </c>
      <c r="D143">
        <v>0.92</v>
      </c>
      <c r="E143">
        <v>1.23</v>
      </c>
    </row>
    <row r="144" spans="1:5" x14ac:dyDescent="0.25">
      <c r="A144" t="s">
        <v>122</v>
      </c>
      <c r="B144" t="s">
        <v>134</v>
      </c>
      <c r="C144">
        <v>1.3037634408602199</v>
      </c>
      <c r="D144">
        <v>0.62</v>
      </c>
      <c r="E144">
        <v>1.26</v>
      </c>
    </row>
    <row r="145" spans="1:5" x14ac:dyDescent="0.25">
      <c r="A145" t="s">
        <v>122</v>
      </c>
      <c r="B145" t="s">
        <v>141</v>
      </c>
      <c r="C145">
        <v>1.3037634408602199</v>
      </c>
      <c r="D145">
        <v>0.77</v>
      </c>
      <c r="E145">
        <v>0.66</v>
      </c>
    </row>
    <row r="146" spans="1:5" x14ac:dyDescent="0.25">
      <c r="A146" t="s">
        <v>122</v>
      </c>
      <c r="B146" t="s">
        <v>142</v>
      </c>
      <c r="C146">
        <v>1.3037634408602199</v>
      </c>
      <c r="D146">
        <v>1.2</v>
      </c>
      <c r="E146">
        <v>0.98</v>
      </c>
    </row>
    <row r="147" spans="1:5" x14ac:dyDescent="0.25">
      <c r="A147" t="s">
        <v>122</v>
      </c>
      <c r="B147" t="s">
        <v>143</v>
      </c>
      <c r="C147">
        <v>1.3037634408602199</v>
      </c>
      <c r="D147">
        <v>0.77</v>
      </c>
      <c r="E147">
        <v>1.08</v>
      </c>
    </row>
    <row r="148" spans="1:5" x14ac:dyDescent="0.25">
      <c r="A148" t="s">
        <v>145</v>
      </c>
      <c r="B148" t="s">
        <v>347</v>
      </c>
      <c r="C148">
        <v>1.4511278195488699</v>
      </c>
      <c r="D148">
        <v>0.94</v>
      </c>
      <c r="E148">
        <v>1.19</v>
      </c>
    </row>
    <row r="149" spans="1:5" x14ac:dyDescent="0.25">
      <c r="A149" t="s">
        <v>145</v>
      </c>
      <c r="B149" t="s">
        <v>349</v>
      </c>
      <c r="C149">
        <v>1.4511278195488699</v>
      </c>
      <c r="D149">
        <v>0.81</v>
      </c>
      <c r="E149">
        <v>0.96</v>
      </c>
    </row>
    <row r="150" spans="1:5" x14ac:dyDescent="0.25">
      <c r="A150" t="s">
        <v>145</v>
      </c>
      <c r="B150" t="s">
        <v>355</v>
      </c>
      <c r="C150">
        <v>1.4511278195488699</v>
      </c>
      <c r="D150">
        <v>0.42</v>
      </c>
      <c r="E150">
        <v>1.63</v>
      </c>
    </row>
    <row r="151" spans="1:5" x14ac:dyDescent="0.25">
      <c r="A151" t="s">
        <v>145</v>
      </c>
      <c r="B151" t="s">
        <v>357</v>
      </c>
      <c r="C151">
        <v>1.4511278195488699</v>
      </c>
      <c r="D151">
        <v>0.69</v>
      </c>
      <c r="E151">
        <v>0.89</v>
      </c>
    </row>
    <row r="152" spans="1:5" x14ac:dyDescent="0.25">
      <c r="A152" t="s">
        <v>145</v>
      </c>
      <c r="B152" t="s">
        <v>360</v>
      </c>
      <c r="C152">
        <v>1.4511278195488699</v>
      </c>
      <c r="D152">
        <v>1.18</v>
      </c>
      <c r="E152">
        <v>1.17</v>
      </c>
    </row>
    <row r="153" spans="1:5" x14ac:dyDescent="0.25">
      <c r="A153" t="s">
        <v>145</v>
      </c>
      <c r="B153" t="s">
        <v>366</v>
      </c>
      <c r="C153">
        <v>1.4511278195488699</v>
      </c>
      <c r="D153">
        <v>1.25</v>
      </c>
      <c r="E153">
        <v>0.74</v>
      </c>
    </row>
    <row r="154" spans="1:5" x14ac:dyDescent="0.25">
      <c r="A154" t="s">
        <v>145</v>
      </c>
      <c r="B154" t="s">
        <v>371</v>
      </c>
      <c r="C154">
        <v>1.4511278195488699</v>
      </c>
      <c r="D154">
        <v>0.62</v>
      </c>
      <c r="E154">
        <v>0.9</v>
      </c>
    </row>
    <row r="155" spans="1:5" x14ac:dyDescent="0.25">
      <c r="A155" t="s">
        <v>145</v>
      </c>
      <c r="B155" t="s">
        <v>149</v>
      </c>
      <c r="C155">
        <v>1.4511278195488699</v>
      </c>
      <c r="D155">
        <v>0.69</v>
      </c>
      <c r="E155">
        <v>1.63</v>
      </c>
    </row>
    <row r="156" spans="1:5" x14ac:dyDescent="0.25">
      <c r="A156" t="s">
        <v>145</v>
      </c>
      <c r="B156" t="s">
        <v>375</v>
      </c>
      <c r="C156">
        <v>1.4511278195488699</v>
      </c>
      <c r="D156">
        <v>0.85</v>
      </c>
      <c r="E156">
        <v>0.56000000000000005</v>
      </c>
    </row>
    <row r="157" spans="1:5" x14ac:dyDescent="0.25">
      <c r="A157" t="s">
        <v>145</v>
      </c>
      <c r="B157" t="s">
        <v>388</v>
      </c>
      <c r="C157">
        <v>1.4511278195488699</v>
      </c>
      <c r="D157">
        <v>1.31</v>
      </c>
      <c r="E157">
        <v>1.1399999999999999</v>
      </c>
    </row>
    <row r="158" spans="1:5" x14ac:dyDescent="0.25">
      <c r="A158" t="s">
        <v>145</v>
      </c>
      <c r="B158" t="s">
        <v>389</v>
      </c>
      <c r="C158">
        <v>1.4511278195488699</v>
      </c>
      <c r="D158">
        <v>1.08</v>
      </c>
      <c r="E158">
        <v>0.76</v>
      </c>
    </row>
    <row r="159" spans="1:5" x14ac:dyDescent="0.25">
      <c r="A159" t="s">
        <v>145</v>
      </c>
      <c r="B159" t="s">
        <v>391</v>
      </c>
      <c r="C159">
        <v>1.4511278195488699</v>
      </c>
      <c r="D159">
        <v>1.03</v>
      </c>
      <c r="E159">
        <v>1.43</v>
      </c>
    </row>
    <row r="160" spans="1:5" x14ac:dyDescent="0.25">
      <c r="A160" t="s">
        <v>145</v>
      </c>
      <c r="B160" t="s">
        <v>146</v>
      </c>
      <c r="C160">
        <v>1.4511278195488699</v>
      </c>
      <c r="D160">
        <v>1.31</v>
      </c>
      <c r="E160">
        <v>1.47</v>
      </c>
    </row>
    <row r="161" spans="1:5" x14ac:dyDescent="0.25">
      <c r="A161" t="s">
        <v>145</v>
      </c>
      <c r="B161" t="s">
        <v>404</v>
      </c>
      <c r="C161">
        <v>1.4511278195488699</v>
      </c>
      <c r="D161">
        <v>1.1100000000000001</v>
      </c>
      <c r="E161">
        <v>0.75</v>
      </c>
    </row>
    <row r="162" spans="1:5" x14ac:dyDescent="0.25">
      <c r="A162" t="s">
        <v>145</v>
      </c>
      <c r="B162" t="s">
        <v>419</v>
      </c>
      <c r="C162">
        <v>1.4511278195488699</v>
      </c>
      <c r="D162">
        <v>1.07</v>
      </c>
      <c r="E162">
        <v>0.54</v>
      </c>
    </row>
    <row r="163" spans="1:5" x14ac:dyDescent="0.25">
      <c r="A163" t="s">
        <v>145</v>
      </c>
      <c r="B163" t="s">
        <v>423</v>
      </c>
      <c r="C163">
        <v>1.4511278195488699</v>
      </c>
      <c r="D163">
        <v>0.8</v>
      </c>
      <c r="E163">
        <v>0.54</v>
      </c>
    </row>
    <row r="164" spans="1:5" x14ac:dyDescent="0.25">
      <c r="A164" t="s">
        <v>145</v>
      </c>
      <c r="B164" t="s">
        <v>425</v>
      </c>
      <c r="C164">
        <v>1.4511278195488699</v>
      </c>
      <c r="D164">
        <v>1.61</v>
      </c>
      <c r="E164">
        <v>0.68</v>
      </c>
    </row>
    <row r="165" spans="1:5" x14ac:dyDescent="0.25">
      <c r="A165" t="s">
        <v>145</v>
      </c>
      <c r="B165" t="s">
        <v>427</v>
      </c>
      <c r="C165">
        <v>1.4511278195488699</v>
      </c>
      <c r="D165">
        <v>1.21</v>
      </c>
      <c r="E165">
        <v>0.82</v>
      </c>
    </row>
    <row r="166" spans="1:5" x14ac:dyDescent="0.25">
      <c r="A166" t="s">
        <v>145</v>
      </c>
      <c r="B166" t="s">
        <v>432</v>
      </c>
      <c r="C166">
        <v>1.4511278195488699</v>
      </c>
      <c r="D166">
        <v>1.38</v>
      </c>
      <c r="E166">
        <v>1.63</v>
      </c>
    </row>
    <row r="167" spans="1:5" x14ac:dyDescent="0.25">
      <c r="A167" t="s">
        <v>145</v>
      </c>
      <c r="B167" t="s">
        <v>433</v>
      </c>
      <c r="C167">
        <v>1.4511278195488699</v>
      </c>
      <c r="D167">
        <v>0.74</v>
      </c>
      <c r="E167">
        <v>1.52</v>
      </c>
    </row>
    <row r="168" spans="1:5" x14ac:dyDescent="0.25">
      <c r="A168" t="s">
        <v>145</v>
      </c>
      <c r="B168" t="s">
        <v>434</v>
      </c>
      <c r="C168">
        <v>1.4511278195488699</v>
      </c>
      <c r="D168">
        <v>0.81</v>
      </c>
      <c r="E168">
        <v>0.67</v>
      </c>
    </row>
    <row r="169" spans="1:5" x14ac:dyDescent="0.25">
      <c r="A169" t="s">
        <v>145</v>
      </c>
      <c r="B169" t="s">
        <v>148</v>
      </c>
      <c r="C169">
        <v>1.4511278195488699</v>
      </c>
      <c r="D169">
        <v>1.03</v>
      </c>
      <c r="E169">
        <v>0.48</v>
      </c>
    </row>
    <row r="170" spans="1:5" x14ac:dyDescent="0.25">
      <c r="A170" t="s">
        <v>145</v>
      </c>
      <c r="B170" t="s">
        <v>147</v>
      </c>
      <c r="C170">
        <v>1.4511278195488699</v>
      </c>
      <c r="D170">
        <v>1.0900000000000001</v>
      </c>
      <c r="E170">
        <v>1.02</v>
      </c>
    </row>
    <row r="171" spans="1:5" x14ac:dyDescent="0.25">
      <c r="A171" t="s">
        <v>21</v>
      </c>
      <c r="B171" t="s">
        <v>152</v>
      </c>
      <c r="C171">
        <v>1.3763440860215099</v>
      </c>
      <c r="D171">
        <v>0.84</v>
      </c>
      <c r="E171">
        <v>1.1000000000000001</v>
      </c>
    </row>
    <row r="172" spans="1:5" x14ac:dyDescent="0.25">
      <c r="A172" t="s">
        <v>21</v>
      </c>
      <c r="B172" t="s">
        <v>269</v>
      </c>
      <c r="C172">
        <v>1.3763440860215099</v>
      </c>
      <c r="D172">
        <v>0.63</v>
      </c>
      <c r="E172">
        <v>0.75</v>
      </c>
    </row>
    <row r="173" spans="1:5" x14ac:dyDescent="0.25">
      <c r="A173" t="s">
        <v>21</v>
      </c>
      <c r="B173" t="s">
        <v>264</v>
      </c>
      <c r="C173">
        <v>1.3763440860215099</v>
      </c>
      <c r="D173">
        <v>1.51</v>
      </c>
      <c r="E173">
        <v>1.35</v>
      </c>
    </row>
    <row r="174" spans="1:5" x14ac:dyDescent="0.25">
      <c r="A174" t="s">
        <v>21</v>
      </c>
      <c r="B174" t="s">
        <v>372</v>
      </c>
      <c r="C174">
        <v>1.3763440860215099</v>
      </c>
      <c r="D174">
        <v>0.21</v>
      </c>
      <c r="E174">
        <v>0.97</v>
      </c>
    </row>
    <row r="175" spans="1:5" x14ac:dyDescent="0.25">
      <c r="A175" t="s">
        <v>21</v>
      </c>
      <c r="B175" t="s">
        <v>267</v>
      </c>
      <c r="C175">
        <v>1.3763440860215099</v>
      </c>
      <c r="D175">
        <v>1.06</v>
      </c>
      <c r="E175">
        <v>1.04</v>
      </c>
    </row>
    <row r="176" spans="1:5" x14ac:dyDescent="0.25">
      <c r="A176" t="s">
        <v>21</v>
      </c>
      <c r="B176" t="s">
        <v>272</v>
      </c>
      <c r="C176">
        <v>1.3763440860215099</v>
      </c>
      <c r="D176">
        <v>1.1599999999999999</v>
      </c>
      <c r="E176">
        <v>0.4</v>
      </c>
    </row>
    <row r="177" spans="1:5" x14ac:dyDescent="0.25">
      <c r="A177" t="s">
        <v>21</v>
      </c>
      <c r="B177" t="s">
        <v>397</v>
      </c>
      <c r="C177">
        <v>1.3763440860215099</v>
      </c>
      <c r="D177">
        <v>1.0900000000000001</v>
      </c>
      <c r="E177">
        <v>1.4</v>
      </c>
    </row>
    <row r="178" spans="1:5" x14ac:dyDescent="0.25">
      <c r="A178" t="s">
        <v>21</v>
      </c>
      <c r="B178" t="s">
        <v>274</v>
      </c>
      <c r="C178">
        <v>1.3763440860215099</v>
      </c>
      <c r="D178">
        <v>1.51</v>
      </c>
      <c r="E178">
        <v>0.65</v>
      </c>
    </row>
    <row r="179" spans="1:5" x14ac:dyDescent="0.25">
      <c r="A179" t="s">
        <v>21</v>
      </c>
      <c r="B179" t="s">
        <v>150</v>
      </c>
      <c r="C179">
        <v>1.3763440860215099</v>
      </c>
      <c r="D179">
        <v>1.06</v>
      </c>
      <c r="E179">
        <v>0.99</v>
      </c>
    </row>
    <row r="180" spans="1:5" x14ac:dyDescent="0.25">
      <c r="A180" t="s">
        <v>21</v>
      </c>
      <c r="B180" t="s">
        <v>275</v>
      </c>
      <c r="C180">
        <v>1.3763440860215099</v>
      </c>
      <c r="D180">
        <v>0.83</v>
      </c>
      <c r="E180">
        <v>0.75</v>
      </c>
    </row>
    <row r="181" spans="1:5" x14ac:dyDescent="0.25">
      <c r="A181" t="s">
        <v>21</v>
      </c>
      <c r="B181" t="s">
        <v>23</v>
      </c>
      <c r="C181">
        <v>1.3763440860215099</v>
      </c>
      <c r="D181">
        <v>1.66</v>
      </c>
      <c r="E181">
        <v>0.92</v>
      </c>
    </row>
    <row r="182" spans="1:5" x14ac:dyDescent="0.25">
      <c r="A182" t="s">
        <v>21</v>
      </c>
      <c r="B182" t="s">
        <v>22</v>
      </c>
      <c r="C182">
        <v>1.3763440860215099</v>
      </c>
      <c r="D182">
        <v>1.31</v>
      </c>
      <c r="E182">
        <v>1.46</v>
      </c>
    </row>
    <row r="183" spans="1:5" x14ac:dyDescent="0.25">
      <c r="A183" t="s">
        <v>21</v>
      </c>
      <c r="B183" t="s">
        <v>266</v>
      </c>
      <c r="C183">
        <v>1.3763440860215099</v>
      </c>
      <c r="D183">
        <v>0.73</v>
      </c>
      <c r="E183">
        <v>1.18</v>
      </c>
    </row>
    <row r="184" spans="1:5" x14ac:dyDescent="0.25">
      <c r="A184" t="s">
        <v>21</v>
      </c>
      <c r="B184" t="s">
        <v>268</v>
      </c>
      <c r="C184">
        <v>1.3763440860215099</v>
      </c>
      <c r="D184">
        <v>0.83</v>
      </c>
      <c r="E184">
        <v>1.35</v>
      </c>
    </row>
    <row r="185" spans="1:5" x14ac:dyDescent="0.25">
      <c r="A185" t="s">
        <v>21</v>
      </c>
      <c r="B185" t="s">
        <v>151</v>
      </c>
      <c r="C185">
        <v>1.3763440860215099</v>
      </c>
      <c r="D185">
        <v>0.83</v>
      </c>
      <c r="E185">
        <v>1.51</v>
      </c>
    </row>
    <row r="186" spans="1:5" x14ac:dyDescent="0.25">
      <c r="A186" t="s">
        <v>21</v>
      </c>
      <c r="B186" t="s">
        <v>153</v>
      </c>
      <c r="C186">
        <v>1.3763440860215099</v>
      </c>
      <c r="D186">
        <v>1.76</v>
      </c>
      <c r="E186">
        <v>0.43</v>
      </c>
    </row>
    <row r="187" spans="1:5" x14ac:dyDescent="0.25">
      <c r="A187" t="s">
        <v>21</v>
      </c>
      <c r="B187" t="s">
        <v>273</v>
      </c>
      <c r="C187">
        <v>1.3763440860215099</v>
      </c>
      <c r="D187">
        <v>0.61</v>
      </c>
      <c r="E187">
        <v>0.7</v>
      </c>
    </row>
    <row r="188" spans="1:5" x14ac:dyDescent="0.25">
      <c r="A188" t="s">
        <v>21</v>
      </c>
      <c r="B188" t="s">
        <v>265</v>
      </c>
      <c r="C188">
        <v>1.3763440860215099</v>
      </c>
      <c r="D188">
        <v>0.83</v>
      </c>
      <c r="E188">
        <v>1.02</v>
      </c>
    </row>
    <row r="189" spans="1:5" x14ac:dyDescent="0.25">
      <c r="A189" t="s">
        <v>21</v>
      </c>
      <c r="B189" t="s">
        <v>271</v>
      </c>
      <c r="C189">
        <v>1.3763440860215099</v>
      </c>
      <c r="D189">
        <v>0.73</v>
      </c>
      <c r="E189">
        <v>1.1299999999999999</v>
      </c>
    </row>
    <row r="190" spans="1:5" x14ac:dyDescent="0.25">
      <c r="A190" t="s">
        <v>21</v>
      </c>
      <c r="B190" t="s">
        <v>270</v>
      </c>
      <c r="C190">
        <v>1.3763440860215099</v>
      </c>
      <c r="D190">
        <v>0.78</v>
      </c>
      <c r="E190">
        <v>0.92</v>
      </c>
    </row>
    <row r="191" spans="1:5" x14ac:dyDescent="0.25">
      <c r="A191" t="s">
        <v>154</v>
      </c>
      <c r="B191" t="s">
        <v>159</v>
      </c>
      <c r="C191">
        <v>1.29749103942652</v>
      </c>
      <c r="D191">
        <v>0.66</v>
      </c>
      <c r="E191">
        <v>0.83</v>
      </c>
    </row>
    <row r="192" spans="1:5" x14ac:dyDescent="0.25">
      <c r="A192" t="s">
        <v>154</v>
      </c>
      <c r="B192" t="s">
        <v>161</v>
      </c>
      <c r="C192">
        <v>1.29749103942652</v>
      </c>
      <c r="D192">
        <v>0.44</v>
      </c>
      <c r="E192">
        <v>0.49</v>
      </c>
    </row>
    <row r="193" spans="1:5" x14ac:dyDescent="0.25">
      <c r="A193" t="s">
        <v>154</v>
      </c>
      <c r="B193" t="s">
        <v>163</v>
      </c>
      <c r="C193">
        <v>1.29749103942652</v>
      </c>
      <c r="D193">
        <v>1.71</v>
      </c>
      <c r="E193">
        <v>0.9</v>
      </c>
    </row>
    <row r="194" spans="1:5" x14ac:dyDescent="0.25">
      <c r="A194" t="s">
        <v>154</v>
      </c>
      <c r="B194" t="s">
        <v>160</v>
      </c>
      <c r="C194">
        <v>1.29749103942652</v>
      </c>
      <c r="D194">
        <v>0.72</v>
      </c>
      <c r="E194">
        <v>0.97</v>
      </c>
    </row>
    <row r="195" spans="1:5" x14ac:dyDescent="0.25">
      <c r="A195" t="s">
        <v>154</v>
      </c>
      <c r="B195" t="s">
        <v>165</v>
      </c>
      <c r="C195">
        <v>1.29749103942652</v>
      </c>
      <c r="D195">
        <v>0.77</v>
      </c>
      <c r="E195">
        <v>1.62</v>
      </c>
    </row>
    <row r="196" spans="1:5" x14ac:dyDescent="0.25">
      <c r="A196" t="s">
        <v>154</v>
      </c>
      <c r="B196" t="s">
        <v>164</v>
      </c>
      <c r="C196">
        <v>1.29749103942652</v>
      </c>
      <c r="D196">
        <v>0.88</v>
      </c>
      <c r="E196">
        <v>1.67</v>
      </c>
    </row>
    <row r="197" spans="1:5" x14ac:dyDescent="0.25">
      <c r="A197" t="s">
        <v>154</v>
      </c>
      <c r="B197" t="s">
        <v>167</v>
      </c>
      <c r="C197">
        <v>1.29749103942652</v>
      </c>
      <c r="D197">
        <v>1.54</v>
      </c>
      <c r="E197">
        <v>0.42</v>
      </c>
    </row>
    <row r="198" spans="1:5" x14ac:dyDescent="0.25">
      <c r="A198" t="s">
        <v>154</v>
      </c>
      <c r="B198" t="s">
        <v>168</v>
      </c>
      <c r="C198">
        <v>1.29749103942652</v>
      </c>
      <c r="D198">
        <v>0.77</v>
      </c>
      <c r="E198">
        <v>0.9</v>
      </c>
    </row>
    <row r="199" spans="1:5" x14ac:dyDescent="0.25">
      <c r="A199" t="s">
        <v>154</v>
      </c>
      <c r="B199" t="s">
        <v>156</v>
      </c>
      <c r="C199">
        <v>1.29749103942652</v>
      </c>
      <c r="D199">
        <v>1.48</v>
      </c>
      <c r="E199">
        <v>0.6</v>
      </c>
    </row>
    <row r="200" spans="1:5" x14ac:dyDescent="0.25">
      <c r="A200" t="s">
        <v>154</v>
      </c>
      <c r="B200" t="s">
        <v>169</v>
      </c>
      <c r="C200">
        <v>1.29749103942652</v>
      </c>
      <c r="D200">
        <v>0.77</v>
      </c>
      <c r="E200">
        <v>1.46</v>
      </c>
    </row>
    <row r="201" spans="1:5" x14ac:dyDescent="0.25">
      <c r="A201" t="s">
        <v>154</v>
      </c>
      <c r="B201" t="s">
        <v>162</v>
      </c>
      <c r="C201">
        <v>1.29749103942652</v>
      </c>
      <c r="D201">
        <v>0.55000000000000004</v>
      </c>
      <c r="E201">
        <v>0.9</v>
      </c>
    </row>
    <row r="202" spans="1:5" x14ac:dyDescent="0.25">
      <c r="A202" t="s">
        <v>154</v>
      </c>
      <c r="B202" t="s">
        <v>170</v>
      </c>
      <c r="C202">
        <v>1.29749103942652</v>
      </c>
      <c r="D202">
        <v>1.21</v>
      </c>
      <c r="E202">
        <v>1.6</v>
      </c>
    </row>
    <row r="203" spans="1:5" x14ac:dyDescent="0.25">
      <c r="A203" t="s">
        <v>154</v>
      </c>
      <c r="B203" t="s">
        <v>166</v>
      </c>
      <c r="C203">
        <v>1.29749103942652</v>
      </c>
      <c r="D203">
        <v>0.89</v>
      </c>
      <c r="E203">
        <v>0.9</v>
      </c>
    </row>
    <row r="204" spans="1:5" x14ac:dyDescent="0.25">
      <c r="A204" t="s">
        <v>154</v>
      </c>
      <c r="B204" t="s">
        <v>174</v>
      </c>
      <c r="C204">
        <v>1.29749103942652</v>
      </c>
      <c r="D204">
        <v>1.21</v>
      </c>
      <c r="E204">
        <v>1.04</v>
      </c>
    </row>
    <row r="205" spans="1:5" x14ac:dyDescent="0.25">
      <c r="A205" t="s">
        <v>154</v>
      </c>
      <c r="B205" t="s">
        <v>172</v>
      </c>
      <c r="C205">
        <v>1.29749103942652</v>
      </c>
      <c r="D205">
        <v>0.77</v>
      </c>
      <c r="E205">
        <v>0.97</v>
      </c>
    </row>
    <row r="206" spans="1:5" x14ac:dyDescent="0.25">
      <c r="A206" t="s">
        <v>154</v>
      </c>
      <c r="B206" t="s">
        <v>171</v>
      </c>
      <c r="C206">
        <v>1.29749103942652</v>
      </c>
      <c r="D206">
        <v>0.77</v>
      </c>
      <c r="E206">
        <v>0.97</v>
      </c>
    </row>
    <row r="207" spans="1:5" x14ac:dyDescent="0.25">
      <c r="A207" t="s">
        <v>154</v>
      </c>
      <c r="B207" t="s">
        <v>158</v>
      </c>
      <c r="C207">
        <v>1.29749103942652</v>
      </c>
      <c r="D207">
        <v>1.05</v>
      </c>
      <c r="E207">
        <v>1.1100000000000001</v>
      </c>
    </row>
    <row r="208" spans="1:5" x14ac:dyDescent="0.25">
      <c r="A208" t="s">
        <v>154</v>
      </c>
      <c r="B208" t="s">
        <v>155</v>
      </c>
      <c r="C208">
        <v>1.29749103942652</v>
      </c>
      <c r="D208">
        <v>1.65</v>
      </c>
      <c r="E208">
        <v>1.04</v>
      </c>
    </row>
    <row r="209" spans="1:5" x14ac:dyDescent="0.25">
      <c r="A209" t="s">
        <v>154</v>
      </c>
      <c r="B209" t="s">
        <v>157</v>
      </c>
      <c r="C209">
        <v>1.29749103942652</v>
      </c>
      <c r="D209">
        <v>1.32</v>
      </c>
      <c r="E209">
        <v>0.62</v>
      </c>
    </row>
    <row r="210" spans="1:5" x14ac:dyDescent="0.25">
      <c r="A210" t="s">
        <v>154</v>
      </c>
      <c r="B210" t="s">
        <v>173</v>
      </c>
      <c r="C210">
        <v>1.29749103942652</v>
      </c>
      <c r="D210">
        <v>0.88</v>
      </c>
      <c r="E210">
        <v>0.9</v>
      </c>
    </row>
    <row r="211" spans="1:5" x14ac:dyDescent="0.25">
      <c r="A211" t="s">
        <v>175</v>
      </c>
      <c r="B211" t="s">
        <v>284</v>
      </c>
      <c r="C211">
        <v>1.19161676646707</v>
      </c>
      <c r="D211">
        <v>1.33</v>
      </c>
      <c r="E211">
        <v>1.1599999999999999</v>
      </c>
    </row>
    <row r="212" spans="1:5" x14ac:dyDescent="0.25">
      <c r="A212" t="s">
        <v>175</v>
      </c>
      <c r="B212" t="s">
        <v>179</v>
      </c>
      <c r="C212">
        <v>1.19161676646707</v>
      </c>
      <c r="D212">
        <v>0.98</v>
      </c>
      <c r="E212">
        <v>1.62</v>
      </c>
    </row>
    <row r="213" spans="1:5" x14ac:dyDescent="0.25">
      <c r="A213" t="s">
        <v>175</v>
      </c>
      <c r="B213" t="s">
        <v>282</v>
      </c>
      <c r="C213">
        <v>1.19161676646707</v>
      </c>
      <c r="D213">
        <v>1.05</v>
      </c>
      <c r="E213">
        <v>0.54</v>
      </c>
    </row>
    <row r="214" spans="1:5" x14ac:dyDescent="0.25">
      <c r="A214" t="s">
        <v>175</v>
      </c>
      <c r="B214" t="s">
        <v>176</v>
      </c>
      <c r="C214">
        <v>1.19161676646707</v>
      </c>
      <c r="D214">
        <v>0.91</v>
      </c>
      <c r="E214">
        <v>0.7</v>
      </c>
    </row>
    <row r="215" spans="1:5" x14ac:dyDescent="0.25">
      <c r="A215" t="s">
        <v>175</v>
      </c>
      <c r="B215" t="s">
        <v>285</v>
      </c>
      <c r="C215">
        <v>1.19161676646707</v>
      </c>
      <c r="D215">
        <v>1.05</v>
      </c>
      <c r="E215">
        <v>1.24</v>
      </c>
    </row>
    <row r="216" spans="1:5" x14ac:dyDescent="0.25">
      <c r="A216" t="s">
        <v>175</v>
      </c>
      <c r="B216" t="s">
        <v>277</v>
      </c>
      <c r="C216">
        <v>1.19161676646707</v>
      </c>
      <c r="D216">
        <v>0.56000000000000005</v>
      </c>
      <c r="E216">
        <v>1.01</v>
      </c>
    </row>
    <row r="217" spans="1:5" x14ac:dyDescent="0.25">
      <c r="A217" t="s">
        <v>175</v>
      </c>
      <c r="B217" t="s">
        <v>281</v>
      </c>
      <c r="C217">
        <v>1.19161676646707</v>
      </c>
      <c r="D217">
        <v>0.53</v>
      </c>
      <c r="E217">
        <v>1.43</v>
      </c>
    </row>
    <row r="218" spans="1:5" x14ac:dyDescent="0.25">
      <c r="A218" t="s">
        <v>175</v>
      </c>
      <c r="B218" t="s">
        <v>178</v>
      </c>
      <c r="C218">
        <v>1.19161676646707</v>
      </c>
      <c r="D218">
        <v>0.42</v>
      </c>
      <c r="E218">
        <v>1.1599999999999999</v>
      </c>
    </row>
    <row r="219" spans="1:5" x14ac:dyDescent="0.25">
      <c r="A219" t="s">
        <v>175</v>
      </c>
      <c r="B219" t="s">
        <v>278</v>
      </c>
      <c r="C219">
        <v>1.19161676646707</v>
      </c>
      <c r="D219">
        <v>0.7</v>
      </c>
      <c r="E219">
        <v>1.62</v>
      </c>
    </row>
    <row r="220" spans="1:5" x14ac:dyDescent="0.25">
      <c r="A220" t="s">
        <v>175</v>
      </c>
      <c r="B220" t="s">
        <v>276</v>
      </c>
      <c r="C220">
        <v>1.19161676646707</v>
      </c>
      <c r="D220">
        <v>2.2400000000000002</v>
      </c>
      <c r="E220">
        <v>0.23</v>
      </c>
    </row>
    <row r="221" spans="1:5" x14ac:dyDescent="0.25">
      <c r="A221" t="s">
        <v>175</v>
      </c>
      <c r="B221" t="s">
        <v>279</v>
      </c>
      <c r="C221">
        <v>1.19161676646707</v>
      </c>
      <c r="D221">
        <v>1.96</v>
      </c>
      <c r="E221">
        <v>0.7</v>
      </c>
    </row>
    <row r="222" spans="1:5" x14ac:dyDescent="0.25">
      <c r="A222" t="s">
        <v>175</v>
      </c>
      <c r="B222" t="s">
        <v>283</v>
      </c>
      <c r="C222">
        <v>1.19161676646707</v>
      </c>
      <c r="D222">
        <v>0.91</v>
      </c>
      <c r="E222">
        <v>0.46</v>
      </c>
    </row>
    <row r="223" spans="1:5" x14ac:dyDescent="0.25">
      <c r="A223" t="s">
        <v>175</v>
      </c>
      <c r="B223" t="s">
        <v>177</v>
      </c>
      <c r="C223">
        <v>1.19161676646707</v>
      </c>
      <c r="D223">
        <v>0.7</v>
      </c>
      <c r="E223">
        <v>1.1599999999999999</v>
      </c>
    </row>
    <row r="224" spans="1:5" x14ac:dyDescent="0.25">
      <c r="A224" t="s">
        <v>175</v>
      </c>
      <c r="B224" t="s">
        <v>280</v>
      </c>
      <c r="C224">
        <v>1.19161676646707</v>
      </c>
      <c r="D224">
        <v>0.63</v>
      </c>
      <c r="E224">
        <v>1.01</v>
      </c>
    </row>
    <row r="225" spans="1:5" x14ac:dyDescent="0.25">
      <c r="A225" t="s">
        <v>24</v>
      </c>
      <c r="B225" t="s">
        <v>292</v>
      </c>
      <c r="C225">
        <v>1.58704453441296</v>
      </c>
      <c r="D225">
        <v>1.7</v>
      </c>
      <c r="E225">
        <v>1.05</v>
      </c>
    </row>
    <row r="226" spans="1:5" x14ac:dyDescent="0.25">
      <c r="A226" t="s">
        <v>24</v>
      </c>
      <c r="B226" t="s">
        <v>289</v>
      </c>
      <c r="C226">
        <v>1.58704453441296</v>
      </c>
      <c r="D226">
        <v>0.57999999999999996</v>
      </c>
      <c r="E226">
        <v>1.33</v>
      </c>
    </row>
    <row r="227" spans="1:5" x14ac:dyDescent="0.25">
      <c r="A227" t="s">
        <v>24</v>
      </c>
      <c r="B227" t="s">
        <v>180</v>
      </c>
      <c r="C227">
        <v>1.58704453441296</v>
      </c>
      <c r="D227">
        <v>1.1000000000000001</v>
      </c>
      <c r="E227">
        <v>1.2</v>
      </c>
    </row>
    <row r="228" spans="1:5" x14ac:dyDescent="0.25">
      <c r="A228" t="s">
        <v>24</v>
      </c>
      <c r="B228" t="s">
        <v>326</v>
      </c>
      <c r="C228">
        <v>1.58704453441296</v>
      </c>
      <c r="D228">
        <v>0.68</v>
      </c>
      <c r="E228">
        <v>1.1599999999999999</v>
      </c>
    </row>
    <row r="229" spans="1:5" x14ac:dyDescent="0.25">
      <c r="A229" t="s">
        <v>24</v>
      </c>
      <c r="B229" t="s">
        <v>288</v>
      </c>
      <c r="C229">
        <v>1.58704453441296</v>
      </c>
      <c r="D229">
        <v>0.74</v>
      </c>
      <c r="E229">
        <v>1.44</v>
      </c>
    </row>
    <row r="230" spans="1:5" x14ac:dyDescent="0.25">
      <c r="A230" t="s">
        <v>24</v>
      </c>
      <c r="B230" t="s">
        <v>287</v>
      </c>
      <c r="C230">
        <v>1.58704453441296</v>
      </c>
      <c r="D230">
        <v>0.73</v>
      </c>
      <c r="E230">
        <v>0.72</v>
      </c>
    </row>
    <row r="231" spans="1:5" x14ac:dyDescent="0.25">
      <c r="A231" t="s">
        <v>24</v>
      </c>
      <c r="B231" t="s">
        <v>293</v>
      </c>
      <c r="C231">
        <v>1.58704453441296</v>
      </c>
      <c r="D231">
        <v>0.92</v>
      </c>
      <c r="E231">
        <v>1.1000000000000001</v>
      </c>
    </row>
    <row r="232" spans="1:5" x14ac:dyDescent="0.25">
      <c r="A232" t="s">
        <v>24</v>
      </c>
      <c r="B232" t="s">
        <v>294</v>
      </c>
      <c r="C232">
        <v>1.58704453441296</v>
      </c>
      <c r="D232">
        <v>1.84</v>
      </c>
      <c r="E232">
        <v>0.84</v>
      </c>
    </row>
    <row r="233" spans="1:5" x14ac:dyDescent="0.25">
      <c r="A233" t="s">
        <v>24</v>
      </c>
      <c r="B233" t="s">
        <v>295</v>
      </c>
      <c r="C233">
        <v>1.58704453441296</v>
      </c>
      <c r="D233">
        <v>1.37</v>
      </c>
      <c r="E233">
        <v>0.48</v>
      </c>
    </row>
    <row r="234" spans="1:5" x14ac:dyDescent="0.25">
      <c r="A234" t="s">
        <v>24</v>
      </c>
      <c r="B234" t="s">
        <v>25</v>
      </c>
      <c r="C234">
        <v>1.58704453441296</v>
      </c>
      <c r="D234">
        <v>0.95</v>
      </c>
      <c r="E234">
        <v>0.84</v>
      </c>
    </row>
    <row r="235" spans="1:5" x14ac:dyDescent="0.25">
      <c r="A235" t="s">
        <v>24</v>
      </c>
      <c r="B235" t="s">
        <v>327</v>
      </c>
      <c r="C235">
        <v>1.58704453441296</v>
      </c>
      <c r="D235">
        <v>1.21</v>
      </c>
      <c r="E235">
        <v>1.05</v>
      </c>
    </row>
    <row r="236" spans="1:5" x14ac:dyDescent="0.25">
      <c r="A236" t="s">
        <v>24</v>
      </c>
      <c r="B236" t="s">
        <v>286</v>
      </c>
      <c r="C236">
        <v>1.58704453441296</v>
      </c>
      <c r="D236">
        <v>1.58</v>
      </c>
      <c r="E236">
        <v>0.6</v>
      </c>
    </row>
    <row r="237" spans="1:5" x14ac:dyDescent="0.25">
      <c r="A237" t="s">
        <v>24</v>
      </c>
      <c r="B237" t="s">
        <v>291</v>
      </c>
      <c r="C237">
        <v>1.58704453441296</v>
      </c>
      <c r="D237">
        <v>0.28999999999999998</v>
      </c>
      <c r="E237">
        <v>1.22</v>
      </c>
    </row>
    <row r="238" spans="1:5" x14ac:dyDescent="0.25">
      <c r="A238" t="s">
        <v>24</v>
      </c>
      <c r="B238" t="s">
        <v>26</v>
      </c>
      <c r="C238">
        <v>1.58704453441296</v>
      </c>
      <c r="D238">
        <v>1.55</v>
      </c>
      <c r="E238">
        <v>0.83</v>
      </c>
    </row>
    <row r="239" spans="1:5" x14ac:dyDescent="0.25">
      <c r="A239" t="s">
        <v>24</v>
      </c>
      <c r="B239" t="s">
        <v>184</v>
      </c>
      <c r="C239">
        <v>1.58704453441296</v>
      </c>
      <c r="D239">
        <v>1</v>
      </c>
      <c r="E239">
        <v>1.1399999999999999</v>
      </c>
    </row>
    <row r="240" spans="1:5" x14ac:dyDescent="0.25">
      <c r="A240" t="s">
        <v>24</v>
      </c>
      <c r="B240" t="s">
        <v>290</v>
      </c>
      <c r="C240">
        <v>1.58704453441296</v>
      </c>
      <c r="D240">
        <v>0.95</v>
      </c>
      <c r="E240">
        <v>1.08</v>
      </c>
    </row>
    <row r="241" spans="1:5" x14ac:dyDescent="0.25">
      <c r="A241" t="s">
        <v>24</v>
      </c>
      <c r="B241" t="s">
        <v>183</v>
      </c>
      <c r="C241">
        <v>1.58704453441296</v>
      </c>
      <c r="D241">
        <v>0.74</v>
      </c>
      <c r="E241">
        <v>1.26</v>
      </c>
    </row>
    <row r="242" spans="1:5" x14ac:dyDescent="0.25">
      <c r="A242" t="s">
        <v>24</v>
      </c>
      <c r="B242" t="s">
        <v>182</v>
      </c>
      <c r="C242">
        <v>1.58704453441296</v>
      </c>
      <c r="D242">
        <v>0.8</v>
      </c>
      <c r="E242">
        <v>1.24</v>
      </c>
    </row>
    <row r="243" spans="1:5" x14ac:dyDescent="0.25">
      <c r="A243" t="s">
        <v>24</v>
      </c>
      <c r="B243" t="s">
        <v>185</v>
      </c>
      <c r="C243">
        <v>1.58704453441296</v>
      </c>
      <c r="D243">
        <v>0.53</v>
      </c>
      <c r="E243">
        <v>0.72</v>
      </c>
    </row>
    <row r="244" spans="1:5" x14ac:dyDescent="0.25">
      <c r="A244" t="s">
        <v>24</v>
      </c>
      <c r="B244" t="s">
        <v>181</v>
      </c>
      <c r="C244">
        <v>1.58704453441296</v>
      </c>
      <c r="D244">
        <v>0.79</v>
      </c>
      <c r="E244">
        <v>0.72</v>
      </c>
    </row>
    <row r="245" spans="1:5" x14ac:dyDescent="0.25">
      <c r="A245" t="s">
        <v>27</v>
      </c>
      <c r="B245" t="s">
        <v>187</v>
      </c>
      <c r="C245">
        <v>1.2846153846153801</v>
      </c>
      <c r="D245">
        <v>0.6</v>
      </c>
      <c r="E245">
        <v>1.17</v>
      </c>
    </row>
    <row r="246" spans="1:5" x14ac:dyDescent="0.25">
      <c r="A246" t="s">
        <v>27</v>
      </c>
      <c r="B246" t="s">
        <v>191</v>
      </c>
      <c r="C246">
        <v>1.2846153846153801</v>
      </c>
      <c r="D246">
        <v>1.28</v>
      </c>
      <c r="E246">
        <v>1.34</v>
      </c>
    </row>
    <row r="247" spans="1:5" x14ac:dyDescent="0.25">
      <c r="A247" t="s">
        <v>27</v>
      </c>
      <c r="B247" t="s">
        <v>28</v>
      </c>
      <c r="C247">
        <v>1.2846153846153801</v>
      </c>
      <c r="D247">
        <v>1.26</v>
      </c>
      <c r="E247">
        <v>0.69</v>
      </c>
    </row>
    <row r="248" spans="1:5" x14ac:dyDescent="0.25">
      <c r="A248" t="s">
        <v>27</v>
      </c>
      <c r="B248" t="s">
        <v>186</v>
      </c>
      <c r="C248">
        <v>1.2846153846153801</v>
      </c>
      <c r="D248">
        <v>1.1399999999999999</v>
      </c>
      <c r="E248">
        <v>0.82</v>
      </c>
    </row>
    <row r="249" spans="1:5" x14ac:dyDescent="0.25">
      <c r="A249" t="s">
        <v>27</v>
      </c>
      <c r="B249" t="s">
        <v>189</v>
      </c>
      <c r="C249">
        <v>1.2846153846153801</v>
      </c>
      <c r="D249">
        <v>0.48</v>
      </c>
      <c r="E249">
        <v>0.82</v>
      </c>
    </row>
    <row r="250" spans="1:5" x14ac:dyDescent="0.25">
      <c r="A250" t="s">
        <v>27</v>
      </c>
      <c r="B250" t="s">
        <v>297</v>
      </c>
      <c r="C250">
        <v>1.2846153846153801</v>
      </c>
      <c r="D250">
        <v>0.96</v>
      </c>
      <c r="E250">
        <v>1.17</v>
      </c>
    </row>
    <row r="251" spans="1:5" x14ac:dyDescent="0.25">
      <c r="A251" t="s">
        <v>27</v>
      </c>
      <c r="B251" t="s">
        <v>298</v>
      </c>
      <c r="C251">
        <v>1.2846153846153801</v>
      </c>
      <c r="D251">
        <v>1.49</v>
      </c>
      <c r="E251">
        <v>0.67</v>
      </c>
    </row>
    <row r="252" spans="1:5" x14ac:dyDescent="0.25">
      <c r="A252" t="s">
        <v>27</v>
      </c>
      <c r="B252" t="s">
        <v>31</v>
      </c>
      <c r="C252">
        <v>1.2846153846153801</v>
      </c>
      <c r="D252">
        <v>0.66</v>
      </c>
      <c r="E252">
        <v>0.96</v>
      </c>
    </row>
    <row r="253" spans="1:5" x14ac:dyDescent="0.25">
      <c r="A253" t="s">
        <v>27</v>
      </c>
      <c r="B253" t="s">
        <v>195</v>
      </c>
      <c r="C253">
        <v>1.2846153846153801</v>
      </c>
      <c r="D253">
        <v>1.45</v>
      </c>
      <c r="E253">
        <v>1.21</v>
      </c>
    </row>
    <row r="254" spans="1:5" x14ac:dyDescent="0.25">
      <c r="A254" t="s">
        <v>27</v>
      </c>
      <c r="B254" t="s">
        <v>188</v>
      </c>
      <c r="C254">
        <v>1.2846153846153801</v>
      </c>
      <c r="D254">
        <v>1.17</v>
      </c>
      <c r="E254">
        <v>0.6</v>
      </c>
    </row>
    <row r="255" spans="1:5" x14ac:dyDescent="0.25">
      <c r="A255" t="s">
        <v>27</v>
      </c>
      <c r="B255" t="s">
        <v>296</v>
      </c>
      <c r="C255">
        <v>1.2846153846153801</v>
      </c>
      <c r="D255">
        <v>0.66</v>
      </c>
      <c r="E255">
        <v>1.37</v>
      </c>
    </row>
    <row r="256" spans="1:5" x14ac:dyDescent="0.25">
      <c r="A256" t="s">
        <v>27</v>
      </c>
      <c r="B256" t="s">
        <v>190</v>
      </c>
      <c r="C256">
        <v>1.2846153846153801</v>
      </c>
      <c r="D256">
        <v>0.9</v>
      </c>
      <c r="E256">
        <v>0.96</v>
      </c>
    </row>
    <row r="257" spans="1:5" x14ac:dyDescent="0.25">
      <c r="A257" t="s">
        <v>27</v>
      </c>
      <c r="B257" t="s">
        <v>192</v>
      </c>
      <c r="C257">
        <v>1.2846153846153801</v>
      </c>
      <c r="D257">
        <v>1.02</v>
      </c>
      <c r="E257">
        <v>1.03</v>
      </c>
    </row>
    <row r="258" spans="1:5" x14ac:dyDescent="0.25">
      <c r="A258" t="s">
        <v>27</v>
      </c>
      <c r="B258" t="s">
        <v>329</v>
      </c>
      <c r="C258">
        <v>1.2846153846153801</v>
      </c>
      <c r="D258">
        <v>0.84</v>
      </c>
      <c r="E258">
        <v>0.89</v>
      </c>
    </row>
    <row r="259" spans="1:5" x14ac:dyDescent="0.25">
      <c r="A259" t="s">
        <v>27</v>
      </c>
      <c r="B259" t="s">
        <v>194</v>
      </c>
      <c r="C259">
        <v>1.2846153846153801</v>
      </c>
      <c r="D259">
        <v>0.66</v>
      </c>
      <c r="E259">
        <v>0.96</v>
      </c>
    </row>
    <row r="260" spans="1:5" x14ac:dyDescent="0.25">
      <c r="A260" t="s">
        <v>27</v>
      </c>
      <c r="B260" t="s">
        <v>299</v>
      </c>
      <c r="C260">
        <v>1.2846153846153801</v>
      </c>
      <c r="D260">
        <v>1.1399999999999999</v>
      </c>
      <c r="E260">
        <v>0.62</v>
      </c>
    </row>
    <row r="261" spans="1:5" x14ac:dyDescent="0.25">
      <c r="A261" t="s">
        <v>27</v>
      </c>
      <c r="B261" t="s">
        <v>328</v>
      </c>
      <c r="C261">
        <v>1.2846153846153801</v>
      </c>
      <c r="D261">
        <v>1.26</v>
      </c>
      <c r="E261">
        <v>1.03</v>
      </c>
    </row>
    <row r="262" spans="1:5" x14ac:dyDescent="0.25">
      <c r="A262" t="s">
        <v>27</v>
      </c>
      <c r="B262" t="s">
        <v>193</v>
      </c>
      <c r="C262">
        <v>1.2846153846153801</v>
      </c>
      <c r="D262">
        <v>1.2</v>
      </c>
      <c r="E262">
        <v>0.82</v>
      </c>
    </row>
    <row r="263" spans="1:5" x14ac:dyDescent="0.25">
      <c r="A263" t="s">
        <v>27</v>
      </c>
      <c r="B263" t="s">
        <v>30</v>
      </c>
      <c r="C263">
        <v>1.2846153846153801</v>
      </c>
      <c r="D263">
        <v>1.02</v>
      </c>
      <c r="E263">
        <v>1.1000000000000001</v>
      </c>
    </row>
    <row r="264" spans="1:5" x14ac:dyDescent="0.25">
      <c r="A264" t="s">
        <v>27</v>
      </c>
      <c r="B264" t="s">
        <v>29</v>
      </c>
      <c r="C264">
        <v>1.2846153846153801</v>
      </c>
      <c r="D264">
        <v>0.84</v>
      </c>
      <c r="E264">
        <v>1.65</v>
      </c>
    </row>
    <row r="265" spans="1:5" x14ac:dyDescent="0.25">
      <c r="A265" t="s">
        <v>196</v>
      </c>
      <c r="B265" t="s">
        <v>205</v>
      </c>
      <c r="C265">
        <v>1.6121495327102799</v>
      </c>
      <c r="D265">
        <v>1.29</v>
      </c>
      <c r="E265">
        <v>0.97</v>
      </c>
    </row>
    <row r="266" spans="1:5" x14ac:dyDescent="0.25">
      <c r="A266" t="s">
        <v>196</v>
      </c>
      <c r="B266" t="s">
        <v>306</v>
      </c>
      <c r="C266">
        <v>1.6121495327102799</v>
      </c>
      <c r="D266">
        <v>1.97</v>
      </c>
      <c r="E266">
        <v>0.68</v>
      </c>
    </row>
    <row r="267" spans="1:5" x14ac:dyDescent="0.25">
      <c r="A267" t="s">
        <v>196</v>
      </c>
      <c r="B267" t="s">
        <v>206</v>
      </c>
      <c r="C267">
        <v>1.6121495327102799</v>
      </c>
      <c r="D267">
        <v>0.56999999999999995</v>
      </c>
      <c r="E267">
        <v>1.31</v>
      </c>
    </row>
    <row r="268" spans="1:5" x14ac:dyDescent="0.25">
      <c r="A268" t="s">
        <v>196</v>
      </c>
      <c r="B268" t="s">
        <v>197</v>
      </c>
      <c r="C268">
        <v>1.6121495327102799</v>
      </c>
      <c r="D268">
        <v>0.83</v>
      </c>
      <c r="E268">
        <v>1.87</v>
      </c>
    </row>
    <row r="269" spans="1:5" x14ac:dyDescent="0.25">
      <c r="A269" t="s">
        <v>196</v>
      </c>
      <c r="B269" t="s">
        <v>307</v>
      </c>
      <c r="C269">
        <v>1.6121495327102799</v>
      </c>
      <c r="D269">
        <v>1.3</v>
      </c>
      <c r="E269">
        <v>0.56000000000000005</v>
      </c>
    </row>
    <row r="270" spans="1:5" x14ac:dyDescent="0.25">
      <c r="A270" t="s">
        <v>196</v>
      </c>
      <c r="B270" t="s">
        <v>204</v>
      </c>
      <c r="C270">
        <v>1.6121495327102799</v>
      </c>
      <c r="D270">
        <v>0.98</v>
      </c>
      <c r="E270">
        <v>1.31</v>
      </c>
    </row>
    <row r="271" spans="1:5" x14ac:dyDescent="0.25">
      <c r="A271" t="s">
        <v>196</v>
      </c>
      <c r="B271" t="s">
        <v>302</v>
      </c>
      <c r="C271">
        <v>1.6121495327102799</v>
      </c>
      <c r="D271">
        <v>0.72</v>
      </c>
      <c r="E271">
        <v>0.42</v>
      </c>
    </row>
    <row r="272" spans="1:5" x14ac:dyDescent="0.25">
      <c r="A272" t="s">
        <v>196</v>
      </c>
      <c r="B272" t="s">
        <v>305</v>
      </c>
      <c r="C272">
        <v>1.6121495327102799</v>
      </c>
      <c r="D272">
        <v>0.96</v>
      </c>
      <c r="E272">
        <v>0.74</v>
      </c>
    </row>
    <row r="273" spans="1:5" x14ac:dyDescent="0.25">
      <c r="A273" t="s">
        <v>196</v>
      </c>
      <c r="B273" t="s">
        <v>202</v>
      </c>
      <c r="C273">
        <v>1.6121495327102799</v>
      </c>
      <c r="D273">
        <v>0.88</v>
      </c>
      <c r="E273">
        <v>0.74</v>
      </c>
    </row>
    <row r="274" spans="1:5" x14ac:dyDescent="0.25">
      <c r="A274" t="s">
        <v>196</v>
      </c>
      <c r="B274" t="s">
        <v>200</v>
      </c>
      <c r="C274">
        <v>1.6121495327102799</v>
      </c>
      <c r="D274">
        <v>1.45</v>
      </c>
      <c r="E274">
        <v>0.45</v>
      </c>
    </row>
    <row r="275" spans="1:5" x14ac:dyDescent="0.25">
      <c r="A275" t="s">
        <v>196</v>
      </c>
      <c r="B275" t="s">
        <v>199</v>
      </c>
      <c r="C275">
        <v>1.6121495327102799</v>
      </c>
      <c r="D275">
        <v>1.03</v>
      </c>
      <c r="E275">
        <v>1.42</v>
      </c>
    </row>
    <row r="276" spans="1:5" x14ac:dyDescent="0.25">
      <c r="A276" t="s">
        <v>196</v>
      </c>
      <c r="B276" t="s">
        <v>303</v>
      </c>
      <c r="C276">
        <v>1.6121495327102799</v>
      </c>
      <c r="D276">
        <v>0.83</v>
      </c>
      <c r="E276">
        <v>0.97</v>
      </c>
    </row>
    <row r="277" spans="1:5" x14ac:dyDescent="0.25">
      <c r="A277" t="s">
        <v>196</v>
      </c>
      <c r="B277" t="s">
        <v>201</v>
      </c>
      <c r="C277">
        <v>1.6121495327102799</v>
      </c>
      <c r="D277">
        <v>1</v>
      </c>
      <c r="E277">
        <v>0.89</v>
      </c>
    </row>
    <row r="278" spans="1:5" x14ac:dyDescent="0.25">
      <c r="A278" t="s">
        <v>196</v>
      </c>
      <c r="B278" t="s">
        <v>304</v>
      </c>
      <c r="C278">
        <v>1.6121495327102799</v>
      </c>
      <c r="D278">
        <v>0.9</v>
      </c>
      <c r="E278">
        <v>1.98</v>
      </c>
    </row>
    <row r="279" spans="1:5" x14ac:dyDescent="0.25">
      <c r="A279" t="s">
        <v>196</v>
      </c>
      <c r="B279" t="s">
        <v>198</v>
      </c>
      <c r="C279">
        <v>1.6121495327102799</v>
      </c>
      <c r="D279">
        <v>1.0900000000000001</v>
      </c>
      <c r="E279">
        <v>0.4</v>
      </c>
    </row>
    <row r="280" spans="1:5" x14ac:dyDescent="0.25">
      <c r="A280" t="s">
        <v>196</v>
      </c>
      <c r="B280" t="s">
        <v>300</v>
      </c>
      <c r="C280">
        <v>1.6121495327102799</v>
      </c>
      <c r="D280">
        <v>0.72</v>
      </c>
      <c r="E280">
        <v>0.97</v>
      </c>
    </row>
    <row r="281" spans="1:5" x14ac:dyDescent="0.25">
      <c r="A281" t="s">
        <v>196</v>
      </c>
      <c r="B281" t="s">
        <v>301</v>
      </c>
      <c r="C281">
        <v>1.6121495327102799</v>
      </c>
      <c r="D281">
        <v>0.83</v>
      </c>
      <c r="E281">
        <v>1.59</v>
      </c>
    </row>
    <row r="282" spans="1:5" x14ac:dyDescent="0.25">
      <c r="A282" t="s">
        <v>196</v>
      </c>
      <c r="B282" t="s">
        <v>203</v>
      </c>
      <c r="C282">
        <v>1.6121495327102799</v>
      </c>
      <c r="D282">
        <v>0.78</v>
      </c>
      <c r="E282">
        <v>0.8</v>
      </c>
    </row>
    <row r="283" spans="1:5" x14ac:dyDescent="0.25">
      <c r="A283" t="s">
        <v>32</v>
      </c>
      <c r="B283" t="s">
        <v>331</v>
      </c>
      <c r="C283">
        <v>1.2486772486772499</v>
      </c>
      <c r="D283">
        <v>0.73</v>
      </c>
      <c r="E283">
        <v>0.83</v>
      </c>
    </row>
    <row r="284" spans="1:5" x14ac:dyDescent="0.25">
      <c r="A284" t="s">
        <v>32</v>
      </c>
      <c r="B284" t="s">
        <v>36</v>
      </c>
      <c r="C284">
        <v>1.2486772486772499</v>
      </c>
      <c r="D284">
        <v>1.46</v>
      </c>
      <c r="E284">
        <v>0.66</v>
      </c>
    </row>
    <row r="285" spans="1:5" x14ac:dyDescent="0.25">
      <c r="A285" t="s">
        <v>32</v>
      </c>
      <c r="B285" t="s">
        <v>212</v>
      </c>
      <c r="C285">
        <v>1.2486772486772499</v>
      </c>
      <c r="D285">
        <v>0.56000000000000005</v>
      </c>
      <c r="E285">
        <v>1.45</v>
      </c>
    </row>
    <row r="286" spans="1:5" x14ac:dyDescent="0.25">
      <c r="A286" t="s">
        <v>32</v>
      </c>
      <c r="B286" t="s">
        <v>311</v>
      </c>
      <c r="C286">
        <v>1.2486772486772499</v>
      </c>
      <c r="D286">
        <v>0.66</v>
      </c>
      <c r="E286">
        <v>1.57</v>
      </c>
    </row>
    <row r="287" spans="1:5" x14ac:dyDescent="0.25">
      <c r="A287" t="s">
        <v>32</v>
      </c>
      <c r="B287" t="s">
        <v>210</v>
      </c>
      <c r="C287">
        <v>1.2486772486772499</v>
      </c>
      <c r="D287">
        <v>1.02</v>
      </c>
      <c r="E287">
        <v>1.07</v>
      </c>
    </row>
    <row r="288" spans="1:5" x14ac:dyDescent="0.25">
      <c r="A288" t="s">
        <v>32</v>
      </c>
      <c r="B288" t="s">
        <v>312</v>
      </c>
      <c r="C288">
        <v>1.2486772486772499</v>
      </c>
      <c r="D288">
        <v>0.64</v>
      </c>
      <c r="E288">
        <v>0.91</v>
      </c>
    </row>
    <row r="289" spans="1:5" x14ac:dyDescent="0.25">
      <c r="A289" t="s">
        <v>32</v>
      </c>
      <c r="B289" t="s">
        <v>209</v>
      </c>
      <c r="C289">
        <v>1.2486772486772499</v>
      </c>
      <c r="D289">
        <v>0.95</v>
      </c>
      <c r="E289">
        <v>1.32</v>
      </c>
    </row>
    <row r="290" spans="1:5" x14ac:dyDescent="0.25">
      <c r="A290" t="s">
        <v>32</v>
      </c>
      <c r="B290" t="s">
        <v>313</v>
      </c>
      <c r="C290">
        <v>1.2486772486772499</v>
      </c>
      <c r="D290">
        <v>0.56000000000000005</v>
      </c>
      <c r="E290">
        <v>1.27</v>
      </c>
    </row>
    <row r="291" spans="1:5" x14ac:dyDescent="0.25">
      <c r="A291" t="s">
        <v>32</v>
      </c>
      <c r="B291" t="s">
        <v>309</v>
      </c>
      <c r="C291">
        <v>1.2486772486772499</v>
      </c>
      <c r="D291">
        <v>1.02</v>
      </c>
      <c r="E291">
        <v>1.24</v>
      </c>
    </row>
    <row r="292" spans="1:5" x14ac:dyDescent="0.25">
      <c r="A292" t="s">
        <v>32</v>
      </c>
      <c r="B292" t="s">
        <v>308</v>
      </c>
      <c r="C292">
        <v>1.2486772486772499</v>
      </c>
      <c r="D292">
        <v>1.02</v>
      </c>
      <c r="E292">
        <v>1.4</v>
      </c>
    </row>
    <row r="293" spans="1:5" x14ac:dyDescent="0.25">
      <c r="A293" t="s">
        <v>32</v>
      </c>
      <c r="B293" t="s">
        <v>207</v>
      </c>
      <c r="C293">
        <v>1.2486772486772499</v>
      </c>
      <c r="D293">
        <v>1.28</v>
      </c>
      <c r="E293">
        <v>0.73</v>
      </c>
    </row>
    <row r="294" spans="1:5" x14ac:dyDescent="0.25">
      <c r="A294" t="s">
        <v>32</v>
      </c>
      <c r="B294" t="s">
        <v>330</v>
      </c>
      <c r="C294">
        <v>1.2486772486772499</v>
      </c>
      <c r="D294">
        <v>0.88</v>
      </c>
      <c r="E294">
        <v>0.73</v>
      </c>
    </row>
    <row r="295" spans="1:5" x14ac:dyDescent="0.25">
      <c r="A295" t="s">
        <v>32</v>
      </c>
      <c r="B295" t="s">
        <v>35</v>
      </c>
      <c r="C295">
        <v>1.2486772486772499</v>
      </c>
      <c r="D295">
        <v>1.67</v>
      </c>
      <c r="E295">
        <v>0.91</v>
      </c>
    </row>
    <row r="296" spans="1:5" x14ac:dyDescent="0.25">
      <c r="A296" t="s">
        <v>32</v>
      </c>
      <c r="B296" t="s">
        <v>34</v>
      </c>
      <c r="C296">
        <v>1.2486772486772499</v>
      </c>
      <c r="D296">
        <v>0.72</v>
      </c>
      <c r="E296">
        <v>0.91</v>
      </c>
    </row>
    <row r="297" spans="1:5" x14ac:dyDescent="0.25">
      <c r="A297" t="s">
        <v>32</v>
      </c>
      <c r="B297" t="s">
        <v>310</v>
      </c>
      <c r="C297">
        <v>1.2486772486772499</v>
      </c>
      <c r="D297">
        <v>0.8</v>
      </c>
      <c r="E297">
        <v>1</v>
      </c>
    </row>
    <row r="298" spans="1:5" x14ac:dyDescent="0.25">
      <c r="A298" t="s">
        <v>32</v>
      </c>
      <c r="B298" t="s">
        <v>208</v>
      </c>
      <c r="C298">
        <v>1.2486772486772499</v>
      </c>
      <c r="D298">
        <v>1.44</v>
      </c>
      <c r="E298">
        <v>0.73</v>
      </c>
    </row>
    <row r="299" spans="1:5" x14ac:dyDescent="0.25">
      <c r="A299" t="s">
        <v>32</v>
      </c>
      <c r="B299" t="s">
        <v>33</v>
      </c>
      <c r="C299">
        <v>1.2486772486772499</v>
      </c>
      <c r="D299">
        <v>1.6</v>
      </c>
      <c r="E299">
        <v>0.45</v>
      </c>
    </row>
    <row r="300" spans="1:5" x14ac:dyDescent="0.25">
      <c r="A300" t="s">
        <v>32</v>
      </c>
      <c r="B300" t="s">
        <v>211</v>
      </c>
      <c r="C300">
        <v>1.2486772486772499</v>
      </c>
      <c r="D300">
        <v>0.95</v>
      </c>
      <c r="E300">
        <v>0.74</v>
      </c>
    </row>
    <row r="301" spans="1:5" x14ac:dyDescent="0.25">
      <c r="A301" t="s">
        <v>213</v>
      </c>
      <c r="B301" t="s">
        <v>221</v>
      </c>
      <c r="C301">
        <v>1.2173913043478299</v>
      </c>
      <c r="D301">
        <v>1.1299999999999999</v>
      </c>
      <c r="E301">
        <v>0.84</v>
      </c>
    </row>
    <row r="302" spans="1:5" x14ac:dyDescent="0.25">
      <c r="A302" t="s">
        <v>213</v>
      </c>
      <c r="B302" t="s">
        <v>214</v>
      </c>
      <c r="C302">
        <v>1.2173913043478299</v>
      </c>
      <c r="D302">
        <v>1.54</v>
      </c>
      <c r="E302">
        <v>0.53</v>
      </c>
    </row>
    <row r="303" spans="1:5" x14ac:dyDescent="0.25">
      <c r="A303" t="s">
        <v>213</v>
      </c>
      <c r="B303" t="s">
        <v>217</v>
      </c>
      <c r="C303">
        <v>1.2173913043478299</v>
      </c>
      <c r="D303">
        <v>0.99</v>
      </c>
      <c r="E303">
        <v>1.1200000000000001</v>
      </c>
    </row>
    <row r="304" spans="1:5" x14ac:dyDescent="0.25">
      <c r="A304" t="s">
        <v>213</v>
      </c>
      <c r="B304" t="s">
        <v>216</v>
      </c>
      <c r="C304">
        <v>1.2173913043478299</v>
      </c>
      <c r="D304">
        <v>0.66</v>
      </c>
      <c r="E304">
        <v>1.34</v>
      </c>
    </row>
    <row r="305" spans="1:5" x14ac:dyDescent="0.25">
      <c r="A305" t="s">
        <v>213</v>
      </c>
      <c r="B305" t="s">
        <v>218</v>
      </c>
      <c r="C305">
        <v>1.2173913043478299</v>
      </c>
      <c r="D305">
        <v>0.98</v>
      </c>
      <c r="E305">
        <v>1</v>
      </c>
    </row>
    <row r="306" spans="1:5" x14ac:dyDescent="0.25">
      <c r="A306" t="s">
        <v>213</v>
      </c>
      <c r="B306" t="s">
        <v>219</v>
      </c>
      <c r="C306">
        <v>1.2173913043478299</v>
      </c>
      <c r="D306">
        <v>0.99</v>
      </c>
      <c r="E306">
        <v>1.18</v>
      </c>
    </row>
    <row r="307" spans="1:5" x14ac:dyDescent="0.25">
      <c r="A307" t="s">
        <v>213</v>
      </c>
      <c r="B307" t="s">
        <v>215</v>
      </c>
      <c r="C307">
        <v>1.2173913043478299</v>
      </c>
      <c r="D307">
        <v>0.88</v>
      </c>
      <c r="E307">
        <v>1.01</v>
      </c>
    </row>
    <row r="308" spans="1:5" x14ac:dyDescent="0.25">
      <c r="A308" t="s">
        <v>213</v>
      </c>
      <c r="B308" t="s">
        <v>314</v>
      </c>
      <c r="C308">
        <v>1.2173913043478299</v>
      </c>
      <c r="D308">
        <v>0.71</v>
      </c>
      <c r="E308">
        <v>1.57</v>
      </c>
    </row>
    <row r="309" spans="1:5" x14ac:dyDescent="0.25">
      <c r="A309" t="s">
        <v>213</v>
      </c>
      <c r="B309" t="s">
        <v>315</v>
      </c>
      <c r="C309">
        <v>1.2173913043478299</v>
      </c>
      <c r="D309">
        <v>2.41</v>
      </c>
      <c r="E309">
        <v>0.11</v>
      </c>
    </row>
    <row r="310" spans="1:5" x14ac:dyDescent="0.25">
      <c r="A310" t="s">
        <v>213</v>
      </c>
      <c r="B310" t="s">
        <v>220</v>
      </c>
      <c r="C310">
        <v>1.2173913043478299</v>
      </c>
      <c r="D310">
        <v>0.66</v>
      </c>
      <c r="E310">
        <v>1.51</v>
      </c>
    </row>
    <row r="311" spans="1:5" x14ac:dyDescent="0.25">
      <c r="A311" t="s">
        <v>213</v>
      </c>
      <c r="B311" t="s">
        <v>222</v>
      </c>
      <c r="C311">
        <v>1.2173913043478299</v>
      </c>
      <c r="D311">
        <v>0.35</v>
      </c>
      <c r="E311">
        <v>0.78</v>
      </c>
    </row>
    <row r="312" spans="1:5" x14ac:dyDescent="0.25">
      <c r="A312" t="s">
        <v>213</v>
      </c>
      <c r="B312" t="s">
        <v>223</v>
      </c>
      <c r="C312">
        <v>1.2173913043478299</v>
      </c>
      <c r="D312">
        <v>0.68</v>
      </c>
      <c r="E312">
        <v>1.04</v>
      </c>
    </row>
    <row r="313" spans="1:5" x14ac:dyDescent="0.25">
      <c r="A313" t="s">
        <v>37</v>
      </c>
      <c r="B313" t="s">
        <v>224</v>
      </c>
      <c r="C313">
        <v>1.6823529411764699</v>
      </c>
      <c r="D313">
        <v>0.86</v>
      </c>
      <c r="E313">
        <v>1.8</v>
      </c>
    </row>
    <row r="314" spans="1:5" x14ac:dyDescent="0.25">
      <c r="A314" t="s">
        <v>37</v>
      </c>
      <c r="B314" t="s">
        <v>229</v>
      </c>
      <c r="C314">
        <v>1.6823529411764699</v>
      </c>
      <c r="D314">
        <v>0.53</v>
      </c>
      <c r="E314">
        <v>0.52</v>
      </c>
    </row>
    <row r="315" spans="1:5" x14ac:dyDescent="0.25">
      <c r="A315" t="s">
        <v>37</v>
      </c>
      <c r="B315" t="s">
        <v>227</v>
      </c>
      <c r="C315">
        <v>1.6823529411764699</v>
      </c>
      <c r="D315">
        <v>0.59</v>
      </c>
      <c r="E315">
        <v>0.6</v>
      </c>
    </row>
    <row r="316" spans="1:5" x14ac:dyDescent="0.25">
      <c r="A316" t="s">
        <v>37</v>
      </c>
      <c r="B316" t="s">
        <v>226</v>
      </c>
      <c r="C316">
        <v>1.6823529411764699</v>
      </c>
      <c r="D316">
        <v>1.19</v>
      </c>
      <c r="E316">
        <v>0.97</v>
      </c>
    </row>
    <row r="317" spans="1:5" x14ac:dyDescent="0.25">
      <c r="A317" t="s">
        <v>37</v>
      </c>
      <c r="B317" t="s">
        <v>39</v>
      </c>
      <c r="C317">
        <v>1.6823529411764699</v>
      </c>
      <c r="D317">
        <v>1.19</v>
      </c>
      <c r="E317">
        <v>0.77</v>
      </c>
    </row>
    <row r="318" spans="1:5" x14ac:dyDescent="0.25">
      <c r="A318" t="s">
        <v>37</v>
      </c>
      <c r="B318" t="s">
        <v>225</v>
      </c>
      <c r="C318">
        <v>1.6823529411764699</v>
      </c>
      <c r="D318">
        <v>1.92</v>
      </c>
      <c r="E318">
        <v>1.03</v>
      </c>
    </row>
    <row r="319" spans="1:5" x14ac:dyDescent="0.25">
      <c r="A319" t="s">
        <v>37</v>
      </c>
      <c r="B319" t="s">
        <v>231</v>
      </c>
      <c r="C319">
        <v>1.6823529411764699</v>
      </c>
      <c r="D319">
        <v>0.89</v>
      </c>
      <c r="E319">
        <v>0.87</v>
      </c>
    </row>
    <row r="320" spans="1:5" x14ac:dyDescent="0.25">
      <c r="A320" t="s">
        <v>37</v>
      </c>
      <c r="B320" t="s">
        <v>38</v>
      </c>
      <c r="C320">
        <v>1.6823529411764699</v>
      </c>
      <c r="D320">
        <v>0.66</v>
      </c>
      <c r="E320">
        <v>0.86</v>
      </c>
    </row>
    <row r="321" spans="1:5" x14ac:dyDescent="0.25">
      <c r="A321" t="s">
        <v>37</v>
      </c>
      <c r="B321" t="s">
        <v>228</v>
      </c>
      <c r="C321">
        <v>1.6823529411764699</v>
      </c>
      <c r="D321">
        <v>0.92</v>
      </c>
      <c r="E321">
        <v>1.46</v>
      </c>
    </row>
    <row r="322" spans="1:5" x14ac:dyDescent="0.25">
      <c r="A322" t="s">
        <v>37</v>
      </c>
      <c r="B322" t="s">
        <v>230</v>
      </c>
      <c r="C322">
        <v>1.6823529411764699</v>
      </c>
      <c r="D322">
        <v>1.36</v>
      </c>
      <c r="E322">
        <v>1.1000000000000001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1.3508064516128999</v>
      </c>
      <c r="D343">
        <v>0.56999999999999995</v>
      </c>
      <c r="E343">
        <v>1.08</v>
      </c>
    </row>
    <row r="344" spans="1:5" x14ac:dyDescent="0.25">
      <c r="A344" t="s">
        <v>340</v>
      </c>
      <c r="B344" t="s">
        <v>352</v>
      </c>
      <c r="C344">
        <v>1.3508064516128999</v>
      </c>
      <c r="D344">
        <v>1.23</v>
      </c>
      <c r="E344">
        <v>0.81</v>
      </c>
    </row>
    <row r="345" spans="1:5" x14ac:dyDescent="0.25">
      <c r="A345" t="s">
        <v>340</v>
      </c>
      <c r="B345" t="s">
        <v>353</v>
      </c>
      <c r="C345">
        <v>1.3508064516128999</v>
      </c>
      <c r="D345">
        <v>1.6</v>
      </c>
      <c r="E345">
        <v>0.51</v>
      </c>
    </row>
    <row r="346" spans="1:5" x14ac:dyDescent="0.25">
      <c r="A346" t="s">
        <v>340</v>
      </c>
      <c r="B346" t="s">
        <v>354</v>
      </c>
      <c r="C346">
        <v>1.3508064516128999</v>
      </c>
      <c r="D346">
        <v>1.82</v>
      </c>
      <c r="E346">
        <v>0.88</v>
      </c>
    </row>
    <row r="347" spans="1:5" x14ac:dyDescent="0.25">
      <c r="A347" t="s">
        <v>340</v>
      </c>
      <c r="B347" t="s">
        <v>356</v>
      </c>
      <c r="C347">
        <v>1.3508064516128999</v>
      </c>
      <c r="D347">
        <v>0.99</v>
      </c>
      <c r="E347">
        <v>1.1000000000000001</v>
      </c>
    </row>
    <row r="348" spans="1:5" x14ac:dyDescent="0.25">
      <c r="A348" t="s">
        <v>340</v>
      </c>
      <c r="B348" t="s">
        <v>361</v>
      </c>
      <c r="C348">
        <v>1.3508064516128999</v>
      </c>
      <c r="D348">
        <v>0.63</v>
      </c>
      <c r="E348">
        <v>1.49</v>
      </c>
    </row>
    <row r="349" spans="1:5" x14ac:dyDescent="0.25">
      <c r="A349" t="s">
        <v>340</v>
      </c>
      <c r="B349" t="s">
        <v>365</v>
      </c>
      <c r="C349">
        <v>1.3508064516128999</v>
      </c>
      <c r="D349">
        <v>1.17</v>
      </c>
      <c r="E349">
        <v>1.39</v>
      </c>
    </row>
    <row r="350" spans="1:5" x14ac:dyDescent="0.25">
      <c r="A350" t="s">
        <v>340</v>
      </c>
      <c r="B350" t="s">
        <v>377</v>
      </c>
      <c r="C350">
        <v>1.3508064516128999</v>
      </c>
      <c r="D350">
        <v>0.4</v>
      </c>
      <c r="E350">
        <v>0.95</v>
      </c>
    </row>
    <row r="351" spans="1:5" x14ac:dyDescent="0.25">
      <c r="A351" t="s">
        <v>340</v>
      </c>
      <c r="B351" t="s">
        <v>378</v>
      </c>
      <c r="C351">
        <v>1.3508064516128999</v>
      </c>
      <c r="D351">
        <v>0.68</v>
      </c>
      <c r="E351">
        <v>1.25</v>
      </c>
    </row>
    <row r="352" spans="1:5" x14ac:dyDescent="0.25">
      <c r="A352" t="s">
        <v>340</v>
      </c>
      <c r="B352" t="s">
        <v>385</v>
      </c>
      <c r="C352">
        <v>1.3508064516128999</v>
      </c>
      <c r="D352">
        <v>0.68</v>
      </c>
      <c r="E352">
        <v>0.61</v>
      </c>
    </row>
    <row r="353" spans="1:5" x14ac:dyDescent="0.25">
      <c r="A353" t="s">
        <v>340</v>
      </c>
      <c r="B353" t="s">
        <v>387</v>
      </c>
      <c r="C353">
        <v>1.3508064516128999</v>
      </c>
      <c r="D353">
        <v>1.08</v>
      </c>
      <c r="E353">
        <v>1.08</v>
      </c>
    </row>
    <row r="354" spans="1:5" x14ac:dyDescent="0.25">
      <c r="A354" t="s">
        <v>340</v>
      </c>
      <c r="B354" t="s">
        <v>390</v>
      </c>
      <c r="C354">
        <v>1.3508064516128999</v>
      </c>
      <c r="D354">
        <v>0.56000000000000005</v>
      </c>
      <c r="E354">
        <v>1.03</v>
      </c>
    </row>
    <row r="355" spans="1:5" x14ac:dyDescent="0.25">
      <c r="A355" t="s">
        <v>340</v>
      </c>
      <c r="B355" t="s">
        <v>394</v>
      </c>
      <c r="C355">
        <v>1.3508064516128999</v>
      </c>
      <c r="D355">
        <v>1.1399999999999999</v>
      </c>
      <c r="E355">
        <v>1.1499999999999999</v>
      </c>
    </row>
    <row r="356" spans="1:5" x14ac:dyDescent="0.25">
      <c r="A356" t="s">
        <v>340</v>
      </c>
      <c r="B356" t="s">
        <v>405</v>
      </c>
      <c r="C356">
        <v>1.3508064516128999</v>
      </c>
      <c r="D356">
        <v>0.8</v>
      </c>
      <c r="E356">
        <v>1.25</v>
      </c>
    </row>
    <row r="357" spans="1:5" x14ac:dyDescent="0.25">
      <c r="A357" t="s">
        <v>340</v>
      </c>
      <c r="B357" t="s">
        <v>413</v>
      </c>
      <c r="C357">
        <v>1.3508064516128999</v>
      </c>
      <c r="D357">
        <v>1.3</v>
      </c>
      <c r="E357">
        <v>0.59</v>
      </c>
    </row>
    <row r="358" spans="1:5" x14ac:dyDescent="0.25">
      <c r="A358" t="s">
        <v>340</v>
      </c>
      <c r="B358" t="s">
        <v>415</v>
      </c>
      <c r="C358">
        <v>1.3508064516128999</v>
      </c>
      <c r="D358">
        <v>1.17</v>
      </c>
      <c r="E358">
        <v>0.66</v>
      </c>
    </row>
    <row r="359" spans="1:5" x14ac:dyDescent="0.25">
      <c r="A359" t="s">
        <v>340</v>
      </c>
      <c r="B359" t="s">
        <v>418</v>
      </c>
      <c r="C359">
        <v>1.3508064516128999</v>
      </c>
      <c r="D359">
        <v>1.36</v>
      </c>
      <c r="E359">
        <v>0.73</v>
      </c>
    </row>
    <row r="360" spans="1:5" x14ac:dyDescent="0.25">
      <c r="A360" t="s">
        <v>340</v>
      </c>
      <c r="B360" t="s">
        <v>428</v>
      </c>
      <c r="C360">
        <v>1.3508064516128999</v>
      </c>
      <c r="D360">
        <v>1.1100000000000001</v>
      </c>
      <c r="E360">
        <v>1.03</v>
      </c>
    </row>
    <row r="361" spans="1:5" x14ac:dyDescent="0.25">
      <c r="A361" t="s">
        <v>340</v>
      </c>
      <c r="B361" t="s">
        <v>429</v>
      </c>
      <c r="C361">
        <v>1.3508064516128999</v>
      </c>
      <c r="D361">
        <v>0.74</v>
      </c>
      <c r="E361">
        <v>1.47</v>
      </c>
    </row>
    <row r="362" spans="1:5" x14ac:dyDescent="0.25">
      <c r="A362" t="s">
        <v>340</v>
      </c>
      <c r="B362" t="s">
        <v>431</v>
      </c>
      <c r="C362">
        <v>1.3508064516128999</v>
      </c>
      <c r="D362">
        <v>1.03</v>
      </c>
      <c r="E362">
        <v>0.95</v>
      </c>
    </row>
    <row r="363" spans="1:5" x14ac:dyDescent="0.25">
      <c r="A363" t="s">
        <v>342</v>
      </c>
      <c r="B363" t="s">
        <v>343</v>
      </c>
      <c r="C363">
        <v>1.16835016835017</v>
      </c>
      <c r="D363">
        <v>0.66</v>
      </c>
      <c r="E363">
        <v>1.28</v>
      </c>
    </row>
    <row r="364" spans="1:5" x14ac:dyDescent="0.25">
      <c r="A364" t="s">
        <v>342</v>
      </c>
      <c r="B364" t="s">
        <v>346</v>
      </c>
      <c r="C364">
        <v>1.16835016835017</v>
      </c>
      <c r="D364">
        <v>0.59</v>
      </c>
      <c r="E364">
        <v>1.19</v>
      </c>
    </row>
    <row r="365" spans="1:5" x14ac:dyDescent="0.25">
      <c r="A365" t="s">
        <v>342</v>
      </c>
      <c r="B365" t="s">
        <v>348</v>
      </c>
      <c r="C365">
        <v>1.16835016835017</v>
      </c>
      <c r="D365">
        <v>1.65</v>
      </c>
      <c r="E365">
        <v>0.93</v>
      </c>
    </row>
    <row r="366" spans="1:5" x14ac:dyDescent="0.25">
      <c r="A366" t="s">
        <v>342</v>
      </c>
      <c r="B366" t="s">
        <v>363</v>
      </c>
      <c r="C366">
        <v>1.16835016835017</v>
      </c>
      <c r="D366">
        <v>1.1000000000000001</v>
      </c>
      <c r="E366">
        <v>1.44</v>
      </c>
    </row>
    <row r="367" spans="1:5" x14ac:dyDescent="0.25">
      <c r="A367" t="s">
        <v>342</v>
      </c>
      <c r="B367" t="s">
        <v>364</v>
      </c>
      <c r="C367">
        <v>1.16835016835017</v>
      </c>
      <c r="D367">
        <v>0.98</v>
      </c>
      <c r="E367">
        <v>1.02</v>
      </c>
    </row>
    <row r="368" spans="1:5" x14ac:dyDescent="0.25">
      <c r="A368" t="s">
        <v>342</v>
      </c>
      <c r="B368" t="s">
        <v>380</v>
      </c>
      <c r="C368">
        <v>1.16835016835017</v>
      </c>
      <c r="D368">
        <v>1.45</v>
      </c>
      <c r="E368">
        <v>0.64</v>
      </c>
    </row>
    <row r="369" spans="1:5" x14ac:dyDescent="0.25">
      <c r="A369" t="s">
        <v>342</v>
      </c>
      <c r="B369" t="s">
        <v>384</v>
      </c>
      <c r="C369">
        <v>1.16835016835017</v>
      </c>
      <c r="D369">
        <v>0.67</v>
      </c>
      <c r="E369">
        <v>0.93</v>
      </c>
    </row>
    <row r="370" spans="1:5" x14ac:dyDescent="0.25">
      <c r="A370" t="s">
        <v>342</v>
      </c>
      <c r="B370" t="s">
        <v>386</v>
      </c>
      <c r="C370">
        <v>1.16835016835017</v>
      </c>
      <c r="D370">
        <v>0.66</v>
      </c>
      <c r="E370">
        <v>0.73</v>
      </c>
    </row>
    <row r="371" spans="1:5" x14ac:dyDescent="0.25">
      <c r="A371" t="s">
        <v>342</v>
      </c>
      <c r="B371" t="s">
        <v>392</v>
      </c>
      <c r="C371">
        <v>1.16835016835017</v>
      </c>
      <c r="D371">
        <v>1.25</v>
      </c>
      <c r="E371">
        <v>1.19</v>
      </c>
    </row>
    <row r="372" spans="1:5" x14ac:dyDescent="0.25">
      <c r="A372" t="s">
        <v>342</v>
      </c>
      <c r="B372" t="s">
        <v>393</v>
      </c>
      <c r="C372">
        <v>1.16835016835017</v>
      </c>
      <c r="D372">
        <v>1.28</v>
      </c>
      <c r="E372">
        <v>0.68</v>
      </c>
    </row>
    <row r="373" spans="1:5" x14ac:dyDescent="0.25">
      <c r="A373" t="s">
        <v>342</v>
      </c>
      <c r="B373" t="s">
        <v>396</v>
      </c>
      <c r="C373">
        <v>1.16835016835017</v>
      </c>
      <c r="D373">
        <v>0.72</v>
      </c>
      <c r="E373">
        <v>1.46</v>
      </c>
    </row>
    <row r="374" spans="1:5" x14ac:dyDescent="0.25">
      <c r="A374" t="s">
        <v>342</v>
      </c>
      <c r="B374" t="s">
        <v>398</v>
      </c>
      <c r="C374">
        <v>1.16835016835017</v>
      </c>
      <c r="D374">
        <v>0.86</v>
      </c>
      <c r="E374">
        <v>0.64</v>
      </c>
    </row>
    <row r="375" spans="1:5" x14ac:dyDescent="0.25">
      <c r="A375" t="s">
        <v>342</v>
      </c>
      <c r="B375" t="s">
        <v>399</v>
      </c>
      <c r="C375">
        <v>1.16835016835017</v>
      </c>
      <c r="D375">
        <v>0.72</v>
      </c>
      <c r="E375">
        <v>1.37</v>
      </c>
    </row>
    <row r="376" spans="1:5" x14ac:dyDescent="0.25">
      <c r="A376" t="s">
        <v>342</v>
      </c>
      <c r="B376" t="s">
        <v>400</v>
      </c>
      <c r="C376">
        <v>1.16835016835017</v>
      </c>
      <c r="D376">
        <v>1.34</v>
      </c>
      <c r="E376">
        <v>0.76</v>
      </c>
    </row>
    <row r="377" spans="1:5" x14ac:dyDescent="0.25">
      <c r="A377" t="s">
        <v>342</v>
      </c>
      <c r="B377" t="s">
        <v>402</v>
      </c>
      <c r="C377">
        <v>1.16835016835017</v>
      </c>
      <c r="D377">
        <v>0.86</v>
      </c>
      <c r="E377">
        <v>0.93</v>
      </c>
    </row>
    <row r="378" spans="1:5" x14ac:dyDescent="0.25">
      <c r="A378" t="s">
        <v>342</v>
      </c>
      <c r="B378" t="s">
        <v>406</v>
      </c>
      <c r="C378">
        <v>1.16835016835017</v>
      </c>
      <c r="D378">
        <v>1.22</v>
      </c>
      <c r="E378">
        <v>1.27</v>
      </c>
    </row>
    <row r="379" spans="1:5" x14ac:dyDescent="0.25">
      <c r="A379" t="s">
        <v>342</v>
      </c>
      <c r="B379" t="s">
        <v>409</v>
      </c>
      <c r="C379">
        <v>1.16835016835017</v>
      </c>
      <c r="D379">
        <v>1.05</v>
      </c>
      <c r="E379">
        <v>1.1000000000000001</v>
      </c>
    </row>
    <row r="380" spans="1:5" x14ac:dyDescent="0.25">
      <c r="A380" t="s">
        <v>342</v>
      </c>
      <c r="B380" t="s">
        <v>414</v>
      </c>
      <c r="C380">
        <v>1.16835016835017</v>
      </c>
      <c r="D380">
        <v>0.67</v>
      </c>
      <c r="E380">
        <v>1.27</v>
      </c>
    </row>
    <row r="381" spans="1:5" x14ac:dyDescent="0.25">
      <c r="A381" t="s">
        <v>342</v>
      </c>
      <c r="B381" t="s">
        <v>420</v>
      </c>
      <c r="C381">
        <v>1.16835016835017</v>
      </c>
      <c r="D381">
        <v>1.04</v>
      </c>
      <c r="E381">
        <v>0.59</v>
      </c>
    </row>
    <row r="382" spans="1:5" x14ac:dyDescent="0.25">
      <c r="A382" t="s">
        <v>342</v>
      </c>
      <c r="B382" t="s">
        <v>426</v>
      </c>
      <c r="C382">
        <v>1.16835016835017</v>
      </c>
      <c r="D382">
        <v>1.04</v>
      </c>
      <c r="E382">
        <v>0.68</v>
      </c>
    </row>
    <row r="383" spans="1:5" x14ac:dyDescent="0.25">
      <c r="A383" t="s">
        <v>342</v>
      </c>
      <c r="B383" t="s">
        <v>430</v>
      </c>
      <c r="C383">
        <v>1.16835016835017</v>
      </c>
      <c r="D383">
        <v>1.25</v>
      </c>
      <c r="E383">
        <v>0.91</v>
      </c>
    </row>
    <row r="384" spans="1:5" x14ac:dyDescent="0.25">
      <c r="A384" t="s">
        <v>342</v>
      </c>
      <c r="B384" t="s">
        <v>436</v>
      </c>
      <c r="C384">
        <v>1.16835016835017</v>
      </c>
      <c r="D384">
        <v>0.86</v>
      </c>
      <c r="E384">
        <v>1.01</v>
      </c>
    </row>
    <row r="385" spans="1:5" x14ac:dyDescent="0.25">
      <c r="A385" t="s">
        <v>40</v>
      </c>
      <c r="B385" t="s">
        <v>339</v>
      </c>
      <c r="C385">
        <v>1.45714285714286</v>
      </c>
      <c r="D385">
        <v>1.42</v>
      </c>
      <c r="E385">
        <v>0.75</v>
      </c>
    </row>
    <row r="386" spans="1:5" x14ac:dyDescent="0.25">
      <c r="A386" t="s">
        <v>40</v>
      </c>
      <c r="B386" t="s">
        <v>333</v>
      </c>
      <c r="C386">
        <v>1.45714285714286</v>
      </c>
      <c r="D386">
        <v>0.95</v>
      </c>
      <c r="E386">
        <v>1.27</v>
      </c>
    </row>
    <row r="387" spans="1:5" x14ac:dyDescent="0.25">
      <c r="A387" t="s">
        <v>40</v>
      </c>
      <c r="B387" t="s">
        <v>238</v>
      </c>
      <c r="C387">
        <v>1.45714285714286</v>
      </c>
      <c r="D387">
        <v>0.74</v>
      </c>
      <c r="E387">
        <v>1</v>
      </c>
    </row>
    <row r="388" spans="1:5" x14ac:dyDescent="0.25">
      <c r="A388" t="s">
        <v>40</v>
      </c>
      <c r="B388" t="s">
        <v>320</v>
      </c>
      <c r="C388">
        <v>1.45714285714286</v>
      </c>
      <c r="D388">
        <v>1.58</v>
      </c>
      <c r="E388">
        <v>0.47</v>
      </c>
    </row>
    <row r="389" spans="1:5" x14ac:dyDescent="0.25">
      <c r="A389" t="s">
        <v>40</v>
      </c>
      <c r="B389" t="s">
        <v>234</v>
      </c>
      <c r="C389">
        <v>1.45714285714286</v>
      </c>
      <c r="D389">
        <v>0.88</v>
      </c>
      <c r="E389">
        <v>1.3</v>
      </c>
    </row>
    <row r="390" spans="1:5" x14ac:dyDescent="0.25">
      <c r="A390" t="s">
        <v>40</v>
      </c>
      <c r="B390" t="s">
        <v>316</v>
      </c>
      <c r="C390">
        <v>1.45714285714286</v>
      </c>
      <c r="D390">
        <v>0.48</v>
      </c>
      <c r="E390">
        <v>1</v>
      </c>
    </row>
    <row r="391" spans="1:5" x14ac:dyDescent="0.25">
      <c r="A391" t="s">
        <v>40</v>
      </c>
      <c r="B391" t="s">
        <v>335</v>
      </c>
      <c r="C391">
        <v>1.45714285714286</v>
      </c>
      <c r="D391">
        <v>0.64</v>
      </c>
      <c r="E391">
        <v>1.3</v>
      </c>
    </row>
    <row r="392" spans="1:5" x14ac:dyDescent="0.25">
      <c r="A392" t="s">
        <v>40</v>
      </c>
      <c r="B392" t="s">
        <v>332</v>
      </c>
      <c r="C392">
        <v>1.45714285714286</v>
      </c>
      <c r="D392">
        <v>1.08</v>
      </c>
      <c r="E392">
        <v>1.06</v>
      </c>
    </row>
    <row r="393" spans="1:5" x14ac:dyDescent="0.25">
      <c r="A393" t="s">
        <v>40</v>
      </c>
      <c r="B393" t="s">
        <v>321</v>
      </c>
      <c r="C393">
        <v>1.45714285714286</v>
      </c>
      <c r="D393">
        <v>1.64</v>
      </c>
      <c r="E393">
        <v>0.47</v>
      </c>
    </row>
    <row r="394" spans="1:5" x14ac:dyDescent="0.25">
      <c r="A394" t="s">
        <v>40</v>
      </c>
      <c r="B394" t="s">
        <v>236</v>
      </c>
      <c r="C394">
        <v>1.45714285714286</v>
      </c>
      <c r="D394">
        <v>1.23</v>
      </c>
      <c r="E394">
        <v>0.81</v>
      </c>
    </row>
    <row r="395" spans="1:5" x14ac:dyDescent="0.25">
      <c r="A395" t="s">
        <v>40</v>
      </c>
      <c r="B395" t="s">
        <v>41</v>
      </c>
      <c r="C395">
        <v>1.45714285714286</v>
      </c>
      <c r="D395">
        <v>0.79</v>
      </c>
      <c r="E395">
        <v>1.54</v>
      </c>
    </row>
    <row r="396" spans="1:5" x14ac:dyDescent="0.25">
      <c r="A396" t="s">
        <v>40</v>
      </c>
      <c r="B396" t="s">
        <v>233</v>
      </c>
      <c r="C396">
        <v>1.45714285714286</v>
      </c>
      <c r="D396">
        <v>1.27</v>
      </c>
      <c r="E396">
        <v>0.94</v>
      </c>
    </row>
    <row r="397" spans="1:5" x14ac:dyDescent="0.25">
      <c r="A397" t="s">
        <v>40</v>
      </c>
      <c r="B397" t="s">
        <v>317</v>
      </c>
      <c r="C397">
        <v>1.45714285714286</v>
      </c>
      <c r="D397">
        <v>1.1599999999999999</v>
      </c>
      <c r="E397">
        <v>0.87</v>
      </c>
    </row>
    <row r="398" spans="1:5" x14ac:dyDescent="0.25">
      <c r="A398" t="s">
        <v>40</v>
      </c>
      <c r="B398" t="s">
        <v>42</v>
      </c>
      <c r="C398">
        <v>1.45714285714286</v>
      </c>
      <c r="D398">
        <v>1.32</v>
      </c>
      <c r="E398">
        <v>0.94</v>
      </c>
    </row>
    <row r="399" spans="1:5" x14ac:dyDescent="0.25">
      <c r="A399" t="s">
        <v>40</v>
      </c>
      <c r="B399" t="s">
        <v>334</v>
      </c>
      <c r="C399">
        <v>1.45714285714286</v>
      </c>
      <c r="D399">
        <v>0.88</v>
      </c>
      <c r="E399">
        <v>1.37</v>
      </c>
    </row>
    <row r="400" spans="1:5" x14ac:dyDescent="0.25">
      <c r="A400" t="s">
        <v>40</v>
      </c>
      <c r="B400" t="s">
        <v>237</v>
      </c>
      <c r="C400">
        <v>1.45714285714286</v>
      </c>
      <c r="D400">
        <v>0.53</v>
      </c>
      <c r="E400">
        <v>0.87</v>
      </c>
    </row>
    <row r="401" spans="1:5" x14ac:dyDescent="0.25">
      <c r="A401" t="s">
        <v>40</v>
      </c>
      <c r="B401" t="s">
        <v>232</v>
      </c>
      <c r="C401">
        <v>1.45714285714286</v>
      </c>
      <c r="D401">
        <v>1</v>
      </c>
      <c r="E401">
        <v>0.87</v>
      </c>
    </row>
    <row r="402" spans="1:5" x14ac:dyDescent="0.25">
      <c r="A402" t="s">
        <v>40</v>
      </c>
      <c r="B402" t="s">
        <v>319</v>
      </c>
      <c r="C402">
        <v>1.45714285714286</v>
      </c>
      <c r="D402">
        <v>1</v>
      </c>
      <c r="E402">
        <v>1.2</v>
      </c>
    </row>
    <row r="403" spans="1:5" x14ac:dyDescent="0.25">
      <c r="A403" t="s">
        <v>40</v>
      </c>
      <c r="B403" t="s">
        <v>235</v>
      </c>
      <c r="C403">
        <v>1.45714285714286</v>
      </c>
      <c r="D403">
        <v>0.63</v>
      </c>
      <c r="E403">
        <v>0.87</v>
      </c>
    </row>
    <row r="404" spans="1:5" x14ac:dyDescent="0.25">
      <c r="A404" t="s">
        <v>40</v>
      </c>
      <c r="B404" t="s">
        <v>239</v>
      </c>
      <c r="C404">
        <v>1.45714285714286</v>
      </c>
      <c r="D404">
        <v>0.9</v>
      </c>
      <c r="E404">
        <v>1.07</v>
      </c>
    </row>
    <row r="405" spans="1:5" x14ac:dyDescent="0.25">
      <c r="A405" t="s">
        <v>40</v>
      </c>
      <c r="B405" t="s">
        <v>318</v>
      </c>
      <c r="C405">
        <v>1.45714285714286</v>
      </c>
      <c r="D405">
        <v>0.88</v>
      </c>
      <c r="E405">
        <v>0.99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J22" sqref="J22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1.3976833976834</v>
      </c>
      <c r="D2">
        <v>0.94</v>
      </c>
      <c r="E2">
        <v>0.98</v>
      </c>
    </row>
    <row r="3" spans="1:5" x14ac:dyDescent="0.25">
      <c r="A3" t="s">
        <v>10</v>
      </c>
      <c r="B3" t="s">
        <v>241</v>
      </c>
      <c r="C3">
        <v>1.3976833976834</v>
      </c>
      <c r="D3">
        <v>0.98</v>
      </c>
      <c r="E3">
        <v>0.94</v>
      </c>
    </row>
    <row r="4" spans="1:5" x14ac:dyDescent="0.25">
      <c r="A4" t="s">
        <v>10</v>
      </c>
      <c r="B4" t="s">
        <v>244</v>
      </c>
      <c r="C4">
        <v>1.3976833976834</v>
      </c>
      <c r="D4">
        <v>1.1000000000000001</v>
      </c>
      <c r="E4">
        <v>1.39</v>
      </c>
    </row>
    <row r="5" spans="1:5" x14ac:dyDescent="0.25">
      <c r="A5" t="s">
        <v>10</v>
      </c>
      <c r="B5" t="s">
        <v>242</v>
      </c>
      <c r="C5">
        <v>1.3976833976834</v>
      </c>
      <c r="D5">
        <v>0.67</v>
      </c>
      <c r="E5">
        <v>1</v>
      </c>
    </row>
    <row r="6" spans="1:5" x14ac:dyDescent="0.25">
      <c r="A6" t="s">
        <v>10</v>
      </c>
      <c r="B6" t="s">
        <v>49</v>
      </c>
      <c r="C6">
        <v>1.3976833976834</v>
      </c>
      <c r="D6">
        <v>1.2</v>
      </c>
      <c r="E6">
        <v>1.2</v>
      </c>
    </row>
    <row r="7" spans="1:5" x14ac:dyDescent="0.25">
      <c r="A7" t="s">
        <v>10</v>
      </c>
      <c r="B7" t="s">
        <v>245</v>
      </c>
      <c r="C7">
        <v>1.3976833976834</v>
      </c>
      <c r="D7">
        <v>1.6</v>
      </c>
      <c r="E7">
        <v>0.36</v>
      </c>
    </row>
    <row r="8" spans="1:5" x14ac:dyDescent="0.25">
      <c r="A8" t="s">
        <v>10</v>
      </c>
      <c r="B8" t="s">
        <v>11</v>
      </c>
      <c r="C8">
        <v>1.3976833976834</v>
      </c>
      <c r="D8">
        <v>0.71</v>
      </c>
      <c r="E8">
        <v>0.94</v>
      </c>
    </row>
    <row r="9" spans="1:5" x14ac:dyDescent="0.25">
      <c r="A9" t="s">
        <v>10</v>
      </c>
      <c r="B9" t="s">
        <v>46</v>
      </c>
      <c r="C9">
        <v>1.3976833976834</v>
      </c>
      <c r="D9">
        <v>1.07</v>
      </c>
      <c r="E9">
        <v>1.03</v>
      </c>
    </row>
    <row r="10" spans="1:5" x14ac:dyDescent="0.25">
      <c r="A10" t="s">
        <v>10</v>
      </c>
      <c r="B10" t="s">
        <v>240</v>
      </c>
      <c r="C10">
        <v>1.3976833976834</v>
      </c>
      <c r="D10">
        <v>0.8</v>
      </c>
      <c r="E10">
        <v>0.76</v>
      </c>
    </row>
    <row r="11" spans="1:5" x14ac:dyDescent="0.25">
      <c r="A11" t="s">
        <v>10</v>
      </c>
      <c r="B11" t="s">
        <v>44</v>
      </c>
      <c r="C11">
        <v>1.3976833976834</v>
      </c>
      <c r="D11">
        <v>0.67</v>
      </c>
      <c r="E11">
        <v>0.62</v>
      </c>
    </row>
    <row r="12" spans="1:5" x14ac:dyDescent="0.25">
      <c r="A12" t="s">
        <v>10</v>
      </c>
      <c r="B12" t="s">
        <v>50</v>
      </c>
      <c r="C12">
        <v>1.3976833976834</v>
      </c>
      <c r="D12">
        <v>0.91</v>
      </c>
      <c r="E12">
        <v>0.96</v>
      </c>
    </row>
    <row r="13" spans="1:5" x14ac:dyDescent="0.25">
      <c r="A13" t="s">
        <v>10</v>
      </c>
      <c r="B13" t="s">
        <v>45</v>
      </c>
      <c r="C13">
        <v>1.3976833976834</v>
      </c>
      <c r="D13">
        <v>0.54</v>
      </c>
      <c r="E13">
        <v>1.2</v>
      </c>
    </row>
    <row r="14" spans="1:5" x14ac:dyDescent="0.25">
      <c r="A14" t="s">
        <v>10</v>
      </c>
      <c r="B14" t="s">
        <v>43</v>
      </c>
      <c r="C14">
        <v>1.3976833976834</v>
      </c>
      <c r="D14">
        <v>0.62</v>
      </c>
      <c r="E14">
        <v>0.86</v>
      </c>
    </row>
    <row r="15" spans="1:5" x14ac:dyDescent="0.25">
      <c r="A15" t="s">
        <v>10</v>
      </c>
      <c r="B15" t="s">
        <v>247</v>
      </c>
      <c r="C15">
        <v>1.3976833976834</v>
      </c>
      <c r="D15">
        <v>1.2</v>
      </c>
      <c r="E15">
        <v>1.34</v>
      </c>
    </row>
    <row r="16" spans="1:5" x14ac:dyDescent="0.25">
      <c r="A16" t="s">
        <v>10</v>
      </c>
      <c r="B16" t="s">
        <v>246</v>
      </c>
      <c r="C16">
        <v>1.3976833976834</v>
      </c>
      <c r="D16">
        <v>0.81</v>
      </c>
      <c r="E16">
        <v>1.24</v>
      </c>
    </row>
    <row r="17" spans="1:5" x14ac:dyDescent="0.25">
      <c r="A17" t="s">
        <v>10</v>
      </c>
      <c r="B17" t="s">
        <v>243</v>
      </c>
      <c r="C17">
        <v>1.3976833976834</v>
      </c>
      <c r="D17">
        <v>0.96</v>
      </c>
      <c r="E17">
        <v>0.86</v>
      </c>
    </row>
    <row r="18" spans="1:5" x14ac:dyDescent="0.25">
      <c r="A18" t="s">
        <v>10</v>
      </c>
      <c r="B18" t="s">
        <v>47</v>
      </c>
      <c r="C18">
        <v>1.3976833976834</v>
      </c>
      <c r="D18">
        <v>0.85</v>
      </c>
      <c r="E18">
        <v>1.29</v>
      </c>
    </row>
    <row r="19" spans="1:5" x14ac:dyDescent="0.25">
      <c r="A19" t="s">
        <v>10</v>
      </c>
      <c r="B19" t="s">
        <v>48</v>
      </c>
      <c r="C19">
        <v>1.3976833976834</v>
      </c>
      <c r="D19">
        <v>1.29</v>
      </c>
      <c r="E19">
        <v>0.96</v>
      </c>
    </row>
    <row r="20" spans="1:5" x14ac:dyDescent="0.25">
      <c r="A20" t="s">
        <v>13</v>
      </c>
      <c r="B20" t="s">
        <v>58</v>
      </c>
      <c r="C20">
        <v>1.4368932038835001</v>
      </c>
      <c r="D20">
        <v>0.62</v>
      </c>
      <c r="E20">
        <v>0.84</v>
      </c>
    </row>
    <row r="21" spans="1:5" x14ac:dyDescent="0.25">
      <c r="A21" t="s">
        <v>13</v>
      </c>
      <c r="B21" t="s">
        <v>248</v>
      </c>
      <c r="C21">
        <v>1.4368932038835001</v>
      </c>
      <c r="D21">
        <v>1.29</v>
      </c>
      <c r="E21">
        <v>0.82</v>
      </c>
    </row>
    <row r="22" spans="1:5" x14ac:dyDescent="0.25">
      <c r="A22" t="s">
        <v>13</v>
      </c>
      <c r="B22" t="s">
        <v>56</v>
      </c>
      <c r="C22">
        <v>1.4368932038835001</v>
      </c>
      <c r="D22">
        <v>0.45</v>
      </c>
      <c r="E22">
        <v>1.24</v>
      </c>
    </row>
    <row r="23" spans="1:5" x14ac:dyDescent="0.25">
      <c r="A23" t="s">
        <v>13</v>
      </c>
      <c r="B23" t="s">
        <v>51</v>
      </c>
      <c r="C23">
        <v>1.4368932038835001</v>
      </c>
      <c r="D23">
        <v>1.19</v>
      </c>
      <c r="E23">
        <v>0.88</v>
      </c>
    </row>
    <row r="24" spans="1:5" x14ac:dyDescent="0.25">
      <c r="A24" t="s">
        <v>13</v>
      </c>
      <c r="B24" t="s">
        <v>250</v>
      </c>
      <c r="C24">
        <v>1.4368932038835001</v>
      </c>
      <c r="D24">
        <v>1.29</v>
      </c>
      <c r="E24">
        <v>1.03</v>
      </c>
    </row>
    <row r="25" spans="1:5" x14ac:dyDescent="0.25">
      <c r="A25" t="s">
        <v>13</v>
      </c>
      <c r="B25" t="s">
        <v>53</v>
      </c>
      <c r="C25">
        <v>1.4368932038835001</v>
      </c>
      <c r="D25">
        <v>0.52</v>
      </c>
      <c r="E25">
        <v>1.08</v>
      </c>
    </row>
    <row r="26" spans="1:5" x14ac:dyDescent="0.25">
      <c r="A26" t="s">
        <v>13</v>
      </c>
      <c r="B26" t="s">
        <v>249</v>
      </c>
      <c r="C26">
        <v>1.4368932038835001</v>
      </c>
      <c r="D26">
        <v>0.73</v>
      </c>
      <c r="E26">
        <v>1.01</v>
      </c>
    </row>
    <row r="27" spans="1:5" x14ac:dyDescent="0.25">
      <c r="A27" t="s">
        <v>13</v>
      </c>
      <c r="B27" t="s">
        <v>54</v>
      </c>
      <c r="C27">
        <v>1.4368932038835001</v>
      </c>
      <c r="D27">
        <v>0.77</v>
      </c>
      <c r="E27">
        <v>0.98</v>
      </c>
    </row>
    <row r="28" spans="1:5" x14ac:dyDescent="0.25">
      <c r="A28" t="s">
        <v>13</v>
      </c>
      <c r="B28" t="s">
        <v>55</v>
      </c>
      <c r="C28">
        <v>1.4368932038835001</v>
      </c>
      <c r="D28">
        <v>0.88</v>
      </c>
      <c r="E28">
        <v>1.24</v>
      </c>
    </row>
    <row r="29" spans="1:5" x14ac:dyDescent="0.25">
      <c r="A29" t="s">
        <v>13</v>
      </c>
      <c r="B29" t="s">
        <v>15</v>
      </c>
      <c r="C29">
        <v>1.4368932038835001</v>
      </c>
      <c r="D29">
        <v>0.96</v>
      </c>
      <c r="E29">
        <v>0.51</v>
      </c>
    </row>
    <row r="30" spans="1:5" x14ac:dyDescent="0.25">
      <c r="A30" t="s">
        <v>13</v>
      </c>
      <c r="B30" t="s">
        <v>52</v>
      </c>
      <c r="C30">
        <v>1.4368932038835001</v>
      </c>
      <c r="D30">
        <v>0.73</v>
      </c>
      <c r="E30">
        <v>1.35</v>
      </c>
    </row>
    <row r="31" spans="1:5" x14ac:dyDescent="0.25">
      <c r="A31" t="s">
        <v>13</v>
      </c>
      <c r="B31" t="s">
        <v>62</v>
      </c>
      <c r="C31">
        <v>1.4368932038835001</v>
      </c>
      <c r="D31">
        <v>1.1200000000000001</v>
      </c>
      <c r="E31">
        <v>1.18</v>
      </c>
    </row>
    <row r="32" spans="1:5" x14ac:dyDescent="0.25">
      <c r="A32" t="s">
        <v>13</v>
      </c>
      <c r="B32" t="s">
        <v>60</v>
      </c>
      <c r="C32">
        <v>1.4368932038835001</v>
      </c>
      <c r="D32">
        <v>1.07</v>
      </c>
      <c r="E32">
        <v>0.62</v>
      </c>
    </row>
    <row r="33" spans="1:5" x14ac:dyDescent="0.25">
      <c r="A33" t="s">
        <v>13</v>
      </c>
      <c r="B33" t="s">
        <v>251</v>
      </c>
      <c r="C33">
        <v>1.4368932038835001</v>
      </c>
      <c r="D33">
        <v>0.45</v>
      </c>
      <c r="E33">
        <v>1.97</v>
      </c>
    </row>
    <row r="34" spans="1:5" x14ac:dyDescent="0.25">
      <c r="A34" t="s">
        <v>13</v>
      </c>
      <c r="B34" t="s">
        <v>61</v>
      </c>
      <c r="C34">
        <v>1.4368932038835001</v>
      </c>
      <c r="D34">
        <v>1.29</v>
      </c>
      <c r="E34">
        <v>0.98</v>
      </c>
    </row>
    <row r="35" spans="1:5" x14ac:dyDescent="0.25">
      <c r="A35" t="s">
        <v>13</v>
      </c>
      <c r="B35" t="s">
        <v>14</v>
      </c>
      <c r="C35">
        <v>1.4368932038835001</v>
      </c>
      <c r="D35">
        <v>0.79</v>
      </c>
      <c r="E35">
        <v>0.73</v>
      </c>
    </row>
    <row r="36" spans="1:5" x14ac:dyDescent="0.25">
      <c r="A36" t="s">
        <v>13</v>
      </c>
      <c r="B36" t="s">
        <v>57</v>
      </c>
      <c r="C36">
        <v>1.4368932038835001</v>
      </c>
      <c r="D36">
        <v>0.84</v>
      </c>
      <c r="E36">
        <v>1.01</v>
      </c>
    </row>
    <row r="37" spans="1:5" x14ac:dyDescent="0.25">
      <c r="A37" t="s">
        <v>13</v>
      </c>
      <c r="B37" t="s">
        <v>59</v>
      </c>
      <c r="C37">
        <v>1.4368932038835001</v>
      </c>
      <c r="D37">
        <v>0.93</v>
      </c>
      <c r="E37">
        <v>0.56999999999999995</v>
      </c>
    </row>
    <row r="38" spans="1:5" x14ac:dyDescent="0.25">
      <c r="A38" t="s">
        <v>16</v>
      </c>
      <c r="B38" t="s">
        <v>63</v>
      </c>
      <c r="C38">
        <v>1.26570048309179</v>
      </c>
      <c r="D38">
        <v>0.96</v>
      </c>
      <c r="E38">
        <v>0.85</v>
      </c>
    </row>
    <row r="39" spans="1:5" x14ac:dyDescent="0.25">
      <c r="A39" t="s">
        <v>16</v>
      </c>
      <c r="B39" t="s">
        <v>20</v>
      </c>
      <c r="C39">
        <v>1.26570048309179</v>
      </c>
      <c r="D39">
        <v>0.4</v>
      </c>
      <c r="E39">
        <v>1.42</v>
      </c>
    </row>
    <row r="40" spans="1:5" x14ac:dyDescent="0.25">
      <c r="A40" t="s">
        <v>16</v>
      </c>
      <c r="B40" t="s">
        <v>253</v>
      </c>
      <c r="C40">
        <v>1.26570048309179</v>
      </c>
      <c r="D40">
        <v>1.1299999999999999</v>
      </c>
      <c r="E40">
        <v>1.36</v>
      </c>
    </row>
    <row r="41" spans="1:5" x14ac:dyDescent="0.25">
      <c r="A41" t="s">
        <v>16</v>
      </c>
      <c r="B41" t="s">
        <v>65</v>
      </c>
      <c r="C41">
        <v>1.26570048309179</v>
      </c>
      <c r="D41">
        <v>0.56999999999999995</v>
      </c>
      <c r="E41">
        <v>0.88</v>
      </c>
    </row>
    <row r="42" spans="1:5" x14ac:dyDescent="0.25">
      <c r="A42" t="s">
        <v>16</v>
      </c>
      <c r="B42" t="s">
        <v>66</v>
      </c>
      <c r="C42">
        <v>1.26570048309179</v>
      </c>
      <c r="D42">
        <v>0.78</v>
      </c>
      <c r="E42">
        <v>1.04</v>
      </c>
    </row>
    <row r="43" spans="1:5" x14ac:dyDescent="0.25">
      <c r="A43" t="s">
        <v>16</v>
      </c>
      <c r="B43" t="s">
        <v>17</v>
      </c>
      <c r="C43">
        <v>1.26570048309179</v>
      </c>
      <c r="D43">
        <v>1.3</v>
      </c>
      <c r="E43">
        <v>0.73</v>
      </c>
    </row>
    <row r="44" spans="1:5" x14ac:dyDescent="0.25">
      <c r="A44" t="s">
        <v>16</v>
      </c>
      <c r="B44" t="s">
        <v>322</v>
      </c>
      <c r="C44">
        <v>1.26570048309179</v>
      </c>
      <c r="D44">
        <v>1.1399999999999999</v>
      </c>
      <c r="E44">
        <v>0.99</v>
      </c>
    </row>
    <row r="45" spans="1:5" x14ac:dyDescent="0.25">
      <c r="A45" t="s">
        <v>16</v>
      </c>
      <c r="B45" t="s">
        <v>67</v>
      </c>
      <c r="C45">
        <v>1.26570048309179</v>
      </c>
      <c r="D45">
        <v>0.78</v>
      </c>
      <c r="E45">
        <v>0.94</v>
      </c>
    </row>
    <row r="46" spans="1:5" x14ac:dyDescent="0.25">
      <c r="A46" t="s">
        <v>16</v>
      </c>
      <c r="B46" t="s">
        <v>252</v>
      </c>
      <c r="C46">
        <v>1.26570048309179</v>
      </c>
      <c r="D46">
        <v>0.62</v>
      </c>
      <c r="E46">
        <v>1.19</v>
      </c>
    </row>
    <row r="47" spans="1:5" x14ac:dyDescent="0.25">
      <c r="A47" t="s">
        <v>16</v>
      </c>
      <c r="B47" t="s">
        <v>254</v>
      </c>
      <c r="C47">
        <v>1.26570048309179</v>
      </c>
      <c r="D47">
        <v>1.02</v>
      </c>
      <c r="E47">
        <v>0.4</v>
      </c>
    </row>
    <row r="48" spans="1:5" x14ac:dyDescent="0.25">
      <c r="A48" t="s">
        <v>16</v>
      </c>
      <c r="B48" t="s">
        <v>255</v>
      </c>
      <c r="C48">
        <v>1.26570048309179</v>
      </c>
      <c r="D48">
        <v>1.2</v>
      </c>
      <c r="E48">
        <v>0.88</v>
      </c>
    </row>
    <row r="49" spans="1:5" x14ac:dyDescent="0.25">
      <c r="A49" t="s">
        <v>16</v>
      </c>
      <c r="B49" t="s">
        <v>64</v>
      </c>
      <c r="C49">
        <v>1.26570048309179</v>
      </c>
      <c r="D49">
        <v>0.85</v>
      </c>
      <c r="E49">
        <v>0.91</v>
      </c>
    </row>
    <row r="50" spans="1:5" x14ac:dyDescent="0.25">
      <c r="A50" t="s">
        <v>16</v>
      </c>
      <c r="B50" t="s">
        <v>323</v>
      </c>
      <c r="C50">
        <v>1.26570048309179</v>
      </c>
      <c r="D50">
        <v>0.56999999999999995</v>
      </c>
      <c r="E50">
        <v>0.94</v>
      </c>
    </row>
    <row r="51" spans="1:5" x14ac:dyDescent="0.25">
      <c r="A51" t="s">
        <v>16</v>
      </c>
      <c r="B51" t="s">
        <v>18</v>
      </c>
      <c r="C51">
        <v>1.26570048309179</v>
      </c>
      <c r="D51">
        <v>0.47</v>
      </c>
      <c r="E51">
        <v>0.68</v>
      </c>
    </row>
    <row r="52" spans="1:5" x14ac:dyDescent="0.25">
      <c r="A52" t="s">
        <v>16</v>
      </c>
      <c r="B52" t="s">
        <v>256</v>
      </c>
      <c r="C52">
        <v>1.26570048309179</v>
      </c>
      <c r="D52">
        <v>0.45</v>
      </c>
      <c r="E52">
        <v>0.85</v>
      </c>
    </row>
    <row r="53" spans="1:5" x14ac:dyDescent="0.25">
      <c r="A53" t="s">
        <v>16</v>
      </c>
      <c r="B53" t="s">
        <v>257</v>
      </c>
      <c r="C53">
        <v>1.26570048309179</v>
      </c>
      <c r="D53">
        <v>0.45</v>
      </c>
      <c r="E53">
        <v>1.47</v>
      </c>
    </row>
    <row r="54" spans="1:5" x14ac:dyDescent="0.25">
      <c r="A54" t="s">
        <v>16</v>
      </c>
      <c r="B54" t="s">
        <v>68</v>
      </c>
      <c r="C54">
        <v>1.26570048309179</v>
      </c>
      <c r="D54">
        <v>1.02</v>
      </c>
      <c r="E54">
        <v>1.1299999999999999</v>
      </c>
    </row>
    <row r="55" spans="1:5" x14ac:dyDescent="0.25">
      <c r="A55" t="s">
        <v>16</v>
      </c>
      <c r="B55" t="s">
        <v>19</v>
      </c>
      <c r="C55">
        <v>1.26570048309179</v>
      </c>
      <c r="D55">
        <v>0.47</v>
      </c>
      <c r="E55">
        <v>1.4</v>
      </c>
    </row>
    <row r="56" spans="1:5" x14ac:dyDescent="0.25">
      <c r="A56" t="s">
        <v>69</v>
      </c>
      <c r="B56" t="s">
        <v>324</v>
      </c>
      <c r="C56">
        <v>1.3056603773584901</v>
      </c>
      <c r="D56">
        <v>1.05</v>
      </c>
      <c r="E56">
        <v>0.75</v>
      </c>
    </row>
    <row r="57" spans="1:5" x14ac:dyDescent="0.25">
      <c r="A57" t="s">
        <v>69</v>
      </c>
      <c r="B57" t="s">
        <v>351</v>
      </c>
      <c r="C57">
        <v>1.3056603773584901</v>
      </c>
      <c r="D57">
        <v>0.97</v>
      </c>
      <c r="E57">
        <v>0.59</v>
      </c>
    </row>
    <row r="58" spans="1:5" x14ac:dyDescent="0.25">
      <c r="A58" t="s">
        <v>69</v>
      </c>
      <c r="B58" t="s">
        <v>73</v>
      </c>
      <c r="C58">
        <v>1.3056603773584901</v>
      </c>
      <c r="D58">
        <v>0.81</v>
      </c>
      <c r="E58">
        <v>0.93</v>
      </c>
    </row>
    <row r="59" spans="1:5" x14ac:dyDescent="0.25">
      <c r="A59" t="s">
        <v>69</v>
      </c>
      <c r="B59" t="s">
        <v>75</v>
      </c>
      <c r="C59">
        <v>1.3056603773584901</v>
      </c>
      <c r="D59">
        <v>0.46</v>
      </c>
      <c r="E59">
        <v>1.1599999999999999</v>
      </c>
    </row>
    <row r="60" spans="1:5" x14ac:dyDescent="0.25">
      <c r="A60" t="s">
        <v>69</v>
      </c>
      <c r="B60" t="s">
        <v>77</v>
      </c>
      <c r="C60">
        <v>1.3056603773584901</v>
      </c>
      <c r="D60">
        <v>1.02</v>
      </c>
      <c r="E60">
        <v>0.75</v>
      </c>
    </row>
    <row r="61" spans="1:5" x14ac:dyDescent="0.25">
      <c r="A61" t="s">
        <v>69</v>
      </c>
      <c r="B61" t="s">
        <v>263</v>
      </c>
      <c r="C61">
        <v>1.3056603773584901</v>
      </c>
      <c r="D61">
        <v>0.87</v>
      </c>
      <c r="E61">
        <v>1.28</v>
      </c>
    </row>
    <row r="62" spans="1:5" x14ac:dyDescent="0.25">
      <c r="A62" t="s">
        <v>69</v>
      </c>
      <c r="B62" t="s">
        <v>381</v>
      </c>
      <c r="C62">
        <v>1.3056603773584901</v>
      </c>
      <c r="D62">
        <v>1.22</v>
      </c>
      <c r="E62">
        <v>0.75</v>
      </c>
    </row>
    <row r="63" spans="1:5" x14ac:dyDescent="0.25">
      <c r="A63" t="s">
        <v>69</v>
      </c>
      <c r="B63" t="s">
        <v>76</v>
      </c>
      <c r="C63">
        <v>1.3056603773584901</v>
      </c>
      <c r="D63">
        <v>0.75</v>
      </c>
      <c r="E63">
        <v>0.87</v>
      </c>
    </row>
    <row r="64" spans="1:5" x14ac:dyDescent="0.25">
      <c r="A64" t="s">
        <v>69</v>
      </c>
      <c r="B64" t="s">
        <v>72</v>
      </c>
      <c r="C64">
        <v>1.3056603773584901</v>
      </c>
      <c r="D64">
        <v>1.39</v>
      </c>
      <c r="E64">
        <v>1.57</v>
      </c>
    </row>
    <row r="65" spans="1:5" x14ac:dyDescent="0.25">
      <c r="A65" t="s">
        <v>69</v>
      </c>
      <c r="B65" t="s">
        <v>78</v>
      </c>
      <c r="C65">
        <v>1.3056603773584901</v>
      </c>
      <c r="D65">
        <v>1.4</v>
      </c>
      <c r="E65">
        <v>0.65</v>
      </c>
    </row>
    <row r="66" spans="1:5" x14ac:dyDescent="0.25">
      <c r="A66" t="s">
        <v>69</v>
      </c>
      <c r="B66" t="s">
        <v>260</v>
      </c>
      <c r="C66">
        <v>1.3056603773584901</v>
      </c>
      <c r="D66">
        <v>1.45</v>
      </c>
      <c r="E66">
        <v>1.05</v>
      </c>
    </row>
    <row r="67" spans="1:5" x14ac:dyDescent="0.25">
      <c r="A67" t="s">
        <v>69</v>
      </c>
      <c r="B67" t="s">
        <v>262</v>
      </c>
      <c r="C67">
        <v>1.3056603773584901</v>
      </c>
      <c r="D67">
        <v>1.45</v>
      </c>
      <c r="E67">
        <v>0.46</v>
      </c>
    </row>
    <row r="68" spans="1:5" x14ac:dyDescent="0.25">
      <c r="A68" t="s">
        <v>69</v>
      </c>
      <c r="B68" t="s">
        <v>261</v>
      </c>
      <c r="C68">
        <v>1.3056603773584901</v>
      </c>
      <c r="D68">
        <v>1.35</v>
      </c>
      <c r="E68">
        <v>0.7</v>
      </c>
    </row>
    <row r="69" spans="1:5" x14ac:dyDescent="0.25">
      <c r="A69" t="s">
        <v>69</v>
      </c>
      <c r="B69" t="s">
        <v>325</v>
      </c>
      <c r="C69">
        <v>1.3056603773584901</v>
      </c>
      <c r="D69">
        <v>0.64</v>
      </c>
      <c r="E69">
        <v>1.28</v>
      </c>
    </row>
    <row r="70" spans="1:5" x14ac:dyDescent="0.25">
      <c r="A70" t="s">
        <v>69</v>
      </c>
      <c r="B70" t="s">
        <v>258</v>
      </c>
      <c r="C70">
        <v>1.3056603773584901</v>
      </c>
      <c r="D70">
        <v>0.35</v>
      </c>
      <c r="E70">
        <v>1.34</v>
      </c>
    </row>
    <row r="71" spans="1:5" x14ac:dyDescent="0.25">
      <c r="A71" t="s">
        <v>69</v>
      </c>
      <c r="B71" t="s">
        <v>79</v>
      </c>
      <c r="C71">
        <v>1.3056603773584901</v>
      </c>
      <c r="D71">
        <v>0.81</v>
      </c>
      <c r="E71">
        <v>1.63</v>
      </c>
    </row>
    <row r="72" spans="1:5" x14ac:dyDescent="0.25">
      <c r="A72" t="s">
        <v>69</v>
      </c>
      <c r="B72" t="s">
        <v>259</v>
      </c>
      <c r="C72">
        <v>1.3056603773584901</v>
      </c>
      <c r="D72">
        <v>1.22</v>
      </c>
      <c r="E72">
        <v>0.81</v>
      </c>
    </row>
    <row r="73" spans="1:5" x14ac:dyDescent="0.25">
      <c r="A73" t="s">
        <v>69</v>
      </c>
      <c r="B73" t="s">
        <v>71</v>
      </c>
      <c r="C73">
        <v>1.3056603773584901</v>
      </c>
      <c r="D73">
        <v>0.64</v>
      </c>
      <c r="E73">
        <v>1.34</v>
      </c>
    </row>
    <row r="74" spans="1:5" x14ac:dyDescent="0.25">
      <c r="A74" t="s">
        <v>69</v>
      </c>
      <c r="B74" t="s">
        <v>74</v>
      </c>
      <c r="C74">
        <v>1.3056603773584901</v>
      </c>
      <c r="D74">
        <v>1.1000000000000001</v>
      </c>
      <c r="E74">
        <v>0.93</v>
      </c>
    </row>
    <row r="75" spans="1:5" x14ac:dyDescent="0.25">
      <c r="A75" t="s">
        <v>69</v>
      </c>
      <c r="B75" t="s">
        <v>70</v>
      </c>
      <c r="C75">
        <v>1.3056603773584901</v>
      </c>
      <c r="D75">
        <v>0.7</v>
      </c>
      <c r="E75">
        <v>1.24</v>
      </c>
    </row>
    <row r="76" spans="1:5" x14ac:dyDescent="0.25">
      <c r="A76" t="s">
        <v>80</v>
      </c>
      <c r="B76" t="s">
        <v>97</v>
      </c>
      <c r="C76">
        <v>1.03233830845771</v>
      </c>
      <c r="D76">
        <v>0.91</v>
      </c>
      <c r="E76">
        <v>0.96</v>
      </c>
    </row>
    <row r="77" spans="1:5" x14ac:dyDescent="0.25">
      <c r="A77" t="s">
        <v>80</v>
      </c>
      <c r="B77" t="s">
        <v>82</v>
      </c>
      <c r="C77">
        <v>1.03233830845771</v>
      </c>
      <c r="D77">
        <v>0.67</v>
      </c>
      <c r="E77">
        <v>0.67</v>
      </c>
    </row>
    <row r="78" spans="1:5" x14ac:dyDescent="0.25">
      <c r="A78" t="s">
        <v>80</v>
      </c>
      <c r="B78" t="s">
        <v>83</v>
      </c>
      <c r="C78">
        <v>1.03233830845771</v>
      </c>
      <c r="D78">
        <v>1.06</v>
      </c>
      <c r="E78">
        <v>0.96</v>
      </c>
    </row>
    <row r="79" spans="1:5" x14ac:dyDescent="0.25">
      <c r="A79" t="s">
        <v>80</v>
      </c>
      <c r="B79" t="s">
        <v>85</v>
      </c>
      <c r="C79">
        <v>1.03233830845771</v>
      </c>
      <c r="D79">
        <v>1.01</v>
      </c>
      <c r="E79">
        <v>0.82</v>
      </c>
    </row>
    <row r="80" spans="1:5" x14ac:dyDescent="0.25">
      <c r="A80" t="s">
        <v>80</v>
      </c>
      <c r="B80" t="s">
        <v>359</v>
      </c>
      <c r="C80">
        <v>1.03233830845771</v>
      </c>
      <c r="D80">
        <v>1.3</v>
      </c>
      <c r="E80">
        <v>0.86</v>
      </c>
    </row>
    <row r="81" spans="1:5" x14ac:dyDescent="0.25">
      <c r="A81" t="s">
        <v>80</v>
      </c>
      <c r="B81" t="s">
        <v>87</v>
      </c>
      <c r="C81">
        <v>1.03233830845771</v>
      </c>
      <c r="D81">
        <v>1.01</v>
      </c>
      <c r="E81">
        <v>1.34</v>
      </c>
    </row>
    <row r="82" spans="1:5" x14ac:dyDescent="0.25">
      <c r="A82" t="s">
        <v>80</v>
      </c>
      <c r="B82" t="s">
        <v>89</v>
      </c>
      <c r="C82">
        <v>1.03233830845771</v>
      </c>
      <c r="D82">
        <v>1.06</v>
      </c>
      <c r="E82">
        <v>0.77</v>
      </c>
    </row>
    <row r="83" spans="1:5" x14ac:dyDescent="0.25">
      <c r="A83" t="s">
        <v>80</v>
      </c>
      <c r="B83" t="s">
        <v>369</v>
      </c>
      <c r="C83">
        <v>1.03233830845771</v>
      </c>
      <c r="D83">
        <v>0.62</v>
      </c>
      <c r="E83">
        <v>1.3</v>
      </c>
    </row>
    <row r="84" spans="1:5" x14ac:dyDescent="0.25">
      <c r="A84" t="s">
        <v>80</v>
      </c>
      <c r="B84" t="s">
        <v>91</v>
      </c>
      <c r="C84">
        <v>1.03233830845771</v>
      </c>
      <c r="D84">
        <v>0.66</v>
      </c>
      <c r="E84">
        <v>1.02</v>
      </c>
    </row>
    <row r="85" spans="1:5" x14ac:dyDescent="0.25">
      <c r="A85" t="s">
        <v>80</v>
      </c>
      <c r="B85" t="s">
        <v>96</v>
      </c>
      <c r="C85">
        <v>1.03233830845771</v>
      </c>
      <c r="D85">
        <v>0.67</v>
      </c>
      <c r="E85">
        <v>1.58</v>
      </c>
    </row>
    <row r="86" spans="1:5" x14ac:dyDescent="0.25">
      <c r="A86" t="s">
        <v>80</v>
      </c>
      <c r="B86" t="s">
        <v>86</v>
      </c>
      <c r="C86">
        <v>1.03233830845771</v>
      </c>
      <c r="D86">
        <v>0.38</v>
      </c>
      <c r="E86">
        <v>0.86</v>
      </c>
    </row>
    <row r="87" spans="1:5" x14ac:dyDescent="0.25">
      <c r="A87" t="s">
        <v>80</v>
      </c>
      <c r="B87" t="s">
        <v>81</v>
      </c>
      <c r="C87">
        <v>1.03233830845771</v>
      </c>
      <c r="D87">
        <v>0.96</v>
      </c>
      <c r="E87">
        <v>0.86</v>
      </c>
    </row>
    <row r="88" spans="1:5" x14ac:dyDescent="0.25">
      <c r="A88" t="s">
        <v>80</v>
      </c>
      <c r="B88" t="s">
        <v>94</v>
      </c>
      <c r="C88">
        <v>1.03233830845771</v>
      </c>
      <c r="D88">
        <v>0.82</v>
      </c>
      <c r="E88">
        <v>0.82</v>
      </c>
    </row>
    <row r="89" spans="1:5" x14ac:dyDescent="0.25">
      <c r="A89" t="s">
        <v>80</v>
      </c>
      <c r="B89" t="s">
        <v>90</v>
      </c>
      <c r="C89">
        <v>1.03233830845771</v>
      </c>
      <c r="D89">
        <v>1.2</v>
      </c>
      <c r="E89">
        <v>0.77</v>
      </c>
    </row>
    <row r="90" spans="1:5" x14ac:dyDescent="0.25">
      <c r="A90" t="s">
        <v>80</v>
      </c>
      <c r="B90" t="s">
        <v>93</v>
      </c>
      <c r="C90">
        <v>1.03233830845771</v>
      </c>
      <c r="D90">
        <v>0.62</v>
      </c>
      <c r="E90">
        <v>0.86</v>
      </c>
    </row>
    <row r="91" spans="1:5" x14ac:dyDescent="0.25">
      <c r="A91" t="s">
        <v>80</v>
      </c>
      <c r="B91" t="s">
        <v>88</v>
      </c>
      <c r="C91">
        <v>1.03233830845771</v>
      </c>
      <c r="D91">
        <v>1.1499999999999999</v>
      </c>
      <c r="E91">
        <v>1.34</v>
      </c>
    </row>
    <row r="92" spans="1:5" x14ac:dyDescent="0.25">
      <c r="A92" t="s">
        <v>80</v>
      </c>
      <c r="B92" t="s">
        <v>410</v>
      </c>
      <c r="C92">
        <v>1.03233830845771</v>
      </c>
      <c r="D92">
        <v>0.76</v>
      </c>
      <c r="E92">
        <v>1.02</v>
      </c>
    </row>
    <row r="93" spans="1:5" x14ac:dyDescent="0.25">
      <c r="A93" t="s">
        <v>80</v>
      </c>
      <c r="B93" t="s">
        <v>412</v>
      </c>
      <c r="C93">
        <v>1.03233830845771</v>
      </c>
      <c r="D93">
        <v>1.01</v>
      </c>
      <c r="E93">
        <v>0.82</v>
      </c>
    </row>
    <row r="94" spans="1:5" x14ac:dyDescent="0.25">
      <c r="A94" t="s">
        <v>80</v>
      </c>
      <c r="B94" t="s">
        <v>92</v>
      </c>
      <c r="C94">
        <v>1.03233830845771</v>
      </c>
      <c r="D94">
        <v>0.76</v>
      </c>
      <c r="E94">
        <v>1.07</v>
      </c>
    </row>
    <row r="95" spans="1:5" x14ac:dyDescent="0.25">
      <c r="A95" t="s">
        <v>80</v>
      </c>
      <c r="B95" t="s">
        <v>416</v>
      </c>
      <c r="C95">
        <v>1.03233830845771</v>
      </c>
      <c r="D95">
        <v>0.53</v>
      </c>
      <c r="E95">
        <v>1.39</v>
      </c>
    </row>
    <row r="96" spans="1:5" x14ac:dyDescent="0.25">
      <c r="A96" t="s">
        <v>80</v>
      </c>
      <c r="B96" t="s">
        <v>84</v>
      </c>
      <c r="C96">
        <v>1.03233830845771</v>
      </c>
      <c r="D96">
        <v>0.77</v>
      </c>
      <c r="E96">
        <v>0.86</v>
      </c>
    </row>
    <row r="97" spans="1:5" x14ac:dyDescent="0.25">
      <c r="A97" t="s">
        <v>80</v>
      </c>
      <c r="B97" t="s">
        <v>98</v>
      </c>
      <c r="C97">
        <v>1.03233830845771</v>
      </c>
      <c r="D97">
        <v>1.0900000000000001</v>
      </c>
      <c r="E97">
        <v>0.76</v>
      </c>
    </row>
    <row r="98" spans="1:5" x14ac:dyDescent="0.25">
      <c r="A98" t="s">
        <v>80</v>
      </c>
      <c r="B98" t="s">
        <v>95</v>
      </c>
      <c r="C98">
        <v>1.03233830845771</v>
      </c>
      <c r="D98">
        <v>0.53</v>
      </c>
      <c r="E98">
        <v>0.57999999999999996</v>
      </c>
    </row>
    <row r="99" spans="1:5" x14ac:dyDescent="0.25">
      <c r="A99" t="s">
        <v>80</v>
      </c>
      <c r="B99" t="s">
        <v>435</v>
      </c>
      <c r="C99">
        <v>1.03233830845771</v>
      </c>
      <c r="D99">
        <v>0.66</v>
      </c>
      <c r="E99">
        <v>1.73</v>
      </c>
    </row>
    <row r="100" spans="1:5" x14ac:dyDescent="0.25">
      <c r="A100" t="s">
        <v>99</v>
      </c>
      <c r="B100" t="s">
        <v>100</v>
      </c>
      <c r="C100">
        <v>1.2876344086021501</v>
      </c>
      <c r="D100">
        <v>0.71</v>
      </c>
      <c r="E100">
        <v>1.24</v>
      </c>
    </row>
    <row r="101" spans="1:5" x14ac:dyDescent="0.25">
      <c r="A101" t="s">
        <v>99</v>
      </c>
      <c r="B101" t="s">
        <v>102</v>
      </c>
      <c r="C101">
        <v>1.2876344086021501</v>
      </c>
      <c r="D101">
        <v>1.1000000000000001</v>
      </c>
      <c r="E101">
        <v>1.05</v>
      </c>
    </row>
    <row r="102" spans="1:5" x14ac:dyDescent="0.25">
      <c r="A102" t="s">
        <v>99</v>
      </c>
      <c r="B102" t="s">
        <v>111</v>
      </c>
      <c r="C102">
        <v>1.2876344086021501</v>
      </c>
      <c r="D102">
        <v>0.89</v>
      </c>
      <c r="E102">
        <v>0.75</v>
      </c>
    </row>
    <row r="103" spans="1:5" x14ac:dyDescent="0.25">
      <c r="A103" t="s">
        <v>99</v>
      </c>
      <c r="B103" t="s">
        <v>104</v>
      </c>
      <c r="C103">
        <v>1.2876344086021501</v>
      </c>
      <c r="D103">
        <v>0.61</v>
      </c>
      <c r="E103">
        <v>1.22</v>
      </c>
    </row>
    <row r="104" spans="1:5" x14ac:dyDescent="0.25">
      <c r="A104" t="s">
        <v>99</v>
      </c>
      <c r="B104" t="s">
        <v>106</v>
      </c>
      <c r="C104">
        <v>1.2876344086021501</v>
      </c>
      <c r="D104">
        <v>0.9</v>
      </c>
      <c r="E104">
        <v>1.2</v>
      </c>
    </row>
    <row r="105" spans="1:5" x14ac:dyDescent="0.25">
      <c r="A105" t="s">
        <v>99</v>
      </c>
      <c r="B105" t="s">
        <v>105</v>
      </c>
      <c r="C105">
        <v>1.2876344086021501</v>
      </c>
      <c r="D105">
        <v>0.97</v>
      </c>
      <c r="E105">
        <v>0.66</v>
      </c>
    </row>
    <row r="106" spans="1:5" x14ac:dyDescent="0.25">
      <c r="A106" t="s">
        <v>99</v>
      </c>
      <c r="B106" t="s">
        <v>117</v>
      </c>
      <c r="C106">
        <v>1.2876344086021501</v>
      </c>
      <c r="D106">
        <v>0.75</v>
      </c>
      <c r="E106">
        <v>1.1200000000000001</v>
      </c>
    </row>
    <row r="107" spans="1:5" x14ac:dyDescent="0.25">
      <c r="A107" t="s">
        <v>99</v>
      </c>
      <c r="B107" t="s">
        <v>121</v>
      </c>
      <c r="C107">
        <v>1.2876344086021501</v>
      </c>
      <c r="D107">
        <v>1.1000000000000001</v>
      </c>
      <c r="E107">
        <v>1.1000000000000001</v>
      </c>
    </row>
    <row r="108" spans="1:5" x14ac:dyDescent="0.25">
      <c r="A108" t="s">
        <v>99</v>
      </c>
      <c r="B108" t="s">
        <v>108</v>
      </c>
      <c r="C108">
        <v>1.2876344086021501</v>
      </c>
      <c r="D108">
        <v>0.7</v>
      </c>
      <c r="E108">
        <v>0.89</v>
      </c>
    </row>
    <row r="109" spans="1:5" x14ac:dyDescent="0.25">
      <c r="A109" t="s">
        <v>99</v>
      </c>
      <c r="B109" t="s">
        <v>103</v>
      </c>
      <c r="C109">
        <v>1.2876344086021501</v>
      </c>
      <c r="D109">
        <v>1</v>
      </c>
      <c r="E109">
        <v>0.95</v>
      </c>
    </row>
    <row r="110" spans="1:5" x14ac:dyDescent="0.25">
      <c r="A110" t="s">
        <v>99</v>
      </c>
      <c r="B110" t="s">
        <v>110</v>
      </c>
      <c r="C110">
        <v>1.2876344086021501</v>
      </c>
      <c r="D110">
        <v>1.63</v>
      </c>
      <c r="E110">
        <v>0.84</v>
      </c>
    </row>
    <row r="111" spans="1:5" x14ac:dyDescent="0.25">
      <c r="A111" t="s">
        <v>99</v>
      </c>
      <c r="B111" t="s">
        <v>107</v>
      </c>
      <c r="C111">
        <v>1.2876344086021501</v>
      </c>
      <c r="D111">
        <v>0.98</v>
      </c>
      <c r="E111">
        <v>0.81</v>
      </c>
    </row>
    <row r="112" spans="1:5" x14ac:dyDescent="0.25">
      <c r="A112" t="s">
        <v>99</v>
      </c>
      <c r="B112" t="s">
        <v>395</v>
      </c>
      <c r="C112">
        <v>1.2876344086021501</v>
      </c>
      <c r="D112">
        <v>1.2</v>
      </c>
      <c r="E112">
        <v>0.5</v>
      </c>
    </row>
    <row r="113" spans="1:5" x14ac:dyDescent="0.25">
      <c r="A113" t="s">
        <v>99</v>
      </c>
      <c r="B113" t="s">
        <v>115</v>
      </c>
      <c r="C113">
        <v>1.2876344086021501</v>
      </c>
      <c r="D113">
        <v>1.01</v>
      </c>
      <c r="E113">
        <v>1.1000000000000001</v>
      </c>
    </row>
    <row r="114" spans="1:5" x14ac:dyDescent="0.25">
      <c r="A114" t="s">
        <v>99</v>
      </c>
      <c r="B114" t="s">
        <v>112</v>
      </c>
      <c r="C114">
        <v>1.2876344086021501</v>
      </c>
      <c r="D114">
        <v>0.75</v>
      </c>
      <c r="E114">
        <v>1.36</v>
      </c>
    </row>
    <row r="115" spans="1:5" x14ac:dyDescent="0.25">
      <c r="A115" t="s">
        <v>99</v>
      </c>
      <c r="B115" t="s">
        <v>113</v>
      </c>
      <c r="C115">
        <v>1.2876344086021501</v>
      </c>
      <c r="D115">
        <v>1.17</v>
      </c>
      <c r="E115">
        <v>1.1200000000000001</v>
      </c>
    </row>
    <row r="116" spans="1:5" x14ac:dyDescent="0.25">
      <c r="A116" t="s">
        <v>99</v>
      </c>
      <c r="B116" t="s">
        <v>114</v>
      </c>
      <c r="C116">
        <v>1.2876344086021501</v>
      </c>
      <c r="D116">
        <v>0.8</v>
      </c>
      <c r="E116">
        <v>0.7</v>
      </c>
    </row>
    <row r="117" spans="1:5" x14ac:dyDescent="0.25">
      <c r="A117" t="s">
        <v>99</v>
      </c>
      <c r="B117" t="s">
        <v>116</v>
      </c>
      <c r="C117">
        <v>1.2876344086021501</v>
      </c>
      <c r="D117">
        <v>0.8</v>
      </c>
      <c r="E117">
        <v>1.3</v>
      </c>
    </row>
    <row r="118" spans="1:5" x14ac:dyDescent="0.25">
      <c r="A118" t="s">
        <v>99</v>
      </c>
      <c r="B118" t="s">
        <v>109</v>
      </c>
      <c r="C118">
        <v>1.2876344086021501</v>
      </c>
      <c r="D118">
        <v>1.34</v>
      </c>
      <c r="E118">
        <v>0.7</v>
      </c>
    </row>
    <row r="119" spans="1:5" x14ac:dyDescent="0.25">
      <c r="A119" t="s">
        <v>99</v>
      </c>
      <c r="B119" t="s">
        <v>118</v>
      </c>
      <c r="C119">
        <v>1.2876344086021501</v>
      </c>
      <c r="D119">
        <v>1.1200000000000001</v>
      </c>
      <c r="E119">
        <v>1.22</v>
      </c>
    </row>
    <row r="120" spans="1:5" x14ac:dyDescent="0.25">
      <c r="A120" t="s">
        <v>99</v>
      </c>
      <c r="B120" t="s">
        <v>417</v>
      </c>
      <c r="C120">
        <v>1.2876344086021501</v>
      </c>
      <c r="D120">
        <v>0.65</v>
      </c>
      <c r="E120">
        <v>0.8</v>
      </c>
    </row>
    <row r="121" spans="1:5" x14ac:dyDescent="0.25">
      <c r="A121" t="s">
        <v>99</v>
      </c>
      <c r="B121" t="s">
        <v>101</v>
      </c>
      <c r="C121">
        <v>1.2876344086021501</v>
      </c>
      <c r="D121">
        <v>1.3</v>
      </c>
      <c r="E121">
        <v>0.5</v>
      </c>
    </row>
    <row r="122" spans="1:5" x14ac:dyDescent="0.25">
      <c r="A122" t="s">
        <v>99</v>
      </c>
      <c r="B122" t="s">
        <v>120</v>
      </c>
      <c r="C122">
        <v>1.2876344086021501</v>
      </c>
      <c r="D122">
        <v>0.95</v>
      </c>
      <c r="E122">
        <v>1.65</v>
      </c>
    </row>
    <row r="123" spans="1:5" x14ac:dyDescent="0.25">
      <c r="A123" t="s">
        <v>99</v>
      </c>
      <c r="B123" t="s">
        <v>119</v>
      </c>
      <c r="C123">
        <v>1.2876344086021501</v>
      </c>
      <c r="D123">
        <v>0.8</v>
      </c>
      <c r="E123">
        <v>1.17</v>
      </c>
    </row>
    <row r="124" spans="1:5" x14ac:dyDescent="0.25">
      <c r="A124" t="s">
        <v>122</v>
      </c>
      <c r="B124" t="s">
        <v>123</v>
      </c>
      <c r="C124">
        <v>1.14247311827957</v>
      </c>
      <c r="D124">
        <v>0.66</v>
      </c>
      <c r="E124">
        <v>1.02</v>
      </c>
    </row>
    <row r="125" spans="1:5" x14ac:dyDescent="0.25">
      <c r="A125" t="s">
        <v>122</v>
      </c>
      <c r="B125" t="s">
        <v>125</v>
      </c>
      <c r="C125">
        <v>1.14247311827957</v>
      </c>
      <c r="D125">
        <v>1.1200000000000001</v>
      </c>
      <c r="E125">
        <v>1.1200000000000001</v>
      </c>
    </row>
    <row r="126" spans="1:5" x14ac:dyDescent="0.25">
      <c r="A126" t="s">
        <v>122</v>
      </c>
      <c r="B126" t="s">
        <v>127</v>
      </c>
      <c r="C126">
        <v>1.14247311827957</v>
      </c>
      <c r="D126">
        <v>0.97</v>
      </c>
      <c r="E126">
        <v>0.97</v>
      </c>
    </row>
    <row r="127" spans="1:5" x14ac:dyDescent="0.25">
      <c r="A127" t="s">
        <v>122</v>
      </c>
      <c r="B127" t="s">
        <v>130</v>
      </c>
      <c r="C127">
        <v>1.14247311827957</v>
      </c>
      <c r="D127">
        <v>1.25</v>
      </c>
      <c r="E127">
        <v>0.77</v>
      </c>
    </row>
    <row r="128" spans="1:5" x14ac:dyDescent="0.25">
      <c r="A128" t="s">
        <v>122</v>
      </c>
      <c r="B128" t="s">
        <v>362</v>
      </c>
      <c r="C128">
        <v>1.14247311827957</v>
      </c>
      <c r="D128">
        <v>0.6</v>
      </c>
      <c r="E128">
        <v>0.71</v>
      </c>
    </row>
    <row r="129" spans="1:5" x14ac:dyDescent="0.25">
      <c r="A129" t="s">
        <v>122</v>
      </c>
      <c r="B129" t="s">
        <v>126</v>
      </c>
      <c r="C129">
        <v>1.14247311827957</v>
      </c>
      <c r="D129">
        <v>0.96</v>
      </c>
      <c r="E129">
        <v>0.53</v>
      </c>
    </row>
    <row r="130" spans="1:5" x14ac:dyDescent="0.25">
      <c r="A130" t="s">
        <v>122</v>
      </c>
      <c r="B130" t="s">
        <v>129</v>
      </c>
      <c r="C130">
        <v>1.14247311827957</v>
      </c>
      <c r="D130">
        <v>0.48</v>
      </c>
      <c r="E130">
        <v>1.25</v>
      </c>
    </row>
    <row r="131" spans="1:5" x14ac:dyDescent="0.25">
      <c r="A131" t="s">
        <v>122</v>
      </c>
      <c r="B131" t="s">
        <v>128</v>
      </c>
      <c r="C131">
        <v>1.14247311827957</v>
      </c>
      <c r="D131">
        <v>0.92</v>
      </c>
      <c r="E131">
        <v>1.28</v>
      </c>
    </row>
    <row r="132" spans="1:5" x14ac:dyDescent="0.25">
      <c r="A132" t="s">
        <v>122</v>
      </c>
      <c r="B132" t="s">
        <v>136</v>
      </c>
      <c r="C132">
        <v>1.14247311827957</v>
      </c>
      <c r="D132">
        <v>1.1200000000000001</v>
      </c>
      <c r="E132">
        <v>1.07</v>
      </c>
    </row>
    <row r="133" spans="1:5" x14ac:dyDescent="0.25">
      <c r="A133" t="s">
        <v>122</v>
      </c>
      <c r="B133" t="s">
        <v>131</v>
      </c>
      <c r="C133">
        <v>1.14247311827957</v>
      </c>
      <c r="D133">
        <v>1.01</v>
      </c>
      <c r="E133">
        <v>0.77</v>
      </c>
    </row>
    <row r="134" spans="1:5" x14ac:dyDescent="0.25">
      <c r="A134" t="s">
        <v>122</v>
      </c>
      <c r="B134" t="s">
        <v>133</v>
      </c>
      <c r="C134">
        <v>1.14247311827957</v>
      </c>
      <c r="D134">
        <v>0.56000000000000005</v>
      </c>
      <c r="E134">
        <v>1.38</v>
      </c>
    </row>
    <row r="135" spans="1:5" x14ac:dyDescent="0.25">
      <c r="A135" t="s">
        <v>122</v>
      </c>
      <c r="B135" t="s">
        <v>135</v>
      </c>
      <c r="C135">
        <v>1.14247311827957</v>
      </c>
      <c r="D135">
        <v>1.08</v>
      </c>
      <c r="E135">
        <v>0.99</v>
      </c>
    </row>
    <row r="136" spans="1:5" x14ac:dyDescent="0.25">
      <c r="A136" t="s">
        <v>122</v>
      </c>
      <c r="B136" t="s">
        <v>137</v>
      </c>
      <c r="C136">
        <v>1.14247311827957</v>
      </c>
      <c r="D136">
        <v>0.72</v>
      </c>
      <c r="E136">
        <v>0.92</v>
      </c>
    </row>
    <row r="137" spans="1:5" x14ac:dyDescent="0.25">
      <c r="A137" t="s">
        <v>122</v>
      </c>
      <c r="B137" t="s">
        <v>401</v>
      </c>
      <c r="C137">
        <v>1.14247311827957</v>
      </c>
      <c r="D137">
        <v>0.91</v>
      </c>
      <c r="E137">
        <v>0.86</v>
      </c>
    </row>
    <row r="138" spans="1:5" x14ac:dyDescent="0.25">
      <c r="A138" t="s">
        <v>122</v>
      </c>
      <c r="B138" t="s">
        <v>138</v>
      </c>
      <c r="C138">
        <v>1.14247311827957</v>
      </c>
      <c r="D138">
        <v>0.99</v>
      </c>
      <c r="E138">
        <v>1.17</v>
      </c>
    </row>
    <row r="139" spans="1:5" x14ac:dyDescent="0.25">
      <c r="A139" t="s">
        <v>122</v>
      </c>
      <c r="B139" t="s">
        <v>139</v>
      </c>
      <c r="C139">
        <v>1.14247311827957</v>
      </c>
      <c r="D139">
        <v>1.01</v>
      </c>
      <c r="E139">
        <v>0.86</v>
      </c>
    </row>
    <row r="140" spans="1:5" x14ac:dyDescent="0.25">
      <c r="A140" t="s">
        <v>122</v>
      </c>
      <c r="B140" t="s">
        <v>144</v>
      </c>
      <c r="C140">
        <v>1.14247311827957</v>
      </c>
      <c r="D140">
        <v>1.43</v>
      </c>
      <c r="E140">
        <v>1.38</v>
      </c>
    </row>
    <row r="141" spans="1:5" x14ac:dyDescent="0.25">
      <c r="A141" t="s">
        <v>122</v>
      </c>
      <c r="B141" t="s">
        <v>132</v>
      </c>
      <c r="C141">
        <v>1.14247311827957</v>
      </c>
      <c r="D141">
        <v>0.96</v>
      </c>
      <c r="E141">
        <v>1.29</v>
      </c>
    </row>
    <row r="142" spans="1:5" x14ac:dyDescent="0.25">
      <c r="A142" t="s">
        <v>122</v>
      </c>
      <c r="B142" t="s">
        <v>140</v>
      </c>
      <c r="C142">
        <v>1.14247311827957</v>
      </c>
      <c r="D142">
        <v>0.66</v>
      </c>
      <c r="E142">
        <v>0.72</v>
      </c>
    </row>
    <row r="143" spans="1:5" x14ac:dyDescent="0.25">
      <c r="A143" t="s">
        <v>122</v>
      </c>
      <c r="B143" t="s">
        <v>124</v>
      </c>
      <c r="C143">
        <v>1.14247311827957</v>
      </c>
      <c r="D143">
        <v>0.72</v>
      </c>
      <c r="E143">
        <v>0.92</v>
      </c>
    </row>
    <row r="144" spans="1:5" x14ac:dyDescent="0.25">
      <c r="A144" t="s">
        <v>122</v>
      </c>
      <c r="B144" t="s">
        <v>134</v>
      </c>
      <c r="C144">
        <v>1.14247311827957</v>
      </c>
      <c r="D144">
        <v>0.38</v>
      </c>
      <c r="E144">
        <v>1.1499999999999999</v>
      </c>
    </row>
    <row r="145" spans="1:5" x14ac:dyDescent="0.25">
      <c r="A145" t="s">
        <v>122</v>
      </c>
      <c r="B145" t="s">
        <v>141</v>
      </c>
      <c r="C145">
        <v>1.14247311827957</v>
      </c>
      <c r="D145">
        <v>0.5</v>
      </c>
      <c r="E145">
        <v>0.86</v>
      </c>
    </row>
    <row r="146" spans="1:5" x14ac:dyDescent="0.25">
      <c r="A146" t="s">
        <v>122</v>
      </c>
      <c r="B146" t="s">
        <v>142</v>
      </c>
      <c r="C146">
        <v>1.14247311827957</v>
      </c>
      <c r="D146">
        <v>0.97</v>
      </c>
      <c r="E146">
        <v>0.97</v>
      </c>
    </row>
    <row r="147" spans="1:5" x14ac:dyDescent="0.25">
      <c r="A147" t="s">
        <v>122</v>
      </c>
      <c r="B147" t="s">
        <v>143</v>
      </c>
      <c r="C147">
        <v>1.14247311827957</v>
      </c>
      <c r="D147">
        <v>1.04</v>
      </c>
      <c r="E147">
        <v>1.04</v>
      </c>
    </row>
    <row r="148" spans="1:5" x14ac:dyDescent="0.25">
      <c r="A148" t="s">
        <v>145</v>
      </c>
      <c r="B148" t="s">
        <v>347</v>
      </c>
      <c r="C148">
        <v>1.22556390977444</v>
      </c>
      <c r="D148">
        <v>1.1100000000000001</v>
      </c>
      <c r="E148">
        <v>1.01</v>
      </c>
    </row>
    <row r="149" spans="1:5" x14ac:dyDescent="0.25">
      <c r="A149" t="s">
        <v>145</v>
      </c>
      <c r="B149" t="s">
        <v>349</v>
      </c>
      <c r="C149">
        <v>1.22556390977444</v>
      </c>
      <c r="D149">
        <v>0.78</v>
      </c>
      <c r="E149">
        <v>0.9</v>
      </c>
    </row>
    <row r="150" spans="1:5" x14ac:dyDescent="0.25">
      <c r="A150" t="s">
        <v>145</v>
      </c>
      <c r="B150" t="s">
        <v>355</v>
      </c>
      <c r="C150">
        <v>1.22556390977444</v>
      </c>
      <c r="D150">
        <v>0.69</v>
      </c>
      <c r="E150">
        <v>2.14</v>
      </c>
    </row>
    <row r="151" spans="1:5" x14ac:dyDescent="0.25">
      <c r="A151" t="s">
        <v>145</v>
      </c>
      <c r="B151" t="s">
        <v>357</v>
      </c>
      <c r="C151">
        <v>1.22556390977444</v>
      </c>
      <c r="D151">
        <v>0.89</v>
      </c>
      <c r="E151">
        <v>0.64</v>
      </c>
    </row>
    <row r="152" spans="1:5" x14ac:dyDescent="0.25">
      <c r="A152" t="s">
        <v>145</v>
      </c>
      <c r="B152" t="s">
        <v>360</v>
      </c>
      <c r="C152">
        <v>1.22556390977444</v>
      </c>
      <c r="D152">
        <v>1.03</v>
      </c>
      <c r="E152">
        <v>0.76</v>
      </c>
    </row>
    <row r="153" spans="1:5" x14ac:dyDescent="0.25">
      <c r="A153" t="s">
        <v>145</v>
      </c>
      <c r="B153" t="s">
        <v>366</v>
      </c>
      <c r="C153">
        <v>1.22556390977444</v>
      </c>
      <c r="D153">
        <v>0.81</v>
      </c>
      <c r="E153">
        <v>0.94</v>
      </c>
    </row>
    <row r="154" spans="1:5" x14ac:dyDescent="0.25">
      <c r="A154" t="s">
        <v>145</v>
      </c>
      <c r="B154" t="s">
        <v>371</v>
      </c>
      <c r="C154">
        <v>1.22556390977444</v>
      </c>
      <c r="D154">
        <v>0.64</v>
      </c>
      <c r="E154">
        <v>0.98</v>
      </c>
    </row>
    <row r="155" spans="1:5" x14ac:dyDescent="0.25">
      <c r="A155" t="s">
        <v>145</v>
      </c>
      <c r="B155" t="s">
        <v>149</v>
      </c>
      <c r="C155">
        <v>1.22556390977444</v>
      </c>
      <c r="D155">
        <v>0.34</v>
      </c>
      <c r="E155">
        <v>1.95</v>
      </c>
    </row>
    <row r="156" spans="1:5" x14ac:dyDescent="0.25">
      <c r="A156" t="s">
        <v>145</v>
      </c>
      <c r="B156" t="s">
        <v>375</v>
      </c>
      <c r="C156">
        <v>1.22556390977444</v>
      </c>
      <c r="D156">
        <v>1</v>
      </c>
      <c r="E156">
        <v>0.94</v>
      </c>
    </row>
    <row r="157" spans="1:5" x14ac:dyDescent="0.25">
      <c r="A157" t="s">
        <v>145</v>
      </c>
      <c r="B157" t="s">
        <v>388</v>
      </c>
      <c r="C157">
        <v>1.22556390977444</v>
      </c>
      <c r="D157">
        <v>0.95</v>
      </c>
      <c r="E157">
        <v>0.85</v>
      </c>
    </row>
    <row r="158" spans="1:5" x14ac:dyDescent="0.25">
      <c r="A158" t="s">
        <v>145</v>
      </c>
      <c r="B158" t="s">
        <v>389</v>
      </c>
      <c r="C158">
        <v>1.22556390977444</v>
      </c>
      <c r="D158">
        <v>0.75</v>
      </c>
      <c r="E158">
        <v>0.69</v>
      </c>
    </row>
    <row r="159" spans="1:5" x14ac:dyDescent="0.25">
      <c r="A159" t="s">
        <v>145</v>
      </c>
      <c r="B159" t="s">
        <v>391</v>
      </c>
      <c r="C159">
        <v>1.22556390977444</v>
      </c>
      <c r="D159">
        <v>0.83</v>
      </c>
      <c r="E159">
        <v>1.58</v>
      </c>
    </row>
    <row r="160" spans="1:5" x14ac:dyDescent="0.25">
      <c r="A160" t="s">
        <v>145</v>
      </c>
      <c r="B160" t="s">
        <v>146</v>
      </c>
      <c r="C160">
        <v>1.22556390977444</v>
      </c>
      <c r="D160">
        <v>0.81</v>
      </c>
      <c r="E160">
        <v>0.88</v>
      </c>
    </row>
    <row r="161" spans="1:5" x14ac:dyDescent="0.25">
      <c r="A161" t="s">
        <v>145</v>
      </c>
      <c r="B161" t="s">
        <v>404</v>
      </c>
      <c r="C161">
        <v>1.22556390977444</v>
      </c>
      <c r="D161">
        <v>0.54</v>
      </c>
      <c r="E161">
        <v>0.38</v>
      </c>
    </row>
    <row r="162" spans="1:5" x14ac:dyDescent="0.25">
      <c r="A162" t="s">
        <v>145</v>
      </c>
      <c r="B162" t="s">
        <v>419</v>
      </c>
      <c r="C162">
        <v>1.22556390977444</v>
      </c>
      <c r="D162">
        <v>0.69</v>
      </c>
      <c r="E162">
        <v>0.95</v>
      </c>
    </row>
    <row r="163" spans="1:5" x14ac:dyDescent="0.25">
      <c r="A163" t="s">
        <v>145</v>
      </c>
      <c r="B163" t="s">
        <v>423</v>
      </c>
      <c r="C163">
        <v>1.22556390977444</v>
      </c>
      <c r="D163">
        <v>1.03</v>
      </c>
      <c r="E163">
        <v>0.75</v>
      </c>
    </row>
    <row r="164" spans="1:5" x14ac:dyDescent="0.25">
      <c r="A164" t="s">
        <v>145</v>
      </c>
      <c r="B164" t="s">
        <v>425</v>
      </c>
      <c r="C164">
        <v>1.22556390977444</v>
      </c>
      <c r="D164">
        <v>0.9</v>
      </c>
      <c r="E164">
        <v>0.76</v>
      </c>
    </row>
    <row r="165" spans="1:5" x14ac:dyDescent="0.25">
      <c r="A165" t="s">
        <v>145</v>
      </c>
      <c r="B165" t="s">
        <v>427</v>
      </c>
      <c r="C165">
        <v>1.22556390977444</v>
      </c>
      <c r="D165">
        <v>1.44</v>
      </c>
      <c r="E165">
        <v>0.69</v>
      </c>
    </row>
    <row r="166" spans="1:5" x14ac:dyDescent="0.25">
      <c r="A166" t="s">
        <v>145</v>
      </c>
      <c r="B166" t="s">
        <v>432</v>
      </c>
      <c r="C166">
        <v>1.22556390977444</v>
      </c>
      <c r="D166">
        <v>0.53</v>
      </c>
      <c r="E166">
        <v>1.48</v>
      </c>
    </row>
    <row r="167" spans="1:5" x14ac:dyDescent="0.25">
      <c r="A167" t="s">
        <v>145</v>
      </c>
      <c r="B167" t="s">
        <v>433</v>
      </c>
      <c r="C167">
        <v>1.22556390977444</v>
      </c>
      <c r="D167">
        <v>0.69</v>
      </c>
      <c r="E167">
        <v>0.9</v>
      </c>
    </row>
    <row r="168" spans="1:5" x14ac:dyDescent="0.25">
      <c r="A168" t="s">
        <v>145</v>
      </c>
      <c r="B168" t="s">
        <v>434</v>
      </c>
      <c r="C168">
        <v>1.22556390977444</v>
      </c>
      <c r="D168">
        <v>0.75</v>
      </c>
      <c r="E168">
        <v>1.1299999999999999</v>
      </c>
    </row>
    <row r="169" spans="1:5" x14ac:dyDescent="0.25">
      <c r="A169" t="s">
        <v>145</v>
      </c>
      <c r="B169" t="s">
        <v>148</v>
      </c>
      <c r="C169">
        <v>1.22556390977444</v>
      </c>
      <c r="D169">
        <v>0.85</v>
      </c>
      <c r="E169">
        <v>1.06</v>
      </c>
    </row>
    <row r="170" spans="1:5" x14ac:dyDescent="0.25">
      <c r="A170" t="s">
        <v>145</v>
      </c>
      <c r="B170" t="s">
        <v>147</v>
      </c>
      <c r="C170">
        <v>1.22556390977444</v>
      </c>
      <c r="D170">
        <v>1.06</v>
      </c>
      <c r="E170">
        <v>1.17</v>
      </c>
    </row>
    <row r="171" spans="1:5" x14ac:dyDescent="0.25">
      <c r="A171" t="s">
        <v>21</v>
      </c>
      <c r="B171" t="s">
        <v>152</v>
      </c>
      <c r="C171">
        <v>1.3261648745519701</v>
      </c>
      <c r="D171">
        <v>0.87</v>
      </c>
      <c r="E171">
        <v>1.1100000000000001</v>
      </c>
    </row>
    <row r="172" spans="1:5" x14ac:dyDescent="0.25">
      <c r="A172" t="s">
        <v>21</v>
      </c>
      <c r="B172" t="s">
        <v>269</v>
      </c>
      <c r="C172">
        <v>1.3261648745519701</v>
      </c>
      <c r="D172">
        <v>0.84</v>
      </c>
      <c r="E172">
        <v>1.06</v>
      </c>
    </row>
    <row r="173" spans="1:5" x14ac:dyDescent="0.25">
      <c r="A173" t="s">
        <v>21</v>
      </c>
      <c r="B173" t="s">
        <v>264</v>
      </c>
      <c r="C173">
        <v>1.3261648745519701</v>
      </c>
      <c r="D173">
        <v>0.67</v>
      </c>
      <c r="E173">
        <v>1.3</v>
      </c>
    </row>
    <row r="174" spans="1:5" x14ac:dyDescent="0.25">
      <c r="A174" t="s">
        <v>21</v>
      </c>
      <c r="B174" t="s">
        <v>372</v>
      </c>
      <c r="C174">
        <v>1.3261648745519701</v>
      </c>
      <c r="D174">
        <v>0.78</v>
      </c>
      <c r="E174">
        <v>1.51</v>
      </c>
    </row>
    <row r="175" spans="1:5" x14ac:dyDescent="0.25">
      <c r="A175" t="s">
        <v>21</v>
      </c>
      <c r="B175" t="s">
        <v>267</v>
      </c>
      <c r="C175">
        <v>1.3261648745519701</v>
      </c>
      <c r="D175">
        <v>1.1100000000000001</v>
      </c>
      <c r="E175">
        <v>1.02</v>
      </c>
    </row>
    <row r="176" spans="1:5" x14ac:dyDescent="0.25">
      <c r="A176" t="s">
        <v>21</v>
      </c>
      <c r="B176" t="s">
        <v>272</v>
      </c>
      <c r="C176">
        <v>1.3261648745519701</v>
      </c>
      <c r="D176">
        <v>1.4</v>
      </c>
      <c r="E176">
        <v>0.5</v>
      </c>
    </row>
    <row r="177" spans="1:5" x14ac:dyDescent="0.25">
      <c r="A177" t="s">
        <v>21</v>
      </c>
      <c r="B177" t="s">
        <v>397</v>
      </c>
      <c r="C177">
        <v>1.3261648745519701</v>
      </c>
      <c r="D177">
        <v>0.67</v>
      </c>
      <c r="E177">
        <v>1.35</v>
      </c>
    </row>
    <row r="178" spans="1:5" x14ac:dyDescent="0.25">
      <c r="A178" t="s">
        <v>21</v>
      </c>
      <c r="B178" t="s">
        <v>274</v>
      </c>
      <c r="C178">
        <v>1.3261648745519701</v>
      </c>
      <c r="D178">
        <v>1.4</v>
      </c>
      <c r="E178">
        <v>0.67</v>
      </c>
    </row>
    <row r="179" spans="1:5" x14ac:dyDescent="0.25">
      <c r="A179" t="s">
        <v>21</v>
      </c>
      <c r="B179" t="s">
        <v>150</v>
      </c>
      <c r="C179">
        <v>1.3261648745519701</v>
      </c>
      <c r="D179">
        <v>0.78</v>
      </c>
      <c r="E179">
        <v>0.78</v>
      </c>
    </row>
    <row r="180" spans="1:5" x14ac:dyDescent="0.25">
      <c r="A180" t="s">
        <v>21</v>
      </c>
      <c r="B180" t="s">
        <v>275</v>
      </c>
      <c r="C180">
        <v>1.3261648745519701</v>
      </c>
      <c r="D180">
        <v>0.88</v>
      </c>
      <c r="E180">
        <v>0.67</v>
      </c>
    </row>
    <row r="181" spans="1:5" x14ac:dyDescent="0.25">
      <c r="A181" t="s">
        <v>21</v>
      </c>
      <c r="B181" t="s">
        <v>23</v>
      </c>
      <c r="C181">
        <v>1.3261648745519701</v>
      </c>
      <c r="D181">
        <v>1.25</v>
      </c>
      <c r="E181">
        <v>1.0900000000000001</v>
      </c>
    </row>
    <row r="182" spans="1:5" x14ac:dyDescent="0.25">
      <c r="A182" t="s">
        <v>21</v>
      </c>
      <c r="B182" t="s">
        <v>22</v>
      </c>
      <c r="C182">
        <v>1.3261648745519701</v>
      </c>
      <c r="D182">
        <v>0.95</v>
      </c>
      <c r="E182">
        <v>1.01</v>
      </c>
    </row>
    <row r="183" spans="1:5" x14ac:dyDescent="0.25">
      <c r="A183" t="s">
        <v>21</v>
      </c>
      <c r="B183" t="s">
        <v>266</v>
      </c>
      <c r="C183">
        <v>1.3261648745519701</v>
      </c>
      <c r="D183">
        <v>0.73</v>
      </c>
      <c r="E183">
        <v>1.1399999999999999</v>
      </c>
    </row>
    <row r="184" spans="1:5" x14ac:dyDescent="0.25">
      <c r="A184" t="s">
        <v>21</v>
      </c>
      <c r="B184" t="s">
        <v>268</v>
      </c>
      <c r="C184">
        <v>1.3261648745519701</v>
      </c>
      <c r="D184">
        <v>0.99</v>
      </c>
      <c r="E184">
        <v>0.78</v>
      </c>
    </row>
    <row r="185" spans="1:5" x14ac:dyDescent="0.25">
      <c r="A185" t="s">
        <v>21</v>
      </c>
      <c r="B185" t="s">
        <v>151</v>
      </c>
      <c r="C185">
        <v>1.3261648745519701</v>
      </c>
      <c r="D185">
        <v>0.56999999999999995</v>
      </c>
      <c r="E185">
        <v>1.35</v>
      </c>
    </row>
    <row r="186" spans="1:5" x14ac:dyDescent="0.25">
      <c r="A186" t="s">
        <v>21</v>
      </c>
      <c r="B186" t="s">
        <v>153</v>
      </c>
      <c r="C186">
        <v>1.3261648745519701</v>
      </c>
      <c r="D186">
        <v>1.45</v>
      </c>
      <c r="E186">
        <v>0.47</v>
      </c>
    </row>
    <row r="187" spans="1:5" x14ac:dyDescent="0.25">
      <c r="A187" t="s">
        <v>21</v>
      </c>
      <c r="B187" t="s">
        <v>273</v>
      </c>
      <c r="C187">
        <v>1.3261648745519701</v>
      </c>
      <c r="D187">
        <v>1.1100000000000001</v>
      </c>
      <c r="E187">
        <v>1.1100000000000001</v>
      </c>
    </row>
    <row r="188" spans="1:5" x14ac:dyDescent="0.25">
      <c r="A188" t="s">
        <v>21</v>
      </c>
      <c r="B188" t="s">
        <v>265</v>
      </c>
      <c r="C188">
        <v>1.3261648745519701</v>
      </c>
      <c r="D188">
        <v>0.95</v>
      </c>
      <c r="E188">
        <v>0.67</v>
      </c>
    </row>
    <row r="189" spans="1:5" x14ac:dyDescent="0.25">
      <c r="A189" t="s">
        <v>21</v>
      </c>
      <c r="B189" t="s">
        <v>271</v>
      </c>
      <c r="C189">
        <v>1.3261648745519701</v>
      </c>
      <c r="D189">
        <v>0.78</v>
      </c>
      <c r="E189">
        <v>1.0900000000000001</v>
      </c>
    </row>
    <row r="190" spans="1:5" x14ac:dyDescent="0.25">
      <c r="A190" t="s">
        <v>21</v>
      </c>
      <c r="B190" t="s">
        <v>270</v>
      </c>
      <c r="C190">
        <v>1.3261648745519701</v>
      </c>
      <c r="D190">
        <v>1.0900000000000001</v>
      </c>
      <c r="E190">
        <v>1.25</v>
      </c>
    </row>
    <row r="191" spans="1:5" x14ac:dyDescent="0.25">
      <c r="A191" t="s">
        <v>154</v>
      </c>
      <c r="B191" t="s">
        <v>159</v>
      </c>
      <c r="C191">
        <v>1.0286738351254501</v>
      </c>
      <c r="D191">
        <v>0.61</v>
      </c>
      <c r="E191">
        <v>1.1599999999999999</v>
      </c>
    </row>
    <row r="192" spans="1:5" x14ac:dyDescent="0.25">
      <c r="A192" t="s">
        <v>154</v>
      </c>
      <c r="B192" t="s">
        <v>161</v>
      </c>
      <c r="C192">
        <v>1.0286738351254501</v>
      </c>
      <c r="D192">
        <v>0.77</v>
      </c>
      <c r="E192">
        <v>0.99</v>
      </c>
    </row>
    <row r="193" spans="1:5" x14ac:dyDescent="0.25">
      <c r="A193" t="s">
        <v>154</v>
      </c>
      <c r="B193" t="s">
        <v>163</v>
      </c>
      <c r="C193">
        <v>1.0286738351254501</v>
      </c>
      <c r="D193">
        <v>0.94</v>
      </c>
      <c r="E193">
        <v>0.99</v>
      </c>
    </row>
    <row r="194" spans="1:5" x14ac:dyDescent="0.25">
      <c r="A194" t="s">
        <v>154</v>
      </c>
      <c r="B194" t="s">
        <v>160</v>
      </c>
      <c r="C194">
        <v>1.0286738351254501</v>
      </c>
      <c r="D194">
        <v>0.77</v>
      </c>
      <c r="E194">
        <v>1.1000000000000001</v>
      </c>
    </row>
    <row r="195" spans="1:5" x14ac:dyDescent="0.25">
      <c r="A195" t="s">
        <v>154</v>
      </c>
      <c r="B195" t="s">
        <v>165</v>
      </c>
      <c r="C195">
        <v>1.0286738351254501</v>
      </c>
      <c r="D195">
        <v>0.77</v>
      </c>
      <c r="E195">
        <v>1.36</v>
      </c>
    </row>
    <row r="196" spans="1:5" x14ac:dyDescent="0.25">
      <c r="A196" t="s">
        <v>154</v>
      </c>
      <c r="B196" t="s">
        <v>164</v>
      </c>
      <c r="C196">
        <v>1.0286738351254501</v>
      </c>
      <c r="D196">
        <v>0.44</v>
      </c>
      <c r="E196">
        <v>1.1000000000000001</v>
      </c>
    </row>
    <row r="197" spans="1:5" x14ac:dyDescent="0.25">
      <c r="A197" t="s">
        <v>154</v>
      </c>
      <c r="B197" t="s">
        <v>167</v>
      </c>
      <c r="C197">
        <v>1.0286738351254501</v>
      </c>
      <c r="D197">
        <v>1.05</v>
      </c>
      <c r="E197">
        <v>0.55000000000000004</v>
      </c>
    </row>
    <row r="198" spans="1:5" x14ac:dyDescent="0.25">
      <c r="A198" t="s">
        <v>154</v>
      </c>
      <c r="B198" t="s">
        <v>168</v>
      </c>
      <c r="C198">
        <v>1.0286738351254501</v>
      </c>
      <c r="D198">
        <v>0.39</v>
      </c>
      <c r="E198">
        <v>1.1000000000000001</v>
      </c>
    </row>
    <row r="199" spans="1:5" x14ac:dyDescent="0.25">
      <c r="A199" t="s">
        <v>154</v>
      </c>
      <c r="B199" t="s">
        <v>156</v>
      </c>
      <c r="C199">
        <v>1.0286738351254501</v>
      </c>
      <c r="D199">
        <v>0.67</v>
      </c>
      <c r="E199">
        <v>0.72</v>
      </c>
    </row>
    <row r="200" spans="1:5" x14ac:dyDescent="0.25">
      <c r="A200" t="s">
        <v>154</v>
      </c>
      <c r="B200" t="s">
        <v>169</v>
      </c>
      <c r="C200">
        <v>1.0286738351254501</v>
      </c>
      <c r="D200">
        <v>0.77</v>
      </c>
      <c r="E200">
        <v>1.05</v>
      </c>
    </row>
    <row r="201" spans="1:5" x14ac:dyDescent="0.25">
      <c r="A201" t="s">
        <v>154</v>
      </c>
      <c r="B201" t="s">
        <v>162</v>
      </c>
      <c r="C201">
        <v>1.0286738351254501</v>
      </c>
      <c r="D201">
        <v>0.66</v>
      </c>
      <c r="E201">
        <v>1.05</v>
      </c>
    </row>
    <row r="202" spans="1:5" x14ac:dyDescent="0.25">
      <c r="A202" t="s">
        <v>154</v>
      </c>
      <c r="B202" t="s">
        <v>170</v>
      </c>
      <c r="C202">
        <v>1.0286738351254501</v>
      </c>
      <c r="D202">
        <v>0.83</v>
      </c>
      <c r="E202">
        <v>0.83</v>
      </c>
    </row>
    <row r="203" spans="1:5" x14ac:dyDescent="0.25">
      <c r="A203" t="s">
        <v>154</v>
      </c>
      <c r="B203" t="s">
        <v>166</v>
      </c>
      <c r="C203">
        <v>1.0286738351254501</v>
      </c>
      <c r="D203">
        <v>0.88</v>
      </c>
      <c r="E203">
        <v>1.49</v>
      </c>
    </row>
    <row r="204" spans="1:5" x14ac:dyDescent="0.25">
      <c r="A204" t="s">
        <v>154</v>
      </c>
      <c r="B204" t="s">
        <v>174</v>
      </c>
      <c r="C204">
        <v>1.0286738351254501</v>
      </c>
      <c r="D204">
        <v>0.94</v>
      </c>
      <c r="E204">
        <v>0.83</v>
      </c>
    </row>
    <row r="205" spans="1:5" x14ac:dyDescent="0.25">
      <c r="A205" t="s">
        <v>154</v>
      </c>
      <c r="B205" t="s">
        <v>172</v>
      </c>
      <c r="C205">
        <v>1.0286738351254501</v>
      </c>
      <c r="D205">
        <v>0.61</v>
      </c>
      <c r="E205">
        <v>1.32</v>
      </c>
    </row>
    <row r="206" spans="1:5" x14ac:dyDescent="0.25">
      <c r="A206" t="s">
        <v>154</v>
      </c>
      <c r="B206" t="s">
        <v>171</v>
      </c>
      <c r="C206">
        <v>1.0286738351254501</v>
      </c>
      <c r="D206">
        <v>0.66</v>
      </c>
      <c r="E206">
        <v>1.05</v>
      </c>
    </row>
    <row r="207" spans="1:5" x14ac:dyDescent="0.25">
      <c r="A207" t="s">
        <v>154</v>
      </c>
      <c r="B207" t="s">
        <v>158</v>
      </c>
      <c r="C207">
        <v>1.0286738351254501</v>
      </c>
      <c r="D207">
        <v>0.99</v>
      </c>
      <c r="E207">
        <v>0.5</v>
      </c>
    </row>
    <row r="208" spans="1:5" x14ac:dyDescent="0.25">
      <c r="A208" t="s">
        <v>154</v>
      </c>
      <c r="B208" t="s">
        <v>155</v>
      </c>
      <c r="C208">
        <v>1.0286738351254501</v>
      </c>
      <c r="D208">
        <v>1.1599999999999999</v>
      </c>
      <c r="E208">
        <v>0.88</v>
      </c>
    </row>
    <row r="209" spans="1:5" x14ac:dyDescent="0.25">
      <c r="A209" t="s">
        <v>154</v>
      </c>
      <c r="B209" t="s">
        <v>157</v>
      </c>
      <c r="C209">
        <v>1.0286738351254501</v>
      </c>
      <c r="D209">
        <v>1.05</v>
      </c>
      <c r="E209">
        <v>0.72</v>
      </c>
    </row>
    <row r="210" spans="1:5" x14ac:dyDescent="0.25">
      <c r="A210" t="s">
        <v>154</v>
      </c>
      <c r="B210" t="s">
        <v>173</v>
      </c>
      <c r="C210">
        <v>1.0286738351254501</v>
      </c>
      <c r="D210">
        <v>0.95</v>
      </c>
      <c r="E210">
        <v>1.3</v>
      </c>
    </row>
    <row r="211" spans="1:5" x14ac:dyDescent="0.25">
      <c r="A211" t="s">
        <v>175</v>
      </c>
      <c r="B211" t="s">
        <v>284</v>
      </c>
      <c r="C211">
        <v>1.07784431137725</v>
      </c>
      <c r="D211">
        <v>1.4</v>
      </c>
      <c r="E211">
        <v>0.91</v>
      </c>
    </row>
    <row r="212" spans="1:5" x14ac:dyDescent="0.25">
      <c r="A212" t="s">
        <v>175</v>
      </c>
      <c r="B212" t="s">
        <v>179</v>
      </c>
      <c r="C212">
        <v>1.07784431137725</v>
      </c>
      <c r="D212">
        <v>0.77</v>
      </c>
      <c r="E212">
        <v>0.84</v>
      </c>
    </row>
    <row r="213" spans="1:5" x14ac:dyDescent="0.25">
      <c r="A213" t="s">
        <v>175</v>
      </c>
      <c r="B213" t="s">
        <v>282</v>
      </c>
      <c r="C213">
        <v>1.07784431137725</v>
      </c>
      <c r="D213">
        <v>1.1200000000000001</v>
      </c>
      <c r="E213">
        <v>0.49</v>
      </c>
    </row>
    <row r="214" spans="1:5" x14ac:dyDescent="0.25">
      <c r="A214" t="s">
        <v>175</v>
      </c>
      <c r="B214" t="s">
        <v>176</v>
      </c>
      <c r="C214">
        <v>1.07784431137725</v>
      </c>
      <c r="D214">
        <v>0.91</v>
      </c>
      <c r="E214">
        <v>0.98</v>
      </c>
    </row>
    <row r="215" spans="1:5" x14ac:dyDescent="0.25">
      <c r="A215" t="s">
        <v>175</v>
      </c>
      <c r="B215" t="s">
        <v>285</v>
      </c>
      <c r="C215">
        <v>1.07784431137725</v>
      </c>
      <c r="D215">
        <v>0.56000000000000005</v>
      </c>
      <c r="E215">
        <v>1.26</v>
      </c>
    </row>
    <row r="216" spans="1:5" x14ac:dyDescent="0.25">
      <c r="A216" t="s">
        <v>175</v>
      </c>
      <c r="B216" t="s">
        <v>277</v>
      </c>
      <c r="C216">
        <v>1.07784431137725</v>
      </c>
      <c r="D216">
        <v>0.91</v>
      </c>
      <c r="E216">
        <v>0.91</v>
      </c>
    </row>
    <row r="217" spans="1:5" x14ac:dyDescent="0.25">
      <c r="A217" t="s">
        <v>175</v>
      </c>
      <c r="B217" t="s">
        <v>281</v>
      </c>
      <c r="C217">
        <v>1.07784431137725</v>
      </c>
      <c r="D217">
        <v>0.35</v>
      </c>
      <c r="E217">
        <v>1.19</v>
      </c>
    </row>
    <row r="218" spans="1:5" x14ac:dyDescent="0.25">
      <c r="A218" t="s">
        <v>175</v>
      </c>
      <c r="B218" t="s">
        <v>178</v>
      </c>
      <c r="C218">
        <v>1.07784431137725</v>
      </c>
      <c r="D218">
        <v>0.53</v>
      </c>
      <c r="E218">
        <v>1.53</v>
      </c>
    </row>
    <row r="219" spans="1:5" x14ac:dyDescent="0.25">
      <c r="A219" t="s">
        <v>175</v>
      </c>
      <c r="B219" t="s">
        <v>278</v>
      </c>
      <c r="C219">
        <v>1.07784431137725</v>
      </c>
      <c r="D219">
        <v>0.7</v>
      </c>
      <c r="E219">
        <v>1.26</v>
      </c>
    </row>
    <row r="220" spans="1:5" x14ac:dyDescent="0.25">
      <c r="A220" t="s">
        <v>175</v>
      </c>
      <c r="B220" t="s">
        <v>276</v>
      </c>
      <c r="C220">
        <v>1.07784431137725</v>
      </c>
      <c r="D220">
        <v>1.82</v>
      </c>
      <c r="E220">
        <v>0.63</v>
      </c>
    </row>
    <row r="221" spans="1:5" x14ac:dyDescent="0.25">
      <c r="A221" t="s">
        <v>175</v>
      </c>
      <c r="B221" t="s">
        <v>279</v>
      </c>
      <c r="C221">
        <v>1.07784431137725</v>
      </c>
      <c r="D221">
        <v>1.26</v>
      </c>
      <c r="E221">
        <v>0.91</v>
      </c>
    </row>
    <row r="222" spans="1:5" x14ac:dyDescent="0.25">
      <c r="A222" t="s">
        <v>175</v>
      </c>
      <c r="B222" t="s">
        <v>283</v>
      </c>
      <c r="C222">
        <v>1.07784431137725</v>
      </c>
      <c r="D222">
        <v>1.05</v>
      </c>
      <c r="E222">
        <v>0.77</v>
      </c>
    </row>
    <row r="223" spans="1:5" x14ac:dyDescent="0.25">
      <c r="A223" t="s">
        <v>175</v>
      </c>
      <c r="B223" t="s">
        <v>177</v>
      </c>
      <c r="C223">
        <v>1.07784431137725</v>
      </c>
      <c r="D223">
        <v>0.14000000000000001</v>
      </c>
      <c r="E223">
        <v>1.1200000000000001</v>
      </c>
    </row>
    <row r="224" spans="1:5" x14ac:dyDescent="0.25">
      <c r="A224" t="s">
        <v>175</v>
      </c>
      <c r="B224" t="s">
        <v>280</v>
      </c>
      <c r="C224">
        <v>1.07784431137725</v>
      </c>
      <c r="D224">
        <v>1.1200000000000001</v>
      </c>
      <c r="E224">
        <v>1.26</v>
      </c>
    </row>
    <row r="225" spans="1:5" x14ac:dyDescent="0.25">
      <c r="A225" t="s">
        <v>24</v>
      </c>
      <c r="B225" t="s">
        <v>292</v>
      </c>
      <c r="C225">
        <v>1.3927125506072899</v>
      </c>
      <c r="D225">
        <v>1.31</v>
      </c>
      <c r="E225">
        <v>0.68</v>
      </c>
    </row>
    <row r="226" spans="1:5" x14ac:dyDescent="0.25">
      <c r="A226" t="s">
        <v>24</v>
      </c>
      <c r="B226" t="s">
        <v>289</v>
      </c>
      <c r="C226">
        <v>1.3927125506072899</v>
      </c>
      <c r="D226">
        <v>0.68</v>
      </c>
      <c r="E226">
        <v>1.21</v>
      </c>
    </row>
    <row r="227" spans="1:5" x14ac:dyDescent="0.25">
      <c r="A227" t="s">
        <v>24</v>
      </c>
      <c r="B227" t="s">
        <v>180</v>
      </c>
      <c r="C227">
        <v>1.3927125506072899</v>
      </c>
      <c r="D227">
        <v>0.53</v>
      </c>
      <c r="E227">
        <v>0.87</v>
      </c>
    </row>
    <row r="228" spans="1:5" x14ac:dyDescent="0.25">
      <c r="A228" t="s">
        <v>24</v>
      </c>
      <c r="B228" t="s">
        <v>326</v>
      </c>
      <c r="C228">
        <v>1.3927125506072899</v>
      </c>
      <c r="D228">
        <v>0.68</v>
      </c>
      <c r="E228">
        <v>1.05</v>
      </c>
    </row>
    <row r="229" spans="1:5" x14ac:dyDescent="0.25">
      <c r="A229" t="s">
        <v>24</v>
      </c>
      <c r="B229" t="s">
        <v>288</v>
      </c>
      <c r="C229">
        <v>1.3927125506072899</v>
      </c>
      <c r="D229">
        <v>0.48</v>
      </c>
      <c r="E229">
        <v>1.84</v>
      </c>
    </row>
    <row r="230" spans="1:5" x14ac:dyDescent="0.25">
      <c r="A230" t="s">
        <v>24</v>
      </c>
      <c r="B230" t="s">
        <v>287</v>
      </c>
      <c r="C230">
        <v>1.3927125506072899</v>
      </c>
      <c r="D230">
        <v>0.57999999999999996</v>
      </c>
      <c r="E230">
        <v>1.31</v>
      </c>
    </row>
    <row r="231" spans="1:5" x14ac:dyDescent="0.25">
      <c r="A231" t="s">
        <v>24</v>
      </c>
      <c r="B231" t="s">
        <v>293</v>
      </c>
      <c r="C231">
        <v>1.3927125506072899</v>
      </c>
      <c r="D231">
        <v>0.42</v>
      </c>
      <c r="E231">
        <v>0.89</v>
      </c>
    </row>
    <row r="232" spans="1:5" x14ac:dyDescent="0.25">
      <c r="A232" t="s">
        <v>24</v>
      </c>
      <c r="B232" t="s">
        <v>294</v>
      </c>
      <c r="C232">
        <v>1.3927125506072899</v>
      </c>
      <c r="D232">
        <v>1.31</v>
      </c>
      <c r="E232">
        <v>0.53</v>
      </c>
    </row>
    <row r="233" spans="1:5" x14ac:dyDescent="0.25">
      <c r="A233" t="s">
        <v>24</v>
      </c>
      <c r="B233" t="s">
        <v>295</v>
      </c>
      <c r="C233">
        <v>1.3927125506072899</v>
      </c>
      <c r="D233">
        <v>1.1599999999999999</v>
      </c>
      <c r="E233">
        <v>0.63</v>
      </c>
    </row>
    <row r="234" spans="1:5" x14ac:dyDescent="0.25">
      <c r="A234" t="s">
        <v>24</v>
      </c>
      <c r="B234" t="s">
        <v>25</v>
      </c>
      <c r="C234">
        <v>1.3927125506072899</v>
      </c>
      <c r="D234">
        <v>1.05</v>
      </c>
      <c r="E234">
        <v>0.95</v>
      </c>
    </row>
    <row r="235" spans="1:5" x14ac:dyDescent="0.25">
      <c r="A235" t="s">
        <v>24</v>
      </c>
      <c r="B235" t="s">
        <v>327</v>
      </c>
      <c r="C235">
        <v>1.3927125506072899</v>
      </c>
      <c r="D235">
        <v>1.21</v>
      </c>
      <c r="E235">
        <v>0.57999999999999996</v>
      </c>
    </row>
    <row r="236" spans="1:5" x14ac:dyDescent="0.25">
      <c r="A236" t="s">
        <v>24</v>
      </c>
      <c r="B236" t="s">
        <v>286</v>
      </c>
      <c r="C236">
        <v>1.3927125506072899</v>
      </c>
      <c r="D236">
        <v>1.1599999999999999</v>
      </c>
      <c r="E236">
        <v>0.95</v>
      </c>
    </row>
    <row r="237" spans="1:5" x14ac:dyDescent="0.25">
      <c r="A237" t="s">
        <v>24</v>
      </c>
      <c r="B237" t="s">
        <v>291</v>
      </c>
      <c r="C237">
        <v>1.3927125506072899</v>
      </c>
      <c r="D237">
        <v>0.74</v>
      </c>
      <c r="E237">
        <v>1.42</v>
      </c>
    </row>
    <row r="238" spans="1:5" x14ac:dyDescent="0.25">
      <c r="A238" t="s">
        <v>24</v>
      </c>
      <c r="B238" t="s">
        <v>26</v>
      </c>
      <c r="C238">
        <v>1.3927125506072899</v>
      </c>
      <c r="D238">
        <v>0.95</v>
      </c>
      <c r="E238">
        <v>1.05</v>
      </c>
    </row>
    <row r="239" spans="1:5" x14ac:dyDescent="0.25">
      <c r="A239" t="s">
        <v>24</v>
      </c>
      <c r="B239" t="s">
        <v>184</v>
      </c>
      <c r="C239">
        <v>1.3927125506072899</v>
      </c>
      <c r="D239">
        <v>0.73</v>
      </c>
      <c r="E239">
        <v>0.87</v>
      </c>
    </row>
    <row r="240" spans="1:5" x14ac:dyDescent="0.25">
      <c r="A240" t="s">
        <v>24</v>
      </c>
      <c r="B240" t="s">
        <v>290</v>
      </c>
      <c r="C240">
        <v>1.3927125506072899</v>
      </c>
      <c r="D240">
        <v>1.1599999999999999</v>
      </c>
      <c r="E240">
        <v>1</v>
      </c>
    </row>
    <row r="241" spans="1:5" x14ac:dyDescent="0.25">
      <c r="A241" t="s">
        <v>24</v>
      </c>
      <c r="B241" t="s">
        <v>183</v>
      </c>
      <c r="C241">
        <v>1.3927125506072899</v>
      </c>
      <c r="D241">
        <v>0.87</v>
      </c>
      <c r="E241">
        <v>1.21</v>
      </c>
    </row>
    <row r="242" spans="1:5" x14ac:dyDescent="0.25">
      <c r="A242" t="s">
        <v>24</v>
      </c>
      <c r="B242" t="s">
        <v>182</v>
      </c>
      <c r="C242">
        <v>1.3927125506072899</v>
      </c>
      <c r="D242">
        <v>1</v>
      </c>
      <c r="E242">
        <v>1.1599999999999999</v>
      </c>
    </row>
    <row r="243" spans="1:5" x14ac:dyDescent="0.25">
      <c r="A243" t="s">
        <v>24</v>
      </c>
      <c r="B243" t="s">
        <v>185</v>
      </c>
      <c r="C243">
        <v>1.3927125506072899</v>
      </c>
      <c r="D243">
        <v>0.82</v>
      </c>
      <c r="E243">
        <v>1.07</v>
      </c>
    </row>
    <row r="244" spans="1:5" x14ac:dyDescent="0.25">
      <c r="A244" t="s">
        <v>24</v>
      </c>
      <c r="B244" t="s">
        <v>181</v>
      </c>
      <c r="C244">
        <v>1.3927125506072899</v>
      </c>
      <c r="D244">
        <v>0.78</v>
      </c>
      <c r="E244">
        <v>0.73</v>
      </c>
    </row>
    <row r="245" spans="1:5" x14ac:dyDescent="0.25">
      <c r="A245" t="s">
        <v>27</v>
      </c>
      <c r="B245" t="s">
        <v>187</v>
      </c>
      <c r="C245">
        <v>1.1192307692307699</v>
      </c>
      <c r="D245">
        <v>0.66</v>
      </c>
      <c r="E245">
        <v>1.1399999999999999</v>
      </c>
    </row>
    <row r="246" spans="1:5" x14ac:dyDescent="0.25">
      <c r="A246" t="s">
        <v>27</v>
      </c>
      <c r="B246" t="s">
        <v>191</v>
      </c>
      <c r="C246">
        <v>1.1192307692307699</v>
      </c>
      <c r="D246">
        <v>0.91</v>
      </c>
      <c r="E246">
        <v>1.23</v>
      </c>
    </row>
    <row r="247" spans="1:5" x14ac:dyDescent="0.25">
      <c r="A247" t="s">
        <v>27</v>
      </c>
      <c r="B247" t="s">
        <v>28</v>
      </c>
      <c r="C247">
        <v>1.1192307692307699</v>
      </c>
      <c r="D247">
        <v>0.72</v>
      </c>
      <c r="E247">
        <v>0.66</v>
      </c>
    </row>
    <row r="248" spans="1:5" x14ac:dyDescent="0.25">
      <c r="A248" t="s">
        <v>27</v>
      </c>
      <c r="B248" t="s">
        <v>186</v>
      </c>
      <c r="C248">
        <v>1.1192307692307699</v>
      </c>
      <c r="D248">
        <v>1.08</v>
      </c>
      <c r="E248">
        <v>0.84</v>
      </c>
    </row>
    <row r="249" spans="1:5" x14ac:dyDescent="0.25">
      <c r="A249" t="s">
        <v>27</v>
      </c>
      <c r="B249" t="s">
        <v>189</v>
      </c>
      <c r="C249">
        <v>1.1192307692307699</v>
      </c>
      <c r="D249">
        <v>0.78</v>
      </c>
      <c r="E249">
        <v>0.84</v>
      </c>
    </row>
    <row r="250" spans="1:5" x14ac:dyDescent="0.25">
      <c r="A250" t="s">
        <v>27</v>
      </c>
      <c r="B250" t="s">
        <v>297</v>
      </c>
      <c r="C250">
        <v>1.1192307692307699</v>
      </c>
      <c r="D250">
        <v>0.84</v>
      </c>
      <c r="E250">
        <v>1.08</v>
      </c>
    </row>
    <row r="251" spans="1:5" x14ac:dyDescent="0.25">
      <c r="A251" t="s">
        <v>27</v>
      </c>
      <c r="B251" t="s">
        <v>298</v>
      </c>
      <c r="C251">
        <v>1.1192307692307699</v>
      </c>
      <c r="D251">
        <v>1.39</v>
      </c>
      <c r="E251">
        <v>0.78</v>
      </c>
    </row>
    <row r="252" spans="1:5" x14ac:dyDescent="0.25">
      <c r="A252" t="s">
        <v>27</v>
      </c>
      <c r="B252" t="s">
        <v>31</v>
      </c>
      <c r="C252">
        <v>1.1192307692307699</v>
      </c>
      <c r="D252">
        <v>0.9</v>
      </c>
      <c r="E252">
        <v>1.02</v>
      </c>
    </row>
    <row r="253" spans="1:5" x14ac:dyDescent="0.25">
      <c r="A253" t="s">
        <v>27</v>
      </c>
      <c r="B253" t="s">
        <v>195</v>
      </c>
      <c r="C253">
        <v>1.1192307692307699</v>
      </c>
      <c r="D253">
        <v>1.17</v>
      </c>
      <c r="E253">
        <v>0.84</v>
      </c>
    </row>
    <row r="254" spans="1:5" x14ac:dyDescent="0.25">
      <c r="A254" t="s">
        <v>27</v>
      </c>
      <c r="B254" t="s">
        <v>188</v>
      </c>
      <c r="C254">
        <v>1.1192307692307699</v>
      </c>
      <c r="D254">
        <v>0.95</v>
      </c>
      <c r="E254">
        <v>0.72</v>
      </c>
    </row>
    <row r="255" spans="1:5" x14ac:dyDescent="0.25">
      <c r="A255" t="s">
        <v>27</v>
      </c>
      <c r="B255" t="s">
        <v>296</v>
      </c>
      <c r="C255">
        <v>1.1192307692307699</v>
      </c>
      <c r="D255">
        <v>0.54</v>
      </c>
      <c r="E255">
        <v>1.32</v>
      </c>
    </row>
    <row r="256" spans="1:5" x14ac:dyDescent="0.25">
      <c r="A256" t="s">
        <v>27</v>
      </c>
      <c r="B256" t="s">
        <v>190</v>
      </c>
      <c r="C256">
        <v>1.1192307692307699</v>
      </c>
      <c r="D256">
        <v>1.26</v>
      </c>
      <c r="E256">
        <v>1.44</v>
      </c>
    </row>
    <row r="257" spans="1:5" x14ac:dyDescent="0.25">
      <c r="A257" t="s">
        <v>27</v>
      </c>
      <c r="B257" t="s">
        <v>192</v>
      </c>
      <c r="C257">
        <v>1.1192307692307699</v>
      </c>
      <c r="D257">
        <v>0.66</v>
      </c>
      <c r="E257">
        <v>0.6</v>
      </c>
    </row>
    <row r="258" spans="1:5" x14ac:dyDescent="0.25">
      <c r="A258" t="s">
        <v>27</v>
      </c>
      <c r="B258" t="s">
        <v>329</v>
      </c>
      <c r="C258">
        <v>1.1192307692307699</v>
      </c>
      <c r="D258">
        <v>0.6</v>
      </c>
      <c r="E258">
        <v>1.44</v>
      </c>
    </row>
    <row r="259" spans="1:5" x14ac:dyDescent="0.25">
      <c r="A259" t="s">
        <v>27</v>
      </c>
      <c r="B259" t="s">
        <v>194</v>
      </c>
      <c r="C259">
        <v>1.1192307692307699</v>
      </c>
      <c r="D259">
        <v>0.96</v>
      </c>
      <c r="E259">
        <v>1.08</v>
      </c>
    </row>
    <row r="260" spans="1:5" x14ac:dyDescent="0.25">
      <c r="A260" t="s">
        <v>27</v>
      </c>
      <c r="B260" t="s">
        <v>299</v>
      </c>
      <c r="C260">
        <v>1.1192307692307699</v>
      </c>
      <c r="D260">
        <v>0.66</v>
      </c>
      <c r="E260">
        <v>1.08</v>
      </c>
    </row>
    <row r="261" spans="1:5" x14ac:dyDescent="0.25">
      <c r="A261" t="s">
        <v>27</v>
      </c>
      <c r="B261" t="s">
        <v>328</v>
      </c>
      <c r="C261">
        <v>1.1192307692307699</v>
      </c>
      <c r="D261">
        <v>0.72</v>
      </c>
      <c r="E261">
        <v>0.84</v>
      </c>
    </row>
    <row r="262" spans="1:5" x14ac:dyDescent="0.25">
      <c r="A262" t="s">
        <v>27</v>
      </c>
      <c r="B262" t="s">
        <v>193</v>
      </c>
      <c r="C262">
        <v>1.1192307692307699</v>
      </c>
      <c r="D262">
        <v>0.9</v>
      </c>
      <c r="E262">
        <v>0.72</v>
      </c>
    </row>
    <row r="263" spans="1:5" x14ac:dyDescent="0.25">
      <c r="A263" t="s">
        <v>27</v>
      </c>
      <c r="B263" t="s">
        <v>30</v>
      </c>
      <c r="C263">
        <v>1.1192307692307699</v>
      </c>
      <c r="D263">
        <v>1.1399999999999999</v>
      </c>
      <c r="E263">
        <v>1.2</v>
      </c>
    </row>
    <row r="264" spans="1:5" x14ac:dyDescent="0.25">
      <c r="A264" t="s">
        <v>27</v>
      </c>
      <c r="B264" t="s">
        <v>29</v>
      </c>
      <c r="C264">
        <v>1.1192307692307699</v>
      </c>
      <c r="D264">
        <v>0.6</v>
      </c>
      <c r="E264">
        <v>1.2</v>
      </c>
    </row>
    <row r="265" spans="1:5" x14ac:dyDescent="0.25">
      <c r="A265" t="s">
        <v>196</v>
      </c>
      <c r="B265" t="s">
        <v>205</v>
      </c>
      <c r="C265">
        <v>1.4672897196261701</v>
      </c>
      <c r="D265">
        <v>1.6</v>
      </c>
      <c r="E265">
        <v>0.93</v>
      </c>
    </row>
    <row r="266" spans="1:5" x14ac:dyDescent="0.25">
      <c r="A266" t="s">
        <v>196</v>
      </c>
      <c r="B266" t="s">
        <v>306</v>
      </c>
      <c r="C266">
        <v>1.4672897196261701</v>
      </c>
      <c r="D266">
        <v>1.96</v>
      </c>
      <c r="E266">
        <v>0.36</v>
      </c>
    </row>
    <row r="267" spans="1:5" x14ac:dyDescent="0.25">
      <c r="A267" t="s">
        <v>196</v>
      </c>
      <c r="B267" t="s">
        <v>206</v>
      </c>
      <c r="C267">
        <v>1.4672897196261701</v>
      </c>
      <c r="D267">
        <v>0.47</v>
      </c>
      <c r="E267">
        <v>1.4</v>
      </c>
    </row>
    <row r="268" spans="1:5" x14ac:dyDescent="0.25">
      <c r="A268" t="s">
        <v>196</v>
      </c>
      <c r="B268" t="s">
        <v>197</v>
      </c>
      <c r="C268">
        <v>1.4672897196261701</v>
      </c>
      <c r="D268">
        <v>0.26</v>
      </c>
      <c r="E268">
        <v>1.03</v>
      </c>
    </row>
    <row r="269" spans="1:5" x14ac:dyDescent="0.25">
      <c r="A269" t="s">
        <v>196</v>
      </c>
      <c r="B269" t="s">
        <v>307</v>
      </c>
      <c r="C269">
        <v>1.4672897196261701</v>
      </c>
      <c r="D269">
        <v>1.1000000000000001</v>
      </c>
      <c r="E269">
        <v>0.81</v>
      </c>
    </row>
    <row r="270" spans="1:5" x14ac:dyDescent="0.25">
      <c r="A270" t="s">
        <v>196</v>
      </c>
      <c r="B270" t="s">
        <v>204</v>
      </c>
      <c r="C270">
        <v>1.4672897196261701</v>
      </c>
      <c r="D270">
        <v>0.83</v>
      </c>
      <c r="E270">
        <v>0.98</v>
      </c>
    </row>
    <row r="271" spans="1:5" x14ac:dyDescent="0.25">
      <c r="A271" t="s">
        <v>196</v>
      </c>
      <c r="B271" t="s">
        <v>302</v>
      </c>
      <c r="C271">
        <v>1.4672897196261701</v>
      </c>
      <c r="D271">
        <v>0.9</v>
      </c>
      <c r="E271">
        <v>0.9</v>
      </c>
    </row>
    <row r="272" spans="1:5" x14ac:dyDescent="0.25">
      <c r="A272" t="s">
        <v>196</v>
      </c>
      <c r="B272" t="s">
        <v>305</v>
      </c>
      <c r="C272">
        <v>1.4672897196261701</v>
      </c>
      <c r="D272">
        <v>0.72</v>
      </c>
      <c r="E272">
        <v>1.1000000000000001</v>
      </c>
    </row>
    <row r="273" spans="1:5" x14ac:dyDescent="0.25">
      <c r="A273" t="s">
        <v>196</v>
      </c>
      <c r="B273" t="s">
        <v>202</v>
      </c>
      <c r="C273">
        <v>1.4672897196261701</v>
      </c>
      <c r="D273">
        <v>0.47</v>
      </c>
      <c r="E273">
        <v>1.24</v>
      </c>
    </row>
    <row r="274" spans="1:5" x14ac:dyDescent="0.25">
      <c r="A274" t="s">
        <v>196</v>
      </c>
      <c r="B274" t="s">
        <v>200</v>
      </c>
      <c r="C274">
        <v>1.4672897196261701</v>
      </c>
      <c r="D274">
        <v>1.4</v>
      </c>
      <c r="E274">
        <v>0.93</v>
      </c>
    </row>
    <row r="275" spans="1:5" x14ac:dyDescent="0.25">
      <c r="A275" t="s">
        <v>196</v>
      </c>
      <c r="B275" t="s">
        <v>199</v>
      </c>
      <c r="C275">
        <v>1.4672897196261701</v>
      </c>
      <c r="D275">
        <v>0.68</v>
      </c>
      <c r="E275">
        <v>0.85</v>
      </c>
    </row>
    <row r="276" spans="1:5" x14ac:dyDescent="0.25">
      <c r="A276" t="s">
        <v>196</v>
      </c>
      <c r="B276" t="s">
        <v>303</v>
      </c>
      <c r="C276">
        <v>1.4672897196261701</v>
      </c>
      <c r="D276">
        <v>1.19</v>
      </c>
      <c r="E276">
        <v>0.78</v>
      </c>
    </row>
    <row r="277" spans="1:5" x14ac:dyDescent="0.25">
      <c r="A277" t="s">
        <v>196</v>
      </c>
      <c r="B277" t="s">
        <v>201</v>
      </c>
      <c r="C277">
        <v>1.4672897196261701</v>
      </c>
      <c r="D277">
        <v>0.93</v>
      </c>
      <c r="E277">
        <v>0.74</v>
      </c>
    </row>
    <row r="278" spans="1:5" x14ac:dyDescent="0.25">
      <c r="A278" t="s">
        <v>196</v>
      </c>
      <c r="B278" t="s">
        <v>304</v>
      </c>
      <c r="C278">
        <v>1.4672897196261701</v>
      </c>
      <c r="D278">
        <v>1.0900000000000001</v>
      </c>
      <c r="E278">
        <v>1.45</v>
      </c>
    </row>
    <row r="279" spans="1:5" x14ac:dyDescent="0.25">
      <c r="A279" t="s">
        <v>196</v>
      </c>
      <c r="B279" t="s">
        <v>198</v>
      </c>
      <c r="C279">
        <v>1.4672897196261701</v>
      </c>
      <c r="D279">
        <v>0.93</v>
      </c>
      <c r="E279">
        <v>0.93</v>
      </c>
    </row>
    <row r="280" spans="1:5" x14ac:dyDescent="0.25">
      <c r="A280" t="s">
        <v>196</v>
      </c>
      <c r="B280" t="s">
        <v>300</v>
      </c>
      <c r="C280">
        <v>1.4672897196261701</v>
      </c>
      <c r="D280">
        <v>0.41</v>
      </c>
      <c r="E280">
        <v>0.93</v>
      </c>
    </row>
    <row r="281" spans="1:5" x14ac:dyDescent="0.25">
      <c r="A281" t="s">
        <v>196</v>
      </c>
      <c r="B281" t="s">
        <v>301</v>
      </c>
      <c r="C281">
        <v>1.4672897196261701</v>
      </c>
      <c r="D281">
        <v>0.56999999999999995</v>
      </c>
      <c r="E281">
        <v>1.34</v>
      </c>
    </row>
    <row r="282" spans="1:5" x14ac:dyDescent="0.25">
      <c r="A282" t="s">
        <v>196</v>
      </c>
      <c r="B282" t="s">
        <v>203</v>
      </c>
      <c r="C282">
        <v>1.4672897196261701</v>
      </c>
      <c r="D282">
        <v>0.88</v>
      </c>
      <c r="E282">
        <v>1.24</v>
      </c>
    </row>
    <row r="283" spans="1:5" x14ac:dyDescent="0.25">
      <c r="A283" t="s">
        <v>32</v>
      </c>
      <c r="B283" t="s">
        <v>331</v>
      </c>
      <c r="C283">
        <v>1.1005291005291</v>
      </c>
      <c r="D283">
        <v>0.24</v>
      </c>
      <c r="E283">
        <v>0.64</v>
      </c>
    </row>
    <row r="284" spans="1:5" x14ac:dyDescent="0.25">
      <c r="A284" t="s">
        <v>32</v>
      </c>
      <c r="B284" t="s">
        <v>36</v>
      </c>
      <c r="C284">
        <v>1.1005291005291</v>
      </c>
      <c r="D284">
        <v>1.2</v>
      </c>
      <c r="E284">
        <v>0.72</v>
      </c>
    </row>
    <row r="285" spans="1:5" x14ac:dyDescent="0.25">
      <c r="A285" t="s">
        <v>32</v>
      </c>
      <c r="B285" t="s">
        <v>212</v>
      </c>
      <c r="C285">
        <v>1.1005291005291</v>
      </c>
      <c r="D285">
        <v>1.02</v>
      </c>
      <c r="E285">
        <v>1.31</v>
      </c>
    </row>
    <row r="286" spans="1:5" x14ac:dyDescent="0.25">
      <c r="A286" t="s">
        <v>32</v>
      </c>
      <c r="B286" t="s">
        <v>311</v>
      </c>
      <c r="C286">
        <v>1.1005291005291</v>
      </c>
      <c r="D286">
        <v>0.72</v>
      </c>
      <c r="E286">
        <v>1.04</v>
      </c>
    </row>
    <row r="287" spans="1:5" x14ac:dyDescent="0.25">
      <c r="A287" t="s">
        <v>32</v>
      </c>
      <c r="B287" t="s">
        <v>210</v>
      </c>
      <c r="C287">
        <v>1.1005291005291</v>
      </c>
      <c r="D287">
        <v>0.64</v>
      </c>
      <c r="E287">
        <v>1.28</v>
      </c>
    </row>
    <row r="288" spans="1:5" x14ac:dyDescent="0.25">
      <c r="A288" t="s">
        <v>32</v>
      </c>
      <c r="B288" t="s">
        <v>312</v>
      </c>
      <c r="C288">
        <v>1.1005291005291</v>
      </c>
      <c r="D288">
        <v>0.57999999999999996</v>
      </c>
      <c r="E288">
        <v>1.24</v>
      </c>
    </row>
    <row r="289" spans="1:5" x14ac:dyDescent="0.25">
      <c r="A289" t="s">
        <v>32</v>
      </c>
      <c r="B289" t="s">
        <v>209</v>
      </c>
      <c r="C289">
        <v>1.1005291005291</v>
      </c>
      <c r="D289">
        <v>1.1200000000000001</v>
      </c>
      <c r="E289">
        <v>0.48</v>
      </c>
    </row>
    <row r="290" spans="1:5" x14ac:dyDescent="0.25">
      <c r="A290" t="s">
        <v>32</v>
      </c>
      <c r="B290" t="s">
        <v>313</v>
      </c>
      <c r="C290">
        <v>1.1005291005291</v>
      </c>
      <c r="D290">
        <v>0.87</v>
      </c>
      <c r="E290">
        <v>1.1599999999999999</v>
      </c>
    </row>
    <row r="291" spans="1:5" x14ac:dyDescent="0.25">
      <c r="A291" t="s">
        <v>32</v>
      </c>
      <c r="B291" t="s">
        <v>309</v>
      </c>
      <c r="C291">
        <v>1.1005291005291</v>
      </c>
      <c r="D291">
        <v>0.48</v>
      </c>
      <c r="E291">
        <v>0.88</v>
      </c>
    </row>
    <row r="292" spans="1:5" x14ac:dyDescent="0.25">
      <c r="A292" t="s">
        <v>32</v>
      </c>
      <c r="B292" t="s">
        <v>308</v>
      </c>
      <c r="C292">
        <v>1.1005291005291</v>
      </c>
      <c r="D292">
        <v>0.48</v>
      </c>
      <c r="E292">
        <v>0.88</v>
      </c>
    </row>
    <row r="293" spans="1:5" x14ac:dyDescent="0.25">
      <c r="A293" t="s">
        <v>32</v>
      </c>
      <c r="B293" t="s">
        <v>207</v>
      </c>
      <c r="C293">
        <v>1.1005291005291</v>
      </c>
      <c r="D293">
        <v>0.87</v>
      </c>
      <c r="E293">
        <v>0.87</v>
      </c>
    </row>
    <row r="294" spans="1:5" x14ac:dyDescent="0.25">
      <c r="A294" t="s">
        <v>32</v>
      </c>
      <c r="B294" t="s">
        <v>330</v>
      </c>
      <c r="C294">
        <v>1.1005291005291</v>
      </c>
      <c r="D294">
        <v>0.51</v>
      </c>
      <c r="E294">
        <v>1.31</v>
      </c>
    </row>
    <row r="295" spans="1:5" x14ac:dyDescent="0.25">
      <c r="A295" t="s">
        <v>32</v>
      </c>
      <c r="B295" t="s">
        <v>35</v>
      </c>
      <c r="C295">
        <v>1.1005291005291</v>
      </c>
      <c r="D295">
        <v>1.76</v>
      </c>
      <c r="E295">
        <v>0.88</v>
      </c>
    </row>
    <row r="296" spans="1:5" x14ac:dyDescent="0.25">
      <c r="A296" t="s">
        <v>32</v>
      </c>
      <c r="B296" t="s">
        <v>34</v>
      </c>
      <c r="C296">
        <v>1.1005291005291</v>
      </c>
      <c r="D296">
        <v>0.51</v>
      </c>
      <c r="E296">
        <v>1.0900000000000001</v>
      </c>
    </row>
    <row r="297" spans="1:5" x14ac:dyDescent="0.25">
      <c r="A297" t="s">
        <v>32</v>
      </c>
      <c r="B297" t="s">
        <v>310</v>
      </c>
      <c r="C297">
        <v>1.1005291005291</v>
      </c>
      <c r="D297">
        <v>0.95</v>
      </c>
      <c r="E297">
        <v>0.87</v>
      </c>
    </row>
    <row r="298" spans="1:5" x14ac:dyDescent="0.25">
      <c r="A298" t="s">
        <v>32</v>
      </c>
      <c r="B298" t="s">
        <v>208</v>
      </c>
      <c r="C298">
        <v>1.1005291005291</v>
      </c>
      <c r="D298">
        <v>1.53</v>
      </c>
      <c r="E298">
        <v>0.95</v>
      </c>
    </row>
    <row r="299" spans="1:5" x14ac:dyDescent="0.25">
      <c r="A299" t="s">
        <v>32</v>
      </c>
      <c r="B299" t="s">
        <v>33</v>
      </c>
      <c r="C299">
        <v>1.1005291005291</v>
      </c>
      <c r="D299">
        <v>1.6</v>
      </c>
      <c r="E299">
        <v>0.36</v>
      </c>
    </row>
    <row r="300" spans="1:5" x14ac:dyDescent="0.25">
      <c r="A300" t="s">
        <v>32</v>
      </c>
      <c r="B300" t="s">
        <v>211</v>
      </c>
      <c r="C300">
        <v>1.1005291005291</v>
      </c>
      <c r="D300">
        <v>0.72</v>
      </c>
      <c r="E300">
        <v>2</v>
      </c>
    </row>
    <row r="301" spans="1:5" x14ac:dyDescent="0.25">
      <c r="A301" t="s">
        <v>213</v>
      </c>
      <c r="B301" t="s">
        <v>221</v>
      </c>
      <c r="C301">
        <v>1.1902173913043499</v>
      </c>
      <c r="D301">
        <v>0.55000000000000004</v>
      </c>
      <c r="E301">
        <v>0.77</v>
      </c>
    </row>
    <row r="302" spans="1:5" x14ac:dyDescent="0.25">
      <c r="A302" t="s">
        <v>213</v>
      </c>
      <c r="B302" t="s">
        <v>214</v>
      </c>
      <c r="C302">
        <v>1.1902173913043499</v>
      </c>
      <c r="D302">
        <v>1.92</v>
      </c>
      <c r="E302">
        <v>0.71</v>
      </c>
    </row>
    <row r="303" spans="1:5" x14ac:dyDescent="0.25">
      <c r="A303" t="s">
        <v>213</v>
      </c>
      <c r="B303" t="s">
        <v>217</v>
      </c>
      <c r="C303">
        <v>1.1902173913043499</v>
      </c>
      <c r="D303">
        <v>0.51</v>
      </c>
      <c r="E303">
        <v>1.18</v>
      </c>
    </row>
    <row r="304" spans="1:5" x14ac:dyDescent="0.25">
      <c r="A304" t="s">
        <v>213</v>
      </c>
      <c r="B304" t="s">
        <v>216</v>
      </c>
      <c r="C304">
        <v>1.1902173913043499</v>
      </c>
      <c r="D304">
        <v>0.93</v>
      </c>
      <c r="E304">
        <v>1.81</v>
      </c>
    </row>
    <row r="305" spans="1:5" x14ac:dyDescent="0.25">
      <c r="A305" t="s">
        <v>213</v>
      </c>
      <c r="B305" t="s">
        <v>218</v>
      </c>
      <c r="C305">
        <v>1.1902173913043499</v>
      </c>
      <c r="D305">
        <v>1.29</v>
      </c>
      <c r="E305">
        <v>0.53</v>
      </c>
    </row>
    <row r="306" spans="1:5" x14ac:dyDescent="0.25">
      <c r="A306" t="s">
        <v>213</v>
      </c>
      <c r="B306" t="s">
        <v>219</v>
      </c>
      <c r="C306">
        <v>1.1902173913043499</v>
      </c>
      <c r="D306">
        <v>0.46</v>
      </c>
      <c r="E306">
        <v>1.1299999999999999</v>
      </c>
    </row>
    <row r="307" spans="1:5" x14ac:dyDescent="0.25">
      <c r="A307" t="s">
        <v>213</v>
      </c>
      <c r="B307" t="s">
        <v>215</v>
      </c>
      <c r="C307">
        <v>1.1902173913043499</v>
      </c>
      <c r="D307">
        <v>1.1000000000000001</v>
      </c>
      <c r="E307">
        <v>0.99</v>
      </c>
    </row>
    <row r="308" spans="1:5" x14ac:dyDescent="0.25">
      <c r="A308" t="s">
        <v>213</v>
      </c>
      <c r="B308" t="s">
        <v>314</v>
      </c>
      <c r="C308">
        <v>1.1902173913043499</v>
      </c>
      <c r="D308">
        <v>0.77</v>
      </c>
      <c r="E308">
        <v>0.92</v>
      </c>
    </row>
    <row r="309" spans="1:5" x14ac:dyDescent="0.25">
      <c r="A309" t="s">
        <v>213</v>
      </c>
      <c r="B309" t="s">
        <v>315</v>
      </c>
      <c r="C309">
        <v>1.1902173913043499</v>
      </c>
      <c r="D309">
        <v>1.54</v>
      </c>
      <c r="E309">
        <v>0.36</v>
      </c>
    </row>
    <row r="310" spans="1:5" x14ac:dyDescent="0.25">
      <c r="A310" t="s">
        <v>213</v>
      </c>
      <c r="B310" t="s">
        <v>220</v>
      </c>
      <c r="C310">
        <v>1.1902173913043499</v>
      </c>
      <c r="D310">
        <v>0.55000000000000004</v>
      </c>
      <c r="E310">
        <v>1.48</v>
      </c>
    </row>
    <row r="311" spans="1:5" x14ac:dyDescent="0.25">
      <c r="A311" t="s">
        <v>213</v>
      </c>
      <c r="B311" t="s">
        <v>222</v>
      </c>
      <c r="C311">
        <v>1.1902173913043499</v>
      </c>
      <c r="D311">
        <v>1.26</v>
      </c>
      <c r="E311">
        <v>1.3</v>
      </c>
    </row>
    <row r="312" spans="1:5" x14ac:dyDescent="0.25">
      <c r="A312" t="s">
        <v>213</v>
      </c>
      <c r="B312" t="s">
        <v>223</v>
      </c>
      <c r="C312">
        <v>1.1902173913043499</v>
      </c>
      <c r="D312">
        <v>0.88</v>
      </c>
      <c r="E312">
        <v>0.76</v>
      </c>
    </row>
    <row r="313" spans="1:5" x14ac:dyDescent="0.25">
      <c r="A313" t="s">
        <v>37</v>
      </c>
      <c r="B313" t="s">
        <v>224</v>
      </c>
      <c r="C313">
        <v>1.29411764705882</v>
      </c>
      <c r="D313">
        <v>0.46</v>
      </c>
      <c r="E313">
        <v>1.32</v>
      </c>
    </row>
    <row r="314" spans="1:5" x14ac:dyDescent="0.25">
      <c r="A314" t="s">
        <v>37</v>
      </c>
      <c r="B314" t="s">
        <v>229</v>
      </c>
      <c r="C314">
        <v>1.29411764705882</v>
      </c>
      <c r="D314">
        <v>0.46</v>
      </c>
      <c r="E314">
        <v>0.92</v>
      </c>
    </row>
    <row r="315" spans="1:5" x14ac:dyDescent="0.25">
      <c r="A315" t="s">
        <v>37</v>
      </c>
      <c r="B315" t="s">
        <v>227</v>
      </c>
      <c r="C315">
        <v>1.29411764705882</v>
      </c>
      <c r="D315">
        <v>0.93</v>
      </c>
      <c r="E315">
        <v>1.19</v>
      </c>
    </row>
    <row r="316" spans="1:5" x14ac:dyDescent="0.25">
      <c r="A316" t="s">
        <v>37</v>
      </c>
      <c r="B316" t="s">
        <v>226</v>
      </c>
      <c r="C316">
        <v>1.29411764705882</v>
      </c>
      <c r="D316">
        <v>1.04</v>
      </c>
      <c r="E316">
        <v>1.49</v>
      </c>
    </row>
    <row r="317" spans="1:5" x14ac:dyDescent="0.25">
      <c r="A317" t="s">
        <v>37</v>
      </c>
      <c r="B317" t="s">
        <v>39</v>
      </c>
      <c r="C317">
        <v>1.29411764705882</v>
      </c>
      <c r="D317">
        <v>0.66</v>
      </c>
      <c r="E317">
        <v>0.73</v>
      </c>
    </row>
    <row r="318" spans="1:5" x14ac:dyDescent="0.25">
      <c r="A318" t="s">
        <v>37</v>
      </c>
      <c r="B318" t="s">
        <v>225</v>
      </c>
      <c r="C318">
        <v>1.29411764705882</v>
      </c>
      <c r="D318">
        <v>0.99</v>
      </c>
      <c r="E318">
        <v>0.53</v>
      </c>
    </row>
    <row r="319" spans="1:5" x14ac:dyDescent="0.25">
      <c r="A319" t="s">
        <v>37</v>
      </c>
      <c r="B319" t="s">
        <v>231</v>
      </c>
      <c r="C319">
        <v>1.29411764705882</v>
      </c>
      <c r="D319">
        <v>0.89</v>
      </c>
      <c r="E319">
        <v>0.89</v>
      </c>
    </row>
    <row r="320" spans="1:5" x14ac:dyDescent="0.25">
      <c r="A320" t="s">
        <v>37</v>
      </c>
      <c r="B320" t="s">
        <v>38</v>
      </c>
      <c r="C320">
        <v>1.29411764705882</v>
      </c>
      <c r="D320">
        <v>0.45</v>
      </c>
      <c r="E320">
        <v>0.89</v>
      </c>
    </row>
    <row r="321" spans="1:5" x14ac:dyDescent="0.25">
      <c r="A321" t="s">
        <v>37</v>
      </c>
      <c r="B321" t="s">
        <v>228</v>
      </c>
      <c r="C321">
        <v>1.29411764705882</v>
      </c>
      <c r="D321">
        <v>0.79</v>
      </c>
      <c r="E321">
        <v>1.19</v>
      </c>
    </row>
    <row r="322" spans="1:5" x14ac:dyDescent="0.25">
      <c r="A322" t="s">
        <v>37</v>
      </c>
      <c r="B322" t="s">
        <v>230</v>
      </c>
      <c r="C322">
        <v>1.29411764705882</v>
      </c>
      <c r="D322">
        <v>1.06</v>
      </c>
      <c r="E322">
        <v>0.92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0.62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1.13709677419355</v>
      </c>
      <c r="D343">
        <v>0.62</v>
      </c>
      <c r="E343">
        <v>1.42</v>
      </c>
    </row>
    <row r="344" spans="1:5" x14ac:dyDescent="0.25">
      <c r="A344" t="s">
        <v>340</v>
      </c>
      <c r="B344" t="s">
        <v>352</v>
      </c>
      <c r="C344">
        <v>1.13709677419355</v>
      </c>
      <c r="D344">
        <v>0.86</v>
      </c>
      <c r="E344">
        <v>1.05</v>
      </c>
    </row>
    <row r="345" spans="1:5" x14ac:dyDescent="0.25">
      <c r="A345" t="s">
        <v>340</v>
      </c>
      <c r="B345" t="s">
        <v>353</v>
      </c>
      <c r="C345">
        <v>1.13709677419355</v>
      </c>
      <c r="D345">
        <v>1.3</v>
      </c>
      <c r="E345">
        <v>0.56000000000000005</v>
      </c>
    </row>
    <row r="346" spans="1:5" x14ac:dyDescent="0.25">
      <c r="A346" t="s">
        <v>340</v>
      </c>
      <c r="B346" t="s">
        <v>354</v>
      </c>
      <c r="C346">
        <v>1.13709677419355</v>
      </c>
      <c r="D346">
        <v>1.42</v>
      </c>
      <c r="E346">
        <v>0.56000000000000005</v>
      </c>
    </row>
    <row r="347" spans="1:5" x14ac:dyDescent="0.25">
      <c r="A347" t="s">
        <v>340</v>
      </c>
      <c r="B347" t="s">
        <v>356</v>
      </c>
      <c r="C347">
        <v>1.13709677419355</v>
      </c>
      <c r="D347">
        <v>0.97</v>
      </c>
      <c r="E347">
        <v>1.31</v>
      </c>
    </row>
    <row r="348" spans="1:5" x14ac:dyDescent="0.25">
      <c r="A348" t="s">
        <v>340</v>
      </c>
      <c r="B348" t="s">
        <v>361</v>
      </c>
      <c r="C348">
        <v>1.13709677419355</v>
      </c>
      <c r="D348">
        <v>0.62</v>
      </c>
      <c r="E348">
        <v>1.17</v>
      </c>
    </row>
    <row r="349" spans="1:5" x14ac:dyDescent="0.25">
      <c r="A349" t="s">
        <v>340</v>
      </c>
      <c r="B349" t="s">
        <v>365</v>
      </c>
      <c r="C349">
        <v>1.13709677419355</v>
      </c>
      <c r="D349">
        <v>0.63</v>
      </c>
      <c r="E349">
        <v>1.03</v>
      </c>
    </row>
    <row r="350" spans="1:5" x14ac:dyDescent="0.25">
      <c r="A350" t="s">
        <v>340</v>
      </c>
      <c r="B350" t="s">
        <v>377</v>
      </c>
      <c r="C350">
        <v>1.13709677419355</v>
      </c>
      <c r="D350">
        <v>0.8</v>
      </c>
      <c r="E350">
        <v>0.86</v>
      </c>
    </row>
    <row r="351" spans="1:5" x14ac:dyDescent="0.25">
      <c r="A351" t="s">
        <v>340</v>
      </c>
      <c r="B351" t="s">
        <v>378</v>
      </c>
      <c r="C351">
        <v>1.13709677419355</v>
      </c>
      <c r="D351">
        <v>0.62</v>
      </c>
      <c r="E351">
        <v>1.17</v>
      </c>
    </row>
    <row r="352" spans="1:5" x14ac:dyDescent="0.25">
      <c r="A352" t="s">
        <v>340</v>
      </c>
      <c r="B352" t="s">
        <v>385</v>
      </c>
      <c r="C352">
        <v>1.13709677419355</v>
      </c>
      <c r="D352">
        <v>0.49</v>
      </c>
      <c r="E352">
        <v>1.3</v>
      </c>
    </row>
    <row r="353" spans="1:5" x14ac:dyDescent="0.25">
      <c r="A353" t="s">
        <v>340</v>
      </c>
      <c r="B353" t="s">
        <v>387</v>
      </c>
      <c r="C353">
        <v>1.13709677419355</v>
      </c>
      <c r="D353">
        <v>0.74</v>
      </c>
      <c r="E353">
        <v>1.6</v>
      </c>
    </row>
    <row r="354" spans="1:5" x14ac:dyDescent="0.25">
      <c r="A354" t="s">
        <v>340</v>
      </c>
      <c r="B354" t="s">
        <v>390</v>
      </c>
      <c r="C354">
        <v>1.13709677419355</v>
      </c>
      <c r="D354">
        <v>0.74</v>
      </c>
      <c r="E354">
        <v>1.25</v>
      </c>
    </row>
    <row r="355" spans="1:5" x14ac:dyDescent="0.25">
      <c r="A355" t="s">
        <v>340</v>
      </c>
      <c r="B355" t="s">
        <v>394</v>
      </c>
      <c r="C355">
        <v>1.13709677419355</v>
      </c>
      <c r="D355">
        <v>0.93</v>
      </c>
      <c r="E355">
        <v>1.05</v>
      </c>
    </row>
    <row r="356" spans="1:5" x14ac:dyDescent="0.25">
      <c r="A356" t="s">
        <v>340</v>
      </c>
      <c r="B356" t="s">
        <v>405</v>
      </c>
      <c r="C356">
        <v>1.13709677419355</v>
      </c>
      <c r="D356">
        <v>0.56999999999999995</v>
      </c>
      <c r="E356">
        <v>0.91</v>
      </c>
    </row>
    <row r="357" spans="1:5" x14ac:dyDescent="0.25">
      <c r="A357" t="s">
        <v>340</v>
      </c>
      <c r="B357" t="s">
        <v>413</v>
      </c>
      <c r="C357">
        <v>1.13709677419355</v>
      </c>
      <c r="D357">
        <v>1.25</v>
      </c>
      <c r="E357">
        <v>0.68</v>
      </c>
    </row>
    <row r="358" spans="1:5" x14ac:dyDescent="0.25">
      <c r="A358" t="s">
        <v>340</v>
      </c>
      <c r="B358" t="s">
        <v>415</v>
      </c>
      <c r="C358">
        <v>1.13709677419355</v>
      </c>
      <c r="D358">
        <v>0.93</v>
      </c>
      <c r="E358">
        <v>0.56000000000000005</v>
      </c>
    </row>
    <row r="359" spans="1:5" x14ac:dyDescent="0.25">
      <c r="A359" t="s">
        <v>340</v>
      </c>
      <c r="B359" t="s">
        <v>418</v>
      </c>
      <c r="C359">
        <v>1.13709677419355</v>
      </c>
      <c r="D359">
        <v>1.1399999999999999</v>
      </c>
      <c r="E359">
        <v>0.63</v>
      </c>
    </row>
    <row r="360" spans="1:5" x14ac:dyDescent="0.25">
      <c r="A360" t="s">
        <v>340</v>
      </c>
      <c r="B360" t="s">
        <v>428</v>
      </c>
      <c r="C360">
        <v>1.13709677419355</v>
      </c>
      <c r="D360">
        <v>0.68</v>
      </c>
      <c r="E360">
        <v>1.2</v>
      </c>
    </row>
    <row r="361" spans="1:5" x14ac:dyDescent="0.25">
      <c r="A361" t="s">
        <v>340</v>
      </c>
      <c r="B361" t="s">
        <v>429</v>
      </c>
      <c r="C361">
        <v>1.13709677419355</v>
      </c>
      <c r="D361">
        <v>0.63</v>
      </c>
      <c r="E361">
        <v>0.91</v>
      </c>
    </row>
    <row r="362" spans="1:5" x14ac:dyDescent="0.25">
      <c r="A362" t="s">
        <v>340</v>
      </c>
      <c r="B362" t="s">
        <v>431</v>
      </c>
      <c r="C362">
        <v>1.13709677419355</v>
      </c>
      <c r="D362">
        <v>0.93</v>
      </c>
      <c r="E362">
        <v>0.8</v>
      </c>
    </row>
    <row r="363" spans="1:5" x14ac:dyDescent="0.25">
      <c r="A363" t="s">
        <v>342</v>
      </c>
      <c r="B363" t="s">
        <v>343</v>
      </c>
      <c r="C363">
        <v>0.84175084175084203</v>
      </c>
      <c r="D363">
        <v>0.43</v>
      </c>
      <c r="E363">
        <v>1.1000000000000001</v>
      </c>
    </row>
    <row r="364" spans="1:5" x14ac:dyDescent="0.25">
      <c r="A364" t="s">
        <v>342</v>
      </c>
      <c r="B364" t="s">
        <v>346</v>
      </c>
      <c r="C364">
        <v>0.84175084175084203</v>
      </c>
      <c r="D364">
        <v>0.43</v>
      </c>
      <c r="E364">
        <v>0.79</v>
      </c>
    </row>
    <row r="365" spans="1:5" x14ac:dyDescent="0.25">
      <c r="A365" t="s">
        <v>342</v>
      </c>
      <c r="B365" t="s">
        <v>348</v>
      </c>
      <c r="C365">
        <v>0.84175084175084203</v>
      </c>
      <c r="D365">
        <v>0.99</v>
      </c>
      <c r="E365">
        <v>0.92</v>
      </c>
    </row>
    <row r="366" spans="1:5" x14ac:dyDescent="0.25">
      <c r="A366" t="s">
        <v>342</v>
      </c>
      <c r="B366" t="s">
        <v>363</v>
      </c>
      <c r="C366">
        <v>0.84175084175084203</v>
      </c>
      <c r="D366">
        <v>0.66</v>
      </c>
      <c r="E366">
        <v>1.32</v>
      </c>
    </row>
    <row r="367" spans="1:5" x14ac:dyDescent="0.25">
      <c r="A367" t="s">
        <v>342</v>
      </c>
      <c r="B367" t="s">
        <v>364</v>
      </c>
      <c r="C367">
        <v>0.84175084175084203</v>
      </c>
      <c r="D367">
        <v>0.72</v>
      </c>
      <c r="E367">
        <v>1.58</v>
      </c>
    </row>
    <row r="368" spans="1:5" x14ac:dyDescent="0.25">
      <c r="A368" t="s">
        <v>342</v>
      </c>
      <c r="B368" t="s">
        <v>380</v>
      </c>
      <c r="C368">
        <v>0.84175084175084203</v>
      </c>
      <c r="D368">
        <v>1.04</v>
      </c>
      <c r="E368">
        <v>0.61</v>
      </c>
    </row>
    <row r="369" spans="1:5" x14ac:dyDescent="0.25">
      <c r="A369" t="s">
        <v>342</v>
      </c>
      <c r="B369" t="s">
        <v>384</v>
      </c>
      <c r="C369">
        <v>0.84175084175084203</v>
      </c>
      <c r="D369">
        <v>1.19</v>
      </c>
      <c r="E369">
        <v>1.19</v>
      </c>
    </row>
    <row r="370" spans="1:5" x14ac:dyDescent="0.25">
      <c r="A370" t="s">
        <v>342</v>
      </c>
      <c r="B370" t="s">
        <v>386</v>
      </c>
      <c r="C370">
        <v>0.84175084175084203</v>
      </c>
      <c r="D370">
        <v>0.79</v>
      </c>
      <c r="E370">
        <v>1.04</v>
      </c>
    </row>
    <row r="371" spans="1:5" x14ac:dyDescent="0.25">
      <c r="A371" t="s">
        <v>342</v>
      </c>
      <c r="B371" t="s">
        <v>392</v>
      </c>
      <c r="C371">
        <v>0.84175084175084203</v>
      </c>
      <c r="D371">
        <v>0.49</v>
      </c>
      <c r="E371">
        <v>1.41</v>
      </c>
    </row>
    <row r="372" spans="1:5" x14ac:dyDescent="0.25">
      <c r="A372" t="s">
        <v>342</v>
      </c>
      <c r="B372" t="s">
        <v>393</v>
      </c>
      <c r="C372">
        <v>0.84175084175084203</v>
      </c>
      <c r="D372">
        <v>0.66</v>
      </c>
      <c r="E372">
        <v>0.86</v>
      </c>
    </row>
    <row r="373" spans="1:5" x14ac:dyDescent="0.25">
      <c r="A373" t="s">
        <v>342</v>
      </c>
      <c r="B373" t="s">
        <v>396</v>
      </c>
      <c r="C373">
        <v>0.84175084175084203</v>
      </c>
      <c r="D373">
        <v>0.49</v>
      </c>
      <c r="E373">
        <v>1.04</v>
      </c>
    </row>
    <row r="374" spans="1:5" x14ac:dyDescent="0.25">
      <c r="A374" t="s">
        <v>342</v>
      </c>
      <c r="B374" t="s">
        <v>398</v>
      </c>
      <c r="C374">
        <v>0.84175084175084203</v>
      </c>
      <c r="D374">
        <v>0.86</v>
      </c>
      <c r="E374">
        <v>1.47</v>
      </c>
    </row>
    <row r="375" spans="1:5" x14ac:dyDescent="0.25">
      <c r="A375" t="s">
        <v>342</v>
      </c>
      <c r="B375" t="s">
        <v>399</v>
      </c>
      <c r="C375">
        <v>0.84175084175084203</v>
      </c>
      <c r="D375">
        <v>0.79</v>
      </c>
      <c r="E375">
        <v>1.1000000000000001</v>
      </c>
    </row>
    <row r="376" spans="1:5" x14ac:dyDescent="0.25">
      <c r="A376" t="s">
        <v>342</v>
      </c>
      <c r="B376" t="s">
        <v>400</v>
      </c>
      <c r="C376">
        <v>0.84175084175084203</v>
      </c>
      <c r="D376">
        <v>0.99</v>
      </c>
      <c r="E376">
        <v>0.26</v>
      </c>
    </row>
    <row r="377" spans="1:5" x14ac:dyDescent="0.25">
      <c r="A377" t="s">
        <v>342</v>
      </c>
      <c r="B377" t="s">
        <v>402</v>
      </c>
      <c r="C377">
        <v>0.84175084175084203</v>
      </c>
      <c r="D377">
        <v>0.86</v>
      </c>
      <c r="E377">
        <v>0.72</v>
      </c>
    </row>
    <row r="378" spans="1:5" x14ac:dyDescent="0.25">
      <c r="A378" t="s">
        <v>342</v>
      </c>
      <c r="B378" t="s">
        <v>406</v>
      </c>
      <c r="C378">
        <v>0.84175084175084203</v>
      </c>
      <c r="D378">
        <v>0.72</v>
      </c>
      <c r="E378">
        <v>0.86</v>
      </c>
    </row>
    <row r="379" spans="1:5" x14ac:dyDescent="0.25">
      <c r="A379" t="s">
        <v>342</v>
      </c>
      <c r="B379" t="s">
        <v>409</v>
      </c>
      <c r="C379">
        <v>0.84175084175084203</v>
      </c>
      <c r="D379">
        <v>0.73</v>
      </c>
      <c r="E379">
        <v>0.98</v>
      </c>
    </row>
    <row r="380" spans="1:5" x14ac:dyDescent="0.25">
      <c r="A380" t="s">
        <v>342</v>
      </c>
      <c r="B380" t="s">
        <v>414</v>
      </c>
      <c r="C380">
        <v>0.84175084175084203</v>
      </c>
      <c r="D380">
        <v>0.79</v>
      </c>
      <c r="E380">
        <v>0.99</v>
      </c>
    </row>
    <row r="381" spans="1:5" x14ac:dyDescent="0.25">
      <c r="A381" t="s">
        <v>342</v>
      </c>
      <c r="B381" t="s">
        <v>420</v>
      </c>
      <c r="C381">
        <v>0.84175084175084203</v>
      </c>
      <c r="D381">
        <v>0.72</v>
      </c>
      <c r="E381">
        <v>0.72</v>
      </c>
    </row>
    <row r="382" spans="1:5" x14ac:dyDescent="0.25">
      <c r="A382" t="s">
        <v>342</v>
      </c>
      <c r="B382" t="s">
        <v>426</v>
      </c>
      <c r="C382">
        <v>0.84175084175084203</v>
      </c>
      <c r="D382">
        <v>0.53</v>
      </c>
      <c r="E382">
        <v>1.1200000000000001</v>
      </c>
    </row>
    <row r="383" spans="1:5" x14ac:dyDescent="0.25">
      <c r="A383" t="s">
        <v>342</v>
      </c>
      <c r="B383" t="s">
        <v>430</v>
      </c>
      <c r="C383">
        <v>0.84175084175084203</v>
      </c>
      <c r="D383">
        <v>0.73</v>
      </c>
      <c r="E383">
        <v>0.98</v>
      </c>
    </row>
    <row r="384" spans="1:5" x14ac:dyDescent="0.25">
      <c r="A384" t="s">
        <v>342</v>
      </c>
      <c r="B384" t="s">
        <v>436</v>
      </c>
      <c r="C384">
        <v>0.84175084175084203</v>
      </c>
      <c r="D384">
        <v>0.31</v>
      </c>
      <c r="E384">
        <v>0.92</v>
      </c>
    </row>
    <row r="385" spans="1:5" x14ac:dyDescent="0.25">
      <c r="A385" t="s">
        <v>40</v>
      </c>
      <c r="B385" t="s">
        <v>339</v>
      </c>
      <c r="C385">
        <v>1.1499999999999999</v>
      </c>
      <c r="D385">
        <v>0.63</v>
      </c>
      <c r="E385">
        <v>0.79</v>
      </c>
    </row>
    <row r="386" spans="1:5" x14ac:dyDescent="0.25">
      <c r="A386" t="s">
        <v>40</v>
      </c>
      <c r="B386" t="s">
        <v>333</v>
      </c>
      <c r="C386">
        <v>1.1499999999999999</v>
      </c>
      <c r="D386">
        <v>0.63</v>
      </c>
      <c r="E386">
        <v>1.37</v>
      </c>
    </row>
    <row r="387" spans="1:5" x14ac:dyDescent="0.25">
      <c r="A387" t="s">
        <v>40</v>
      </c>
      <c r="B387" t="s">
        <v>238</v>
      </c>
      <c r="C387">
        <v>1.1499999999999999</v>
      </c>
      <c r="D387">
        <v>0.54</v>
      </c>
      <c r="E387">
        <v>0.74</v>
      </c>
    </row>
    <row r="388" spans="1:5" x14ac:dyDescent="0.25">
      <c r="A388" t="s">
        <v>40</v>
      </c>
      <c r="B388" t="s">
        <v>320</v>
      </c>
      <c r="C388">
        <v>1.1499999999999999</v>
      </c>
      <c r="D388">
        <v>1.43</v>
      </c>
      <c r="E388">
        <v>1</v>
      </c>
    </row>
    <row r="389" spans="1:5" x14ac:dyDescent="0.25">
      <c r="A389" t="s">
        <v>40</v>
      </c>
      <c r="B389" t="s">
        <v>234</v>
      </c>
      <c r="C389">
        <v>1.1499999999999999</v>
      </c>
      <c r="D389">
        <v>0.57999999999999996</v>
      </c>
      <c r="E389">
        <v>1.27</v>
      </c>
    </row>
    <row r="390" spans="1:5" x14ac:dyDescent="0.25">
      <c r="A390" t="s">
        <v>40</v>
      </c>
      <c r="B390" t="s">
        <v>316</v>
      </c>
      <c r="C390">
        <v>1.1499999999999999</v>
      </c>
      <c r="D390">
        <v>0.74</v>
      </c>
      <c r="E390">
        <v>1.64</v>
      </c>
    </row>
    <row r="391" spans="1:5" x14ac:dyDescent="0.25">
      <c r="A391" t="s">
        <v>40</v>
      </c>
      <c r="B391" t="s">
        <v>335</v>
      </c>
      <c r="C391">
        <v>1.1499999999999999</v>
      </c>
      <c r="D391">
        <v>0.69</v>
      </c>
      <c r="E391">
        <v>1.1599999999999999</v>
      </c>
    </row>
    <row r="392" spans="1:5" x14ac:dyDescent="0.25">
      <c r="A392" t="s">
        <v>40</v>
      </c>
      <c r="B392" t="s">
        <v>332</v>
      </c>
      <c r="C392">
        <v>1.1499999999999999</v>
      </c>
      <c r="D392">
        <v>1.43</v>
      </c>
      <c r="E392">
        <v>0.57999999999999996</v>
      </c>
    </row>
    <row r="393" spans="1:5" x14ac:dyDescent="0.25">
      <c r="A393" t="s">
        <v>40</v>
      </c>
      <c r="B393" t="s">
        <v>321</v>
      </c>
      <c r="C393">
        <v>1.1499999999999999</v>
      </c>
      <c r="D393">
        <v>1.08</v>
      </c>
      <c r="E393">
        <v>0.69</v>
      </c>
    </row>
    <row r="394" spans="1:5" x14ac:dyDescent="0.25">
      <c r="A394" t="s">
        <v>40</v>
      </c>
      <c r="B394" t="s">
        <v>236</v>
      </c>
      <c r="C394">
        <v>1.1499999999999999</v>
      </c>
      <c r="D394">
        <v>0.74</v>
      </c>
      <c r="E394">
        <v>0.9</v>
      </c>
    </row>
    <row r="395" spans="1:5" x14ac:dyDescent="0.25">
      <c r="A395" t="s">
        <v>40</v>
      </c>
      <c r="B395" t="s">
        <v>41</v>
      </c>
      <c r="C395">
        <v>1.1499999999999999</v>
      </c>
      <c r="D395">
        <v>0.37</v>
      </c>
      <c r="E395">
        <v>1.32</v>
      </c>
    </row>
    <row r="396" spans="1:5" x14ac:dyDescent="0.25">
      <c r="A396" t="s">
        <v>40</v>
      </c>
      <c r="B396" t="s">
        <v>233</v>
      </c>
      <c r="C396">
        <v>1.1499999999999999</v>
      </c>
      <c r="D396">
        <v>0.64</v>
      </c>
      <c r="E396">
        <v>0.88</v>
      </c>
    </row>
    <row r="397" spans="1:5" x14ac:dyDescent="0.25">
      <c r="A397" t="s">
        <v>40</v>
      </c>
      <c r="B397" t="s">
        <v>317</v>
      </c>
      <c r="C397">
        <v>1.1499999999999999</v>
      </c>
      <c r="D397">
        <v>1.23</v>
      </c>
      <c r="E397">
        <v>0.93</v>
      </c>
    </row>
    <row r="398" spans="1:5" x14ac:dyDescent="0.25">
      <c r="A398" t="s">
        <v>40</v>
      </c>
      <c r="B398" t="s">
        <v>42</v>
      </c>
      <c r="C398">
        <v>1.1499999999999999</v>
      </c>
      <c r="D398">
        <v>0.88</v>
      </c>
      <c r="E398">
        <v>1.08</v>
      </c>
    </row>
    <row r="399" spans="1:5" x14ac:dyDescent="0.25">
      <c r="A399" t="s">
        <v>40</v>
      </c>
      <c r="B399" t="s">
        <v>334</v>
      </c>
      <c r="C399">
        <v>1.1499999999999999</v>
      </c>
      <c r="D399">
        <v>0.63</v>
      </c>
      <c r="E399">
        <v>1.1100000000000001</v>
      </c>
    </row>
    <row r="400" spans="1:5" x14ac:dyDescent="0.25">
      <c r="A400" t="s">
        <v>40</v>
      </c>
      <c r="B400" t="s">
        <v>237</v>
      </c>
      <c r="C400">
        <v>1.1499999999999999</v>
      </c>
      <c r="D400">
        <v>0.48</v>
      </c>
      <c r="E400">
        <v>0.95</v>
      </c>
    </row>
    <row r="401" spans="1:5" x14ac:dyDescent="0.25">
      <c r="A401" t="s">
        <v>40</v>
      </c>
      <c r="B401" t="s">
        <v>232</v>
      </c>
      <c r="C401">
        <v>1.1499999999999999</v>
      </c>
      <c r="D401">
        <v>0.74</v>
      </c>
      <c r="E401">
        <v>0.95</v>
      </c>
    </row>
    <row r="402" spans="1:5" x14ac:dyDescent="0.25">
      <c r="A402" t="s">
        <v>40</v>
      </c>
      <c r="B402" t="s">
        <v>319</v>
      </c>
      <c r="C402">
        <v>1.1499999999999999</v>
      </c>
      <c r="D402">
        <v>0.59</v>
      </c>
      <c r="E402">
        <v>1.27</v>
      </c>
    </row>
    <row r="403" spans="1:5" x14ac:dyDescent="0.25">
      <c r="A403" t="s">
        <v>40</v>
      </c>
      <c r="B403" t="s">
        <v>235</v>
      </c>
      <c r="C403">
        <v>1.1499999999999999</v>
      </c>
      <c r="D403">
        <v>0.9</v>
      </c>
      <c r="E403">
        <v>0.9</v>
      </c>
    </row>
    <row r="404" spans="1:5" x14ac:dyDescent="0.25">
      <c r="A404" t="s">
        <v>40</v>
      </c>
      <c r="B404" t="s">
        <v>239</v>
      </c>
      <c r="C404">
        <v>1.1499999999999999</v>
      </c>
      <c r="D404">
        <v>0.83</v>
      </c>
      <c r="E404">
        <v>0.49</v>
      </c>
    </row>
    <row r="405" spans="1:5" x14ac:dyDescent="0.25">
      <c r="A405" t="s">
        <v>40</v>
      </c>
      <c r="B405" t="s">
        <v>318</v>
      </c>
      <c r="C405">
        <v>1.1499999999999999</v>
      </c>
      <c r="D405">
        <v>0.79</v>
      </c>
      <c r="E405">
        <v>1.06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I86" activePane="bottomRight" state="frozen"/>
      <selection pane="topRight" activeCell="M1" sqref="M1"/>
      <selection pane="bottomLeft" activeCell="A2" sqref="A2"/>
      <selection pane="bottomRight" activeCell="D112" sqref="D112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1.3245283018867899</v>
      </c>
      <c r="F2">
        <f>VLOOKUP(B2,home!$B$2:$E$405,3,FALSE)</f>
        <v>1.67</v>
      </c>
      <c r="G2">
        <f>VLOOKUP(C2,away!$B$2:$E$405,4,FALSE)</f>
        <v>1.24</v>
      </c>
      <c r="H2">
        <f>VLOOKUP(A2,away!$A$2:$E$405,3,FALSE)</f>
        <v>1.3056603773584901</v>
      </c>
      <c r="I2">
        <f>VLOOKUP(C2,away!$B$2:$E$405,3,FALSE)</f>
        <v>0.7</v>
      </c>
      <c r="J2">
        <f>VLOOKUP(B2,home!$B$2:$E$405,4,FALSE)</f>
        <v>0.49</v>
      </c>
      <c r="K2" s="3">
        <f>E2*F2*G2</f>
        <v>2.7428332075471644</v>
      </c>
      <c r="L2" s="3">
        <f>H2*I2*J2</f>
        <v>0.44784150943396206</v>
      </c>
      <c r="M2" s="5">
        <f>_xlfn.POISSON.DIST(0,$K2,FALSE) * _xlfn.POISSON.DIST(0,$L2,FALSE)</f>
        <v>4.1144100948096146E-2</v>
      </c>
      <c r="N2" s="5">
        <f>_xlfn.POISSON.DIST(1,K2,FALSE) * _xlfn.POISSON.DIST(0,L2,FALSE)</f>
        <v>0.11285140637511089</v>
      </c>
      <c r="O2" s="5">
        <f>_xlfn.POISSON.DIST(0,K2,FALSE) * _xlfn.POISSON.DIST(1,L2,FALSE)</f>
        <v>1.8426036272898686E-2</v>
      </c>
      <c r="P2" s="5">
        <f>_xlfn.POISSON.DIST(1,K2,FALSE) * _xlfn.POISSON.DIST(1,L2,FALSE)</f>
        <v>5.0539544172775105E-2</v>
      </c>
      <c r="Q2" s="5">
        <f>_xlfn.POISSON.DIST(2,K2,FALSE) * _xlfn.POISSON.DIST(0,L2,FALSE)</f>
        <v>0.15476629246202697</v>
      </c>
      <c r="R2" s="5">
        <f>_xlfn.POISSON.DIST(0,K2,FALSE) * _xlfn.POISSON.DIST(2,L2,FALSE)</f>
        <v>4.1259719486699412E-3</v>
      </c>
      <c r="S2" s="5">
        <f>_xlfn.POISSON.DIST(2,K2,FALSE) * _xlfn.POISSON.DIST(2,L2,FALSE)</f>
        <v>1.5520119934168096E-2</v>
      </c>
      <c r="T2" s="5">
        <f>_xlfn.POISSON.DIST(2,K2,FALSE) * _xlfn.POISSON.DIST(1,L2,FALSE)</f>
        <v>6.9310770025692178E-2</v>
      </c>
      <c r="U2" s="5">
        <f>_xlfn.POISSON.DIST(1,K2,FALSE) * _xlfn.POISSON.DIST(2,L2,FALSE)</f>
        <v>1.1316852874220001E-2</v>
      </c>
      <c r="V2" s="5">
        <f>_xlfn.POISSON.DIST(3,K2,FALSE) * _xlfn.POISSON.DIST(3,L2,FALSE)</f>
        <v>2.1182455724175707E-3</v>
      </c>
      <c r="W2" s="5">
        <f>_xlfn.POISSON.DIST(3,K2,FALSE) * _xlfn.POISSON.DIST(0,L2,FALSE)</f>
        <v>0.14149937545793467</v>
      </c>
      <c r="X2" s="5">
        <f>_xlfn.POISSON.DIST(3,K2,FALSE) * _xlfn.POISSON.DIST(1,L2,FALSE)</f>
        <v>6.3369293889044373E-2</v>
      </c>
      <c r="Y2" s="5">
        <f>_xlfn.POISSON.DIST(3,K2,FALSE) * _xlfn.POISSON.DIST(2,L2,FALSE)</f>
        <v>1.4189700113516989E-2</v>
      </c>
      <c r="Z2" s="5">
        <f>_xlfn.POISSON.DIST(0,K2,FALSE) * _xlfn.POISSON.DIST(3,L2,FALSE)</f>
        <v>6.1592716845817758E-4</v>
      </c>
      <c r="AA2" s="5">
        <f>_xlfn.POISSON.DIST(1,K2,FALSE) * _xlfn.POISSON.DIST(3,L2,FALSE)</f>
        <v>1.6893854910775858E-3</v>
      </c>
      <c r="AB2" s="5">
        <f>_xlfn.POISSON.DIST(2,K2,FALSE) * _xlfn.POISSON.DIST(3,L2,FALSE)</f>
        <v>2.316851312637988E-3</v>
      </c>
      <c r="AC2" s="5">
        <f>_xlfn.POISSON.DIST(4,K2,FALSE) * _xlfn.POISSON.DIST(4,L2,FALSE)</f>
        <v>1.6262228850715842E-4</v>
      </c>
      <c r="AD2" s="5">
        <f>_xlfn.POISSON.DIST(4,K2,FALSE) * _xlfn.POISSON.DIST(0,L2,FALSE)</f>
        <v>9.702729646330184E-2</v>
      </c>
      <c r="AE2" s="5">
        <f>_xlfn.POISSON.DIST(4,K2,FALSE) * _xlfn.POISSON.DIST(1,L2,FALSE)</f>
        <v>4.3452850904421622E-2</v>
      </c>
      <c r="AF2" s="5">
        <f>_xlfn.POISSON.DIST(4,K2,FALSE) * _xlfn.POISSON.DIST(2,L2,FALSE)</f>
        <v>9.7299951691225389E-3</v>
      </c>
      <c r="AG2" s="5">
        <f>_xlfn.POISSON.DIST(4,K2,FALSE) * _xlfn.POISSON.DIST(3,L2,FALSE)</f>
        <v>1.4524985744416659E-3</v>
      </c>
      <c r="AH2" s="5">
        <f>_xlfn.POISSON.DIST(0,K2,FALSE) * _xlfn.POISSON.DIST(4,L2,FALSE)</f>
        <v>6.8959438205924118E-5</v>
      </c>
      <c r="AI2" s="5">
        <f>_xlfn.POISSON.DIST(1,K2,FALSE) * _xlfn.POISSON.DIST(4,L2,FALSE)</f>
        <v>1.8914423708500533E-4</v>
      </c>
      <c r="AJ2" s="5">
        <f>_xlfn.POISSON.DIST(2,K2,FALSE) * _xlfn.POISSON.DIST(4,L2,FALSE)</f>
        <v>2.5939554724646325E-4</v>
      </c>
      <c r="AK2" s="5">
        <f>_xlfn.POISSON.DIST(3,K2,FALSE) * _xlfn.POISSON.DIST(4,L2,FALSE)</f>
        <v>2.3715957362582295E-4</v>
      </c>
      <c r="AL2" s="5">
        <f>_xlfn.POISSON.DIST(5,K2,FALSE) * _xlfn.POISSON.DIST(5,L2,FALSE)</f>
        <v>7.9903132104925707E-6</v>
      </c>
      <c r="AM2" s="5">
        <f>_xlfn.POISSON.DIST(5,K2,FALSE) * _xlfn.POISSON.DIST(0,L2,FALSE)</f>
        <v>5.3225938155613564E-2</v>
      </c>
      <c r="AN2" s="5">
        <f>_xlfn.POISSON.DIST(5,K2,FALSE) * _xlfn.POISSON.DIST(1,L2,FALSE)</f>
        <v>2.3836784484648689E-2</v>
      </c>
      <c r="AO2" s="5">
        <f>_xlfn.POISSON.DIST(5,K2,FALSE) * _xlfn.POISSON.DIST(2,L2,FALSE)</f>
        <v>5.3375507718285576E-3</v>
      </c>
      <c r="AP2" s="5">
        <f>_xlfn.POISSON.DIST(5,K2,FALSE) * _xlfn.POISSON.DIST(3,L2,FALSE)</f>
        <v>7.9679226477870357E-4</v>
      </c>
      <c r="AQ2" s="5">
        <f>_xlfn.POISSON.DIST(5,K2,FALSE) * _xlfn.POISSON.DIST(4,L2,FALSE)</f>
        <v>8.9209162640949935E-5</v>
      </c>
      <c r="AR2" s="5">
        <f>_xlfn.POISSON.DIST(0,K2,FALSE) * _xlfn.POISSON.DIST(5,L2,FALSE)</f>
        <v>6.1765797791718197E-6</v>
      </c>
      <c r="AS2" s="5">
        <f>_xlfn.POISSON.DIST(1,K2,FALSE) * _xlfn.POISSON.DIST(5,L2,FALSE)</f>
        <v>1.6941328127376797E-5</v>
      </c>
      <c r="AT2" s="5">
        <f>_xlfn.POISSON.DIST(2,K2,FALSE) * _xlfn.POISSON.DIST(5,L2,FALSE)</f>
        <v>2.323361868386095E-5</v>
      </c>
      <c r="AU2" s="5">
        <f>_xlfn.POISSON.DIST(3,K2,FALSE) * _xlfn.POISSON.DIST(5,L2,FALSE)</f>
        <v>2.1241980285860687E-5</v>
      </c>
      <c r="AV2" s="5">
        <f>_xlfn.POISSON.DIST(4,K2,FALSE) * _xlfn.POISSON.DIST(5,L2,FALSE)</f>
        <v>1.4565802230530222E-5</v>
      </c>
      <c r="AW2" s="5">
        <f>_xlfn.POISSON.DIST(6,K2,FALSE) * _xlfn.POISSON.DIST(6,L2,FALSE)</f>
        <v>2.7263715828467194E-7</v>
      </c>
      <c r="AX2" s="5">
        <f>_xlfn.POISSON.DIST(6,K2,FALSE) * _xlfn.POISSON.DIST(0,L2,FALSE)</f>
        <v>2.4331645112678116E-2</v>
      </c>
      <c r="AY2" s="5">
        <f>_xlfn.POISSON.DIST(6,K2,FALSE) * _xlfn.POISSON.DIST(1,L2,FALSE)</f>
        <v>1.0896720674273252E-2</v>
      </c>
      <c r="AZ2" s="5">
        <f>_xlfn.POISSON.DIST(6,K2,FALSE) * _xlfn.POISSON.DIST(2,L2,FALSE)</f>
        <v>2.4400019173233967E-3</v>
      </c>
      <c r="BA2" s="5">
        <f>_xlfn.POISSON.DIST(6,K2,FALSE) * _xlfn.POISSON.DIST(3,L2,FALSE)</f>
        <v>3.6424471389195722E-4</v>
      </c>
      <c r="BB2" s="5">
        <f>_xlfn.POISSON.DIST(6,K2,FALSE) * _xlfn.POISSON.DIST(4,L2,FALSE)</f>
        <v>4.0780975618178942E-5</v>
      </c>
      <c r="BC2" s="5">
        <f>_xlfn.POISSON.DIST(6,K2,FALSE) * _xlfn.POISSON.DIST(5,L2,FALSE)</f>
        <v>3.6526827354069734E-6</v>
      </c>
      <c r="BD2" s="5">
        <f>_xlfn.POISSON.DIST(0,K2,FALSE) * _xlfn.POISSON.DIST(6,L2,FALSE)</f>
        <v>4.6102146857393239E-7</v>
      </c>
      <c r="BE2" s="5">
        <f>_xlfn.POISSON.DIST(1,K2,FALSE) * _xlfn.POISSON.DIST(6,L2,FALSE)</f>
        <v>1.2645049933967432E-6</v>
      </c>
      <c r="BF2" s="5">
        <f>_xlfn.POISSON.DIST(2,K2,FALSE) * _xlfn.POISSON.DIST(6,L2,FALSE)</f>
        <v>1.7341631434988976E-6</v>
      </c>
      <c r="BG2" s="5">
        <f>_xlfn.POISSON.DIST(3,K2,FALSE) * _xlfn.POISSON.DIST(6,L2,FALSE)</f>
        <v>1.5855067524310517E-6</v>
      </c>
      <c r="BH2" s="5">
        <f>_xlfn.POISSON.DIST(4,K2,FALSE) * _xlfn.POISSON.DIST(6,L2,FALSE)</f>
        <v>1.0871951428395372E-6</v>
      </c>
      <c r="BI2" s="5">
        <f>_xlfn.POISSON.DIST(5,K2,FALSE) * _xlfn.POISSON.DIST(6,L2,FALSE)</f>
        <v>5.9639898817285301E-7</v>
      </c>
      <c r="BJ2" s="8">
        <f>SUM(N2,Q2,T2,W2,X2,Y2,AD2,AE2,AF2,AG2,AM2,AN2,AO2,AP2,AQ2,AX2,AY2,AZ2,BA2,BB2,BC2)</f>
        <v>0.82901280035064462</v>
      </c>
      <c r="BK2" s="8">
        <f>SUM(M2,P2,S2,V2,AC2,AL2,AY2)</f>
        <v>0.12038934390344783</v>
      </c>
      <c r="BL2" s="8">
        <f>SUM(O2,R2,U2,AA2,AB2,AH2,AI2,AJ2,AK2,AR2,AS2,AT2,AU2,AV2,BD2,BE2,BF2,BG2,BH2,BI2)</f>
        <v>3.871864479526313E-2</v>
      </c>
      <c r="BM2" s="8">
        <f>SUM(S2:BI2)</f>
        <v>0.59598691600112108</v>
      </c>
      <c r="BN2" s="8">
        <f>SUM(M2:R2)</f>
        <v>0.38185335217957772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1.2263681592039799</v>
      </c>
      <c r="F3">
        <f>VLOOKUP(B3,home!$B$2:$E$405,3,FALSE)</f>
        <v>1.49</v>
      </c>
      <c r="G3">
        <f>VLOOKUP(C3,away!$B$2:$E$405,4,FALSE)</f>
        <v>1.02</v>
      </c>
      <c r="H3">
        <f>VLOOKUP(A3,away!$A$2:$E$405,3,FALSE)</f>
        <v>1.03233830845771</v>
      </c>
      <c r="I3">
        <f>VLOOKUP(C3,away!$B$2:$E$405,3,FALSE)</f>
        <v>0.66</v>
      </c>
      <c r="J3">
        <f>VLOOKUP(B3,home!$B$2:$E$405,4,FALSE)</f>
        <v>1.08</v>
      </c>
      <c r="K3" s="3">
        <f t="shared" ref="K3:K8" si="0">E3*F3*G3</f>
        <v>1.8638343283582088</v>
      </c>
      <c r="L3" s="3">
        <f t="shared" ref="L3:L8" si="1">H3*I3*J3</f>
        <v>0.73585074626865576</v>
      </c>
      <c r="M3" s="5">
        <f>_xlfn.POISSON.DIST(0,K3,FALSE) * _xlfn.POISSON.DIST(0,L3,FALSE)</f>
        <v>7.4296972532205921E-2</v>
      </c>
      <c r="N3" s="5">
        <f>_xlfn.POISSON.DIST(1,K3,FALSE) * _xlfn.POISSON.DIST(0,L3,FALSE)</f>
        <v>0.13847724789861232</v>
      </c>
      <c r="O3" s="5">
        <f>_xlfn.POISSON.DIST(0,K3,FALSE) * _xlfn.POISSON.DIST(1,L3,FALSE)</f>
        <v>5.4671482683325542E-2</v>
      </c>
      <c r="P3" s="5">
        <f>_xlfn.POISSON.DIST(1,K3,FALSE) * _xlfn.POISSON.DIST(1,L3,FALSE)</f>
        <v>0.10189858620742351</v>
      </c>
      <c r="Q3" s="5">
        <f>_xlfn.POISSON.DIST(2,K3,FALSE) * _xlfn.POISSON.DIST(0,L3,FALSE)</f>
        <v>0.12904932416500167</v>
      </c>
      <c r="R3" s="5">
        <f>_xlfn.POISSON.DIST(0,K3,FALSE) * _xlfn.POISSON.DIST(2,L3,FALSE)</f>
        <v>2.0115025666069493E-2</v>
      </c>
      <c r="S3" s="5">
        <f>_xlfn.POISSON.DIST(2,K3,FALSE) * _xlfn.POISSON.DIST(2,L3,FALSE)</f>
        <v>3.4938576624272293E-2</v>
      </c>
      <c r="T3" s="5">
        <f>_xlfn.POISSON.DIST(2,K3,FALSE) * _xlfn.POISSON.DIST(1,L3,FALSE)</f>
        <v>9.4961041492282142E-2</v>
      </c>
      <c r="U3" s="5">
        <f>_xlfn.POISSON.DIST(1,K3,FALSE) * _xlfn.POISSON.DIST(2,L3,FALSE)</f>
        <v>3.7491075352226767E-2</v>
      </c>
      <c r="V3" s="5">
        <f>_xlfn.POISSON.DIST(3,K3,FALSE) * _xlfn.POISSON.DIST(3,L3,FALSE)</f>
        <v>5.324265939144617E-3</v>
      </c>
      <c r="W3" s="5">
        <f>_xlfn.POISSON.DIST(3,K3,FALSE) * _xlfn.POISSON.DIST(0,L3,FALSE)</f>
        <v>8.0175520143385567E-2</v>
      </c>
      <c r="X3" s="5">
        <f>_xlfn.POISSON.DIST(3,K3,FALSE) * _xlfn.POISSON.DIST(1,L3,FALSE)</f>
        <v>5.8997216329987917E-2</v>
      </c>
      <c r="Y3" s="5">
        <f>_xlfn.POISSON.DIST(3,K3,FALSE) * _xlfn.POISSON.DIST(2,L3,FALSE)</f>
        <v>2.1706572832097461E-2</v>
      </c>
      <c r="Z3" s="5">
        <f>_xlfn.POISSON.DIST(0,K3,FALSE) * _xlfn.POISSON.DIST(3,L3,FALSE)</f>
        <v>4.9338855491968016E-3</v>
      </c>
      <c r="AA3" s="5">
        <f>_xlfn.POISSON.DIST(1,K3,FALSE) * _xlfn.POISSON.DIST(3,L3,FALSE)</f>
        <v>9.1959452587834934E-3</v>
      </c>
      <c r="AB3" s="5">
        <f>_xlfn.POISSON.DIST(2,K3,FALSE) * _xlfn.POISSON.DIST(3,L3,FALSE)</f>
        <v>8.569859227511795E-3</v>
      </c>
      <c r="AC3" s="5">
        <f>_xlfn.POISSON.DIST(4,K3,FALSE) * _xlfn.POISSON.DIST(4,L3,FALSE)</f>
        <v>4.5639071258590005E-4</v>
      </c>
      <c r="AD3" s="5">
        <f>_xlfn.POISSON.DIST(4,K3,FALSE) * _xlfn.POISSON.DIST(0,L3,FALSE)</f>
        <v>3.7358471684304249E-2</v>
      </c>
      <c r="AE3" s="5">
        <f>_xlfn.POISSON.DIST(4,K3,FALSE) * _xlfn.POISSON.DIST(1,L3,FALSE)</f>
        <v>2.7490259268351729E-2</v>
      </c>
      <c r="AF3" s="5">
        <f>_xlfn.POISSON.DIST(4,K3,FALSE) * _xlfn.POISSON.DIST(2,L3,FALSE)</f>
        <v>1.0114363898867723E-2</v>
      </c>
      <c r="AG3" s="5">
        <f>_xlfn.POISSON.DIST(4,K3,FALSE) * _xlfn.POISSON.DIST(3,L3,FALSE)</f>
        <v>2.4808874076715222E-3</v>
      </c>
      <c r="AH3" s="5">
        <f>_xlfn.POISSON.DIST(0,K3,FALSE) * _xlfn.POISSON.DIST(4,L3,FALSE)</f>
        <v>9.0765084084515053E-4</v>
      </c>
      <c r="AI3" s="5">
        <f>_xlfn.POISSON.DIST(1,K3,FALSE) * _xlfn.POISSON.DIST(4,L3,FALSE)</f>
        <v>1.6917107953303846E-3</v>
      </c>
      <c r="AJ3" s="5">
        <f>_xlfn.POISSON.DIST(2,K3,FALSE) * _xlfn.POISSON.DIST(4,L3,FALSE)</f>
        <v>1.5765343269954696E-3</v>
      </c>
      <c r="AK3" s="5">
        <f>_xlfn.POISSON.DIST(3,K3,FALSE) * _xlfn.POISSON.DIST(4,L3,FALSE)</f>
        <v>9.7946626616308768E-4</v>
      </c>
      <c r="AL3" s="5">
        <f>_xlfn.POISSON.DIST(5,K3,FALSE) * _xlfn.POISSON.DIST(5,L3,FALSE)</f>
        <v>2.5037665350653571E-5</v>
      </c>
      <c r="AM3" s="5">
        <f>_xlfn.POISSON.DIST(5,K3,FALSE) * _xlfn.POISSON.DIST(0,L3,FALSE)</f>
        <v>1.3926000396040878E-2</v>
      </c>
      <c r="AN3" s="5">
        <f>_xlfn.POISSON.DIST(5,K3,FALSE) * _xlfn.POISSON.DIST(1,L3,FALSE)</f>
        <v>1.0247457783964277E-2</v>
      </c>
      <c r="AO3" s="5">
        <f>_xlfn.POISSON.DIST(5,K3,FALSE) * _xlfn.POISSON.DIST(2,L3,FALSE)</f>
        <v>3.7702997288433285E-3</v>
      </c>
      <c r="AP3" s="5">
        <f>_xlfn.POISSON.DIST(5,K3,FALSE) * _xlfn.POISSON.DIST(3,L3,FALSE)</f>
        <v>9.247926230419581E-4</v>
      </c>
      <c r="AQ3" s="5">
        <f>_xlfn.POISSON.DIST(5,K3,FALSE) * _xlfn.POISSON.DIST(4,L3,FALSE)</f>
        <v>1.7012733545229309E-4</v>
      </c>
      <c r="AR3" s="5">
        <f>_xlfn.POISSON.DIST(0,K3,FALSE) * _xlfn.POISSON.DIST(5,L3,FALSE)</f>
        <v>1.3357910971745543E-4</v>
      </c>
      <c r="AS3" s="5">
        <f>_xlfn.POISSON.DIST(1,K3,FALSE) * _xlfn.POISSON.DIST(5,L3,FALSE)</f>
        <v>2.4896933024292104E-4</v>
      </c>
      <c r="AT3" s="5">
        <f>_xlfn.POISSON.DIST(2,K3,FALSE) * _xlfn.POISSON.DIST(5,L3,FALSE)</f>
        <v>2.3201879220755394E-4</v>
      </c>
      <c r="AU3" s="5">
        <f>_xlfn.POISSON.DIST(3,K3,FALSE) * _xlfn.POISSON.DIST(5,L3,FALSE)</f>
        <v>1.4414819658021641E-4</v>
      </c>
      <c r="AV3" s="5">
        <f>_xlfn.POISSON.DIST(4,K3,FALSE) * _xlfn.POISSON.DIST(5,L3,FALSE)</f>
        <v>6.7167089289283638E-5</v>
      </c>
      <c r="AW3" s="5">
        <f>_xlfn.POISSON.DIST(6,K3,FALSE) * _xlfn.POISSON.DIST(6,L3,FALSE)</f>
        <v>9.5386820029737478E-7</v>
      </c>
      <c r="AX3" s="5">
        <f>_xlfn.POISSON.DIST(6,K3,FALSE) * _xlfn.POISSON.DIST(0,L3,FALSE)</f>
        <v>4.3259595991451717E-3</v>
      </c>
      <c r="AY3" s="5">
        <f>_xlfn.POISSON.DIST(6,K3,FALSE) * _xlfn.POISSON.DIST(1,L3,FALSE)</f>
        <v>3.1832605993590292E-3</v>
      </c>
      <c r="AZ3" s="5">
        <f>_xlfn.POISSON.DIST(6,K3,FALSE) * _xlfn.POISSON.DIST(2,L3,FALSE)</f>
        <v>1.1712023438029749E-3</v>
      </c>
      <c r="BA3" s="5">
        <f>_xlfn.POISSON.DIST(6,K3,FALSE) * _xlfn.POISSON.DIST(3,L3,FALSE)</f>
        <v>2.8727670623967269E-4</v>
      </c>
      <c r="BB3" s="5">
        <f>_xlfn.POISSON.DIST(6,K3,FALSE) * _xlfn.POISSON.DIST(4,L3,FALSE)</f>
        <v>5.2848194668016122E-5</v>
      </c>
      <c r="BC3" s="5">
        <f>_xlfn.POISSON.DIST(6,K3,FALSE) * _xlfn.POISSON.DIST(5,L3,FALSE)</f>
        <v>7.7776766970821738E-6</v>
      </c>
      <c r="BD3" s="5">
        <f>_xlfn.POISSON.DIST(0,K3,FALSE) * _xlfn.POISSON.DIST(6,L3,FALSE)</f>
        <v>1.6382381261915363E-5</v>
      </c>
      <c r="BE3" s="5">
        <f>_xlfn.POISSON.DIST(1,K3,FALSE) * _xlfn.POISSON.DIST(6,L3,FALSE)</f>
        <v>3.0534044576210124E-5</v>
      </c>
      <c r="BF3" s="5">
        <f>_xlfn.POISSON.DIST(2,K3,FALSE) * _xlfn.POISSON.DIST(6,L3,FALSE)</f>
        <v>2.8455200232380109E-5</v>
      </c>
      <c r="BG3" s="5">
        <f>_xlfn.POISSON.DIST(3,K3,FALSE) * _xlfn.POISSON.DIST(6,L3,FALSE)</f>
        <v>1.7678593004472183E-5</v>
      </c>
      <c r="BH3" s="5">
        <f>_xlfn.POISSON.DIST(4,K3,FALSE) * _xlfn.POISSON.DIST(6,L3,FALSE)</f>
        <v>8.2374921297021302E-6</v>
      </c>
      <c r="BI3" s="5">
        <f>_xlfn.POISSON.DIST(5,K3,FALSE) * _xlfn.POISSON.DIST(6,L3,FALSE)</f>
        <v>3.0706641221838809E-6</v>
      </c>
      <c r="BJ3" s="8">
        <f>SUM(N3,Q3,T3,W3,X3,Y3,AD3,AE3,AF3,AG3,AM3,AN3,AO3,AP3,AQ3,AX3,AY3,AZ3,BA3,BB3,BC3)</f>
        <v>0.63887790810781686</v>
      </c>
      <c r="BK3" s="8">
        <f>SUM(M3,P3,S3,V3,AC3,AL3,AY3)</f>
        <v>0.22012309028034194</v>
      </c>
      <c r="BL3" s="8">
        <f>SUM(O3,R3,U3,AA3,AB3,AH3,AI3,AJ3,AK3,AR3,AS3,AT3,AU3,AV3,BD3,BE3,BF3,BG3,BH3,BI3)</f>
        <v>0.13612899131061545</v>
      </c>
      <c r="BM3" s="8">
        <f>SUM(S3:BI3)</f>
        <v>0.47837292936417397</v>
      </c>
      <c r="BN3" s="8">
        <f>SUM(M3:R3)</f>
        <v>0.51850863915263845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1.2263681592039799</v>
      </c>
      <c r="F4">
        <f>VLOOKUP(B4,home!$B$2:$E$405,3,FALSE)</f>
        <v>0.86</v>
      </c>
      <c r="G4">
        <f>VLOOKUP(C4,away!$B$2:$E$405,4,FALSE)</f>
        <v>0.86</v>
      </c>
      <c r="H4">
        <f>VLOOKUP(A4,away!$A$2:$E$405,3,FALSE)</f>
        <v>1.03233830845771</v>
      </c>
      <c r="I4">
        <f>VLOOKUP(C4,away!$B$2:$E$405,3,FALSE)</f>
        <v>0.96</v>
      </c>
      <c r="J4">
        <f>VLOOKUP(B4,home!$B$2:$E$405,4,FALSE)</f>
        <v>1.08</v>
      </c>
      <c r="K4" s="3">
        <f t="shared" si="0"/>
        <v>0.90702189054726345</v>
      </c>
      <c r="L4" s="3">
        <f t="shared" si="1"/>
        <v>1.0703283582089538</v>
      </c>
      <c r="M4" s="5">
        <f t="shared" ref="M4:M8" si="2">_xlfn.POISSON.DIST(0,K4,FALSE) * _xlfn.POISSON.DIST(0,L4,FALSE)</f>
        <v>0.13843557157718275</v>
      </c>
      <c r="N4" s="5">
        <f t="shared" ref="N4:N8" si="3">_xlfn.POISSON.DIST(1,K4,FALSE) * _xlfn.POISSON.DIST(0,L4,FALSE)</f>
        <v>0.12556409385092732</v>
      </c>
      <c r="O4" s="5">
        <f t="shared" ref="O4:O8" si="4">_xlfn.POISSON.DIST(0,K4,FALSE) * _xlfn.POISSON.DIST(1,L4,FALSE)</f>
        <v>0.14817151804392412</v>
      </c>
      <c r="P4" s="5">
        <f t="shared" ref="P4:P8" si="5">_xlfn.POISSON.DIST(1,K4,FALSE) * _xlfn.POISSON.DIST(1,L4,FALSE)</f>
        <v>0.13439481042145801</v>
      </c>
      <c r="Q4" s="5">
        <f t="shared" ref="Q4:Q8" si="6">_xlfn.POISSON.DIST(2,K4,FALSE) * _xlfn.POISSON.DIST(0,L4,FALSE)</f>
        <v>5.6944690894761056E-2</v>
      </c>
      <c r="R4" s="5">
        <f t="shared" ref="R4:R8" si="7">_xlfn.POISSON.DIST(0,K4,FALSE) * _xlfn.POISSON.DIST(2,L4,FALSE)</f>
        <v>7.9296088820640834E-2</v>
      </c>
      <c r="S4" s="5">
        <f t="shared" ref="S4:S8" si="8">_xlfn.POISSON.DIST(2,K4,FALSE) * _xlfn.POISSON.DIST(2,L4,FALSE)</f>
        <v>3.2617998507250452E-2</v>
      </c>
      <c r="T4" s="5">
        <f t="shared" ref="T4:T8" si="9">_xlfn.POISSON.DIST(2,K4,FALSE) * _xlfn.POISSON.DIST(1,L4,FALSE)</f>
        <v>6.0949517514105954E-2</v>
      </c>
      <c r="U4" s="5">
        <f t="shared" ref="U4:U8" si="10">_xlfn.POISSON.DIST(1,K4,FALSE) * _xlfn.POISSON.DIST(2,L4,FALSE)</f>
        <v>7.192328839510137E-2</v>
      </c>
      <c r="V4" s="5">
        <f t="shared" ref="V4:V8" si="11">_xlfn.POISSON.DIST(3,K4,FALSE) * _xlfn.POISSON.DIST(3,L4,FALSE)</f>
        <v>3.5184355483255441E-3</v>
      </c>
      <c r="W4" s="5">
        <f t="shared" ref="W4:W8" si="12">_xlfn.POISSON.DIST(3,K4,FALSE) * _xlfn.POISSON.DIST(0,L4,FALSE)</f>
        <v>1.7216693730665238E-2</v>
      </c>
      <c r="X4" s="5">
        <f t="shared" ref="X4:X8" si="13">_xlfn.POISSON.DIST(3,K4,FALSE) * _xlfn.POISSON.DIST(1,L4,FALSE)</f>
        <v>1.8427515534529312E-2</v>
      </c>
      <c r="Y4" s="5">
        <f t="shared" ref="Y4:Y8" si="14">_xlfn.POISSON.DIST(3,K4,FALSE) * _xlfn.POISSON.DIST(2,L4,FALSE)</f>
        <v>9.8617462239713738E-3</v>
      </c>
      <c r="Z4" s="5">
        <f t="shared" ref="Z4:Z8" si="15">_xlfn.POISSON.DIST(0,K4,FALSE) * _xlfn.POISSON.DIST(3,L4,FALSE)</f>
        <v>2.8290950853262629E-2</v>
      </c>
      <c r="AA4" s="5">
        <f t="shared" ref="AA4:AA8" si="16">_xlfn.POISSON.DIST(1,K4,FALSE) * _xlfn.POISSON.DIST(3,L4,FALSE)</f>
        <v>2.5660511728305985E-2</v>
      </c>
      <c r="AB4" s="5">
        <f t="shared" ref="AB4:AB8" si="17">_xlfn.POISSON.DIST(2,K4,FALSE) * _xlfn.POISSON.DIST(3,L4,FALSE)</f>
        <v>1.1637322930109162E-2</v>
      </c>
      <c r="AC4" s="5">
        <f t="shared" ref="AC4:AC8" si="18">_xlfn.POISSON.DIST(4,K4,FALSE) * _xlfn.POISSON.DIST(4,L4,FALSE)</f>
        <v>2.1348355100773989E-4</v>
      </c>
      <c r="AD4" s="5">
        <f t="shared" ref="AD4:AD8" si="19">_xlfn.POISSON.DIST(4,K4,FALSE) * _xlfn.POISSON.DIST(0,L4,FALSE)</f>
        <v>3.9039795241402999E-3</v>
      </c>
      <c r="AE4" s="5">
        <f t="shared" ref="AE4:AE8" si="20">_xlfn.POISSON.DIST(4,K4,FALSE) * _xlfn.POISSON.DIST(1,L4,FALSE)</f>
        <v>4.178539994554459E-3</v>
      </c>
      <c r="AF4" s="5">
        <f t="shared" ref="AF4:AF8" si="21">_xlfn.POISSON.DIST(4,K4,FALSE) * _xlfn.POISSON.DIST(2,L4,FALSE)</f>
        <v>2.2362049260409625E-3</v>
      </c>
      <c r="AG4" s="5">
        <f t="shared" ref="AG4:AG8" si="22">_xlfn.POISSON.DIST(4,K4,FALSE) * _xlfn.POISSON.DIST(3,L4,FALSE)</f>
        <v>7.9782451570273294E-4</v>
      </c>
      <c r="AH4" s="5">
        <f t="shared" ref="AH4:AH8" si="23">_xlfn.POISSON.DIST(0,K4,FALSE) * _xlfn.POISSON.DIST(4,L4,FALSE)</f>
        <v>7.5701517447356956E-3</v>
      </c>
      <c r="AI4" s="5">
        <f t="shared" ref="AI4:AI8" si="24">_xlfn.POISSON.DIST(1,K4,FALSE) * _xlfn.POISSON.DIST(4,L4,FALSE)</f>
        <v>6.8662933472398357E-3</v>
      </c>
      <c r="AJ4" s="5">
        <f t="shared" ref="AJ4:AJ8" si="25">_xlfn.POISSON.DIST(2,K4,FALSE) * _xlfn.POISSON.DIST(4,L4,FALSE)</f>
        <v>3.1139391864327868E-3</v>
      </c>
      <c r="AK4" s="5">
        <f t="shared" ref="AK4:AK8" si="26">_xlfn.POISSON.DIST(3,K4,FALSE) * _xlfn.POISSON.DIST(4,L4,FALSE)</f>
        <v>9.4147033597582477E-4</v>
      </c>
      <c r="AL4" s="5">
        <f t="shared" ref="AL4:AL8" si="27">_xlfn.POISSON.DIST(5,K4,FALSE) * _xlfn.POISSON.DIST(5,L4,FALSE)</f>
        <v>8.2900893286054277E-6</v>
      </c>
      <c r="AM4" s="5">
        <f t="shared" ref="AM4:AM8" si="28">_xlfn.POISSON.DIST(5,K4,FALSE) * _xlfn.POISSON.DIST(0,L4,FALSE)</f>
        <v>7.0819897772870838E-4</v>
      </c>
      <c r="AN4" s="5">
        <f t="shared" ref="AN4:AN8" si="29">_xlfn.POISSON.DIST(5,K4,FALSE) * _xlfn.POISSON.DIST(1,L4,FALSE)</f>
        <v>7.5800544911762782E-4</v>
      </c>
      <c r="AO4" s="5">
        <f t="shared" ref="AO4:AO8" si="30">_xlfn.POISSON.DIST(5,K4,FALSE) * _xlfn.POISSON.DIST(2,L4,FALSE)</f>
        <v>4.056573639337556E-4</v>
      </c>
      <c r="AP4" s="5">
        <f t="shared" ref="AP4:AP8" si="31">_xlfn.POISSON.DIST(5,K4,FALSE) * _xlfn.POISSON.DIST(3,L4,FALSE)</f>
        <v>1.4472886011152961E-4</v>
      </c>
      <c r="AQ4" s="5">
        <f t="shared" ref="AQ4:AQ8" si="32">_xlfn.POISSON.DIST(5,K4,FALSE) * _xlfn.POISSON.DIST(4,L4,FALSE)</f>
        <v>3.8726850807156696E-5</v>
      </c>
      <c r="AR4" s="5">
        <f t="shared" ref="AR4:AR8" si="33">_xlfn.POISSON.DIST(0,K4,FALSE) * _xlfn.POISSON.DIST(5,L4,FALSE)</f>
        <v>1.6205096176671215E-3</v>
      </c>
      <c r="AS4" s="5">
        <f t="shared" ref="AS4:AS8" si="34">_xlfn.POISSON.DIST(1,K4,FALSE) * _xlfn.POISSON.DIST(5,L4,FALSE)</f>
        <v>1.4698376970664554E-3</v>
      </c>
      <c r="AT4" s="5">
        <f t="shared" ref="AT4:AT8" si="35">_xlfn.POISSON.DIST(2,K4,FALSE) * _xlfn.POISSON.DIST(5,L4,FALSE)</f>
        <v>6.6658748339542629E-4</v>
      </c>
      <c r="AU4" s="5">
        <f t="shared" ref="AU4:AU8" si="36">_xlfn.POISSON.DIST(3,K4,FALSE) * _xlfn.POISSON.DIST(5,L4,FALSE)</f>
        <v>2.015364798014874E-4</v>
      </c>
      <c r="AV4" s="5">
        <f t="shared" ref="AV4:AV8" si="37">_xlfn.POISSON.DIST(4,K4,FALSE) * _xlfn.POISSON.DIST(5,L4,FALSE)</f>
        <v>4.5699499730946352E-5</v>
      </c>
      <c r="AW4" s="5">
        <f t="shared" ref="AW4:AW8" si="38">_xlfn.POISSON.DIST(6,K4,FALSE) * _xlfn.POISSON.DIST(6,L4,FALSE)</f>
        <v>2.2355866643745742E-7</v>
      </c>
      <c r="AX4" s="5">
        <f t="shared" ref="AX4:AX8" si="39">_xlfn.POISSON.DIST(6,K4,FALSE) * _xlfn.POISSON.DIST(0,L4,FALSE)</f>
        <v>1.0705866261052202E-4</v>
      </c>
      <c r="AY4" s="5">
        <f t="shared" ref="AY4:AY8" si="40">_xlfn.POISSON.DIST(6,K4,FALSE) * _xlfn.POISSON.DIST(1,L4,FALSE)</f>
        <v>1.1458792258396633E-4</v>
      </c>
      <c r="AZ4" s="5">
        <f t="shared" ref="AZ4:AZ8" si="41">_xlfn.POISSON.DIST(6,K4,FALSE) * _xlfn.POISSON.DIST(2,L4,FALSE)</f>
        <v>6.1323351524935688E-5</v>
      </c>
      <c r="BA4" s="5">
        <f t="shared" ref="BA4:BA8" si="42">_xlfn.POISSON.DIST(6,K4,FALSE) * _xlfn.POISSON.DIST(3,L4,FALSE)</f>
        <v>2.1878707385851656E-5</v>
      </c>
      <c r="BB4" s="5">
        <f t="shared" ref="BB4:BB8" si="43">_xlfn.POISSON.DIST(6,K4,FALSE) * _xlfn.POISSON.DIST(4,L4,FALSE)</f>
        <v>5.8543502390081771E-6</v>
      </c>
      <c r="BC4" s="5">
        <f t="shared" ref="BC4:BC8" si="44">_xlfn.POISSON.DIST(6,K4,FALSE) * _xlfn.POISSON.DIST(5,L4,FALSE)</f>
        <v>1.2532154159395641E-6</v>
      </c>
      <c r="BD4" s="5">
        <f t="shared" ref="BD4:BD8" si="45">_xlfn.POISSON.DIST(0,K4,FALSE) * _xlfn.POISSON.DIST(6,L4,FALSE)</f>
        <v>2.8907956642324487E-4</v>
      </c>
      <c r="BE4" s="5">
        <f t="shared" ref="BE4:BE8" si="46">_xlfn.POISSON.DIST(1,K4,FALSE) * _xlfn.POISSON.DIST(6,L4,FALSE)</f>
        <v>2.6220149485579473E-4</v>
      </c>
      <c r="BF4" s="5">
        <f t="shared" ref="BF4:BF8" si="47">_xlfn.POISSON.DIST(2,K4,FALSE) * _xlfn.POISSON.DIST(6,L4,FALSE)</f>
        <v>1.1891124778421078E-4</v>
      </c>
      <c r="BG4" s="5">
        <f t="shared" ref="BG4:BG8" si="48">_xlfn.POISSON.DIST(3,K4,FALSE) * _xlfn.POISSON.DIST(6,L4,FALSE)</f>
        <v>3.5951701590856322E-5</v>
      </c>
      <c r="BH4" s="5">
        <f t="shared" ref="BH4:BH8" si="49">_xlfn.POISSON.DIST(4,K4,FALSE) * _xlfn.POISSON.DIST(6,L4,FALSE)</f>
        <v>8.1522450863323875E-6</v>
      </c>
      <c r="BI4" s="5">
        <f t="shared" ref="BI4:BI8" si="50">_xlfn.POISSON.DIST(5,K4,FALSE) * _xlfn.POISSON.DIST(6,L4,FALSE)</f>
        <v>1.4788529500819688E-6</v>
      </c>
      <c r="BJ4" s="8">
        <f t="shared" ref="BJ4:BJ8" si="51">SUM(N4,Q4,T4,W4,X4,Y4,AD4,AE4,AF4,AG4,AM4,AN4,AO4,AP4,AQ4,AX4,AY4,AZ4,BA4,BB4,BC4)</f>
        <v>0.30244808042085775</v>
      </c>
      <c r="BK4" s="8">
        <f t="shared" ref="BK4:BK8" si="52">SUM(M4,P4,S4,V4,AC4,AL4,AY4)</f>
        <v>0.30930317761713705</v>
      </c>
      <c r="BL4" s="8">
        <f t="shared" ref="BL4:BL8" si="53">SUM(O4,R4,U4,AA4,AB4,AH4,AI4,AJ4,AK4,AR4,AS4,AT4,AU4,AV4,BD4,BE4,BF4,BG4,BH4,BI4)</f>
        <v>0.35990053041881753</v>
      </c>
      <c r="BM4" s="8">
        <f t="shared" ref="BM4:BM8" si="54">SUM(S4:BI4)</f>
        <v>0.31702160133726331</v>
      </c>
      <c r="BN4" s="8">
        <f t="shared" ref="BN4:BN8" si="55">SUM(M4:R4)</f>
        <v>0.68280677360889408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1.2263681592039799</v>
      </c>
      <c r="F5">
        <f>VLOOKUP(B5,home!$B$2:$E$405,3,FALSE)</f>
        <v>1.2</v>
      </c>
      <c r="G5">
        <f>VLOOKUP(C5,away!$B$2:$E$405,4,FALSE)</f>
        <v>0.67</v>
      </c>
      <c r="H5">
        <f>VLOOKUP(A5,away!$A$2:$E$405,3,FALSE)</f>
        <v>1.03233830845771</v>
      </c>
      <c r="I5">
        <f>VLOOKUP(C5,away!$B$2:$E$405,3,FALSE)</f>
        <v>0.67</v>
      </c>
      <c r="J5">
        <f>VLOOKUP(B5,home!$B$2:$E$405,4,FALSE)</f>
        <v>1.03</v>
      </c>
      <c r="K5" s="3">
        <f t="shared" si="0"/>
        <v>0.98599999999999988</v>
      </c>
      <c r="L5" s="3">
        <f t="shared" si="1"/>
        <v>0.71241666666666581</v>
      </c>
      <c r="M5" s="5">
        <f t="shared" si="2"/>
        <v>0.1829730020754442</v>
      </c>
      <c r="N5" s="5">
        <f t="shared" si="3"/>
        <v>0.18041138004638793</v>
      </c>
      <c r="O5" s="5">
        <f t="shared" si="4"/>
        <v>0.13035301622858089</v>
      </c>
      <c r="P5" s="5">
        <f t="shared" si="5"/>
        <v>0.12852807400138072</v>
      </c>
      <c r="Q5" s="5">
        <f t="shared" si="6"/>
        <v>8.8942810362869232E-2</v>
      </c>
      <c r="R5" s="5">
        <f t="shared" si="7"/>
        <v>4.643283065575568E-2</v>
      </c>
      <c r="S5" s="5">
        <f t="shared" si="8"/>
        <v>2.2570906116101516E-2</v>
      </c>
      <c r="T5" s="5">
        <f t="shared" si="9"/>
        <v>6.3364340482680678E-2</v>
      </c>
      <c r="U5" s="5">
        <f t="shared" si="10"/>
        <v>4.5782771026575089E-2</v>
      </c>
      <c r="V5" s="5">
        <f t="shared" si="11"/>
        <v>1.7616412492327772E-3</v>
      </c>
      <c r="W5" s="5">
        <f t="shared" si="12"/>
        <v>2.9232537005929687E-2</v>
      </c>
      <c r="X5" s="5">
        <f t="shared" si="13"/>
        <v>2.0825746571974384E-2</v>
      </c>
      <c r="Y5" s="5">
        <f t="shared" si="14"/>
        <v>7.4183044768253645E-3</v>
      </c>
      <c r="Z5" s="5">
        <f t="shared" si="15"/>
        <v>1.1026507479890415E-2</v>
      </c>
      <c r="AA5" s="5">
        <f t="shared" si="16"/>
        <v>1.0872136375171947E-2</v>
      </c>
      <c r="AB5" s="5">
        <f t="shared" si="17"/>
        <v>5.3599632329597692E-3</v>
      </c>
      <c r="AC5" s="5">
        <f t="shared" si="18"/>
        <v>7.7340766901746427E-5</v>
      </c>
      <c r="AD5" s="5">
        <f t="shared" si="19"/>
        <v>7.2058203719616663E-3</v>
      </c>
      <c r="AE5" s="5">
        <f t="shared" si="20"/>
        <v>5.1335465299916843E-3</v>
      </c>
      <c r="AF5" s="5">
        <f t="shared" si="21"/>
        <v>1.8286120535374519E-3</v>
      </c>
      <c r="AG5" s="5">
        <f t="shared" si="22"/>
        <v>4.342445679358795E-4</v>
      </c>
      <c r="AH5" s="5">
        <f t="shared" si="23"/>
        <v>1.9638669259496463E-3</v>
      </c>
      <c r="AI5" s="5">
        <f t="shared" si="24"/>
        <v>1.9363727889863509E-3</v>
      </c>
      <c r="AJ5" s="5">
        <f t="shared" si="25"/>
        <v>9.5463178497027081E-4</v>
      </c>
      <c r="AK5" s="5">
        <f t="shared" si="26"/>
        <v>3.1375564666022898E-4</v>
      </c>
      <c r="AL5" s="5">
        <f t="shared" si="27"/>
        <v>2.1730986973854248E-6</v>
      </c>
      <c r="AM5" s="5">
        <f t="shared" si="28"/>
        <v>1.4209877773508409E-3</v>
      </c>
      <c r="AN5" s="5">
        <f t="shared" si="29"/>
        <v>1.0123353757143605E-3</v>
      </c>
      <c r="AO5" s="5">
        <f t="shared" si="30"/>
        <v>3.606022969575856E-4</v>
      </c>
      <c r="AP5" s="5">
        <f t="shared" si="31"/>
        <v>8.563302879695546E-5</v>
      </c>
      <c r="AQ5" s="5">
        <f t="shared" si="32"/>
        <v>1.52515992330244E-5</v>
      </c>
      <c r="AR5" s="5">
        <f t="shared" si="33"/>
        <v>2.7981830583239189E-4</v>
      </c>
      <c r="AS5" s="5">
        <f t="shared" si="34"/>
        <v>2.7590084955073834E-4</v>
      </c>
      <c r="AT5" s="5">
        <f t="shared" si="35"/>
        <v>1.3601911882851398E-4</v>
      </c>
      <c r="AU5" s="5">
        <f t="shared" si="36"/>
        <v>4.4704950388304924E-5</v>
      </c>
      <c r="AV5" s="5">
        <f t="shared" si="37"/>
        <v>1.1019770270717161E-5</v>
      </c>
      <c r="AW5" s="5">
        <f t="shared" si="38"/>
        <v>4.2402155725121948E-8</v>
      </c>
      <c r="AX5" s="5">
        <f t="shared" si="39"/>
        <v>2.3351565807798807E-4</v>
      </c>
      <c r="AY5" s="5">
        <f t="shared" si="40"/>
        <v>1.6636044674239313E-4</v>
      </c>
      <c r="AZ5" s="5">
        <f t="shared" si="41"/>
        <v>5.9258977466696533E-5</v>
      </c>
      <c r="BA5" s="5">
        <f t="shared" si="42"/>
        <v>1.4072361065633006E-5</v>
      </c>
      <c r="BB5" s="5">
        <f t="shared" si="43"/>
        <v>2.5063461406270082E-6</v>
      </c>
      <c r="BC5" s="5">
        <f t="shared" si="44"/>
        <v>3.5711255260367127E-7</v>
      </c>
      <c r="BD5" s="5">
        <f t="shared" si="45"/>
        <v>3.3224537452237695E-5</v>
      </c>
      <c r="BE5" s="5">
        <f t="shared" si="46"/>
        <v>3.2759393927906363E-5</v>
      </c>
      <c r="BF5" s="5">
        <f t="shared" si="47"/>
        <v>1.6150381206457832E-5</v>
      </c>
      <c r="BG5" s="5">
        <f t="shared" si="48"/>
        <v>5.3080919565224746E-6</v>
      </c>
      <c r="BH5" s="5">
        <f t="shared" si="49"/>
        <v>1.3084446672827895E-6</v>
      </c>
      <c r="BI5" s="5">
        <f t="shared" si="50"/>
        <v>2.5802528838816618E-7</v>
      </c>
      <c r="BJ5" s="8">
        <f t="shared" si="51"/>
        <v>0.40816822345019277</v>
      </c>
      <c r="BK5" s="8">
        <f t="shared" si="52"/>
        <v>0.33607949775450074</v>
      </c>
      <c r="BL5" s="8">
        <f t="shared" si="53"/>
        <v>0.24480581653497932</v>
      </c>
      <c r="BM5" s="8">
        <f t="shared" si="54"/>
        <v>0.24227261380455786</v>
      </c>
      <c r="BN5" s="8">
        <f t="shared" si="55"/>
        <v>0.75764111337041862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1.2263681592039799</v>
      </c>
      <c r="F6">
        <f>VLOOKUP(B6,home!$B$2:$E$405,3,FALSE)</f>
        <v>0.82</v>
      </c>
      <c r="G6">
        <f>VLOOKUP(C6,away!$B$2:$E$405,4,FALSE)</f>
        <v>1.34</v>
      </c>
      <c r="H6">
        <f>VLOOKUP(A6,away!$A$2:$E$405,3,FALSE)</f>
        <v>1.03233830845771</v>
      </c>
      <c r="I6">
        <f>VLOOKUP(C6,away!$B$2:$E$405,3,FALSE)</f>
        <v>1.1499999999999999</v>
      </c>
      <c r="J6">
        <f>VLOOKUP(B6,home!$B$2:$E$405,4,FALSE)</f>
        <v>0.8</v>
      </c>
      <c r="K6" s="3">
        <f t="shared" si="0"/>
        <v>1.347533333333333</v>
      </c>
      <c r="L6" s="3">
        <f t="shared" si="1"/>
        <v>0.9497512437810931</v>
      </c>
      <c r="M6" s="5">
        <f t="shared" si="2"/>
        <v>0.10053145884669189</v>
      </c>
      <c r="N6" s="5">
        <f t="shared" si="3"/>
        <v>0.13546949184454549</v>
      </c>
      <c r="O6" s="5">
        <f t="shared" si="4"/>
        <v>9.5479878078773381E-2</v>
      </c>
      <c r="P6" s="5">
        <f t="shared" si="5"/>
        <v>0.12866231837374972</v>
      </c>
      <c r="Q6" s="5">
        <f t="shared" si="6"/>
        <v>9.1274827955126606E-2</v>
      </c>
      <c r="R6" s="5">
        <f t="shared" si="7"/>
        <v>4.534106648069107E-2</v>
      </c>
      <c r="S6" s="5">
        <f t="shared" si="8"/>
        <v>4.1166199016749054E-2</v>
      </c>
      <c r="T6" s="5">
        <f t="shared" si="9"/>
        <v>8.6688381376286774E-2</v>
      </c>
      <c r="U6" s="5">
        <f t="shared" si="10"/>
        <v>6.1098598451613889E-2</v>
      </c>
      <c r="V6" s="5">
        <f t="shared" si="11"/>
        <v>5.8539316558137806E-3</v>
      </c>
      <c r="W6" s="5">
        <f t="shared" si="12"/>
        <v>4.0998624387932739E-2</v>
      </c>
      <c r="X6" s="5">
        <f t="shared" si="13"/>
        <v>3.8938494505752971E-2</v>
      </c>
      <c r="Y6" s="5">
        <f t="shared" si="14"/>
        <v>1.849094179390107E-2</v>
      </c>
      <c r="Z6" s="5">
        <f t="shared" si="15"/>
        <v>1.4354244761465861E-2</v>
      </c>
      <c r="AA6" s="5">
        <f t="shared" si="16"/>
        <v>1.9342823290900625E-2</v>
      </c>
      <c r="AB6" s="5">
        <f t="shared" si="17"/>
        <v>1.3032549572632477E-2</v>
      </c>
      <c r="AC6" s="5">
        <f t="shared" si="18"/>
        <v>4.6824920967467216E-4</v>
      </c>
      <c r="AD6" s="5">
        <f t="shared" si="19"/>
        <v>1.3811753245888077E-2</v>
      </c>
      <c r="AE6" s="5">
        <f t="shared" si="20"/>
        <v>1.3117729824079749E-2</v>
      </c>
      <c r="AF6" s="5">
        <f t="shared" si="21"/>
        <v>6.2292901080020406E-3</v>
      </c>
      <c r="AG6" s="5">
        <f t="shared" si="22"/>
        <v>1.9720920093160665E-3</v>
      </c>
      <c r="AH6" s="5">
        <f t="shared" si="23"/>
        <v>3.4082404539351094E-3</v>
      </c>
      <c r="AI6" s="5">
        <f t="shared" si="24"/>
        <v>4.59271761969269E-3</v>
      </c>
      <c r="AJ6" s="5">
        <f t="shared" si="25"/>
        <v>3.0944200415616114E-3</v>
      </c>
      <c r="AK6" s="5">
        <f t="shared" si="26"/>
        <v>1.3899447177796627E-3</v>
      </c>
      <c r="AL6" s="5">
        <f t="shared" si="27"/>
        <v>2.3971015474984065E-5</v>
      </c>
      <c r="AM6" s="5">
        <f t="shared" si="28"/>
        <v>3.7223595781218071E-3</v>
      </c>
      <c r="AN6" s="5">
        <f t="shared" si="29"/>
        <v>3.5353156391216508E-3</v>
      </c>
      <c r="AO6" s="5">
        <f t="shared" si="30"/>
        <v>1.6788352127072689E-3</v>
      </c>
      <c r="AP6" s="5">
        <f t="shared" si="31"/>
        <v>5.3149194379074167E-4</v>
      </c>
      <c r="AQ6" s="5">
        <f t="shared" si="32"/>
        <v>1.2619628366872189E-4</v>
      </c>
      <c r="AR6" s="5">
        <f t="shared" si="33"/>
        <v>6.4739612204598178E-4</v>
      </c>
      <c r="AS6" s="5">
        <f t="shared" si="34"/>
        <v>8.7238785432769514E-4</v>
      </c>
      <c r="AT6" s="5">
        <f t="shared" si="35"/>
        <v>5.8778585665085676E-4</v>
      </c>
      <c r="AU6" s="5">
        <f t="shared" si="36"/>
        <v>2.6402034489963913E-4</v>
      </c>
      <c r="AV6" s="5">
        <f t="shared" si="37"/>
        <v>8.8944053857606791E-5</v>
      </c>
      <c r="AW6" s="5">
        <f t="shared" si="38"/>
        <v>8.5218388910473718E-7</v>
      </c>
      <c r="AX6" s="5">
        <f t="shared" si="39"/>
        <v>8.3600060169529021E-4</v>
      </c>
      <c r="AY6" s="5">
        <f t="shared" si="40"/>
        <v>7.9399261126184397E-4</v>
      </c>
      <c r="AZ6" s="5">
        <f t="shared" si="41"/>
        <v>3.7704773504946713E-4</v>
      </c>
      <c r="BA6" s="5">
        <f t="shared" si="42"/>
        <v>1.193671851093585E-4</v>
      </c>
      <c r="BB6" s="5">
        <f t="shared" si="43"/>
        <v>2.8342283131065296E-5</v>
      </c>
      <c r="BC6" s="5">
        <f t="shared" si="44"/>
        <v>5.3836237310650337E-6</v>
      </c>
      <c r="BD6" s="5">
        <f t="shared" si="45"/>
        <v>1.0247754535537122E-4</v>
      </c>
      <c r="BE6" s="5">
        <f t="shared" si="46"/>
        <v>1.3809190828454118E-4</v>
      </c>
      <c r="BF6" s="5">
        <f t="shared" si="47"/>
        <v>9.3041724738514365E-5</v>
      </c>
      <c r="BG6" s="5">
        <f t="shared" si="48"/>
        <v>4.1792275158657553E-5</v>
      </c>
      <c r="BH6" s="5">
        <f t="shared" si="49"/>
        <v>1.4079120963032422E-5</v>
      </c>
      <c r="BI6" s="5">
        <f t="shared" si="50"/>
        <v>3.7944169603436558E-6</v>
      </c>
      <c r="BJ6" s="8">
        <f t="shared" si="51"/>
        <v>0.45874595974821997</v>
      </c>
      <c r="BK6" s="8">
        <f t="shared" si="52"/>
        <v>0.27750012072941593</v>
      </c>
      <c r="BL6" s="8">
        <f t="shared" si="53"/>
        <v>0.24963404993082278</v>
      </c>
      <c r="BM6" s="8">
        <f t="shared" si="54"/>
        <v>0.40268219316297382</v>
      </c>
      <c r="BN6" s="8">
        <f t="shared" si="55"/>
        <v>0.59675904157957815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1.2263681592039799</v>
      </c>
      <c r="F7">
        <f>VLOOKUP(B7,home!$B$2:$E$405,3,FALSE)</f>
        <v>0.72</v>
      </c>
      <c r="G7">
        <f>VLOOKUP(C7,away!$B$2:$E$405,4,FALSE)</f>
        <v>0.86</v>
      </c>
      <c r="H7">
        <f>VLOOKUP(A7,away!$A$2:$E$405,3,FALSE)</f>
        <v>1.03233830845771</v>
      </c>
      <c r="I7">
        <f>VLOOKUP(C7,away!$B$2:$E$405,3,FALSE)</f>
        <v>0.38</v>
      </c>
      <c r="J7">
        <f>VLOOKUP(B7,home!$B$2:$E$405,4,FALSE)</f>
        <v>0.85</v>
      </c>
      <c r="K7" s="3">
        <f t="shared" si="0"/>
        <v>0.75936716417910433</v>
      </c>
      <c r="L7" s="3">
        <f t="shared" si="1"/>
        <v>0.33344527363184034</v>
      </c>
      <c r="M7" s="5">
        <f t="shared" si="2"/>
        <v>0.33527223418516927</v>
      </c>
      <c r="N7" s="5">
        <f t="shared" si="3"/>
        <v>0.25459472570118458</v>
      </c>
      <c r="O7" s="5">
        <f t="shared" si="4"/>
        <v>0.11179494186903223</v>
      </c>
      <c r="P7" s="5">
        <f t="shared" si="5"/>
        <v>8.4893407976654844E-2</v>
      </c>
      <c r="Q7" s="5">
        <f t="shared" si="6"/>
        <v>9.6665437435332707E-2</v>
      </c>
      <c r="R7" s="5">
        <f t="shared" si="7"/>
        <v>1.8638747491087571E-2</v>
      </c>
      <c r="S7" s="5">
        <f t="shared" si="8"/>
        <v>5.373909604687417E-3</v>
      </c>
      <c r="T7" s="5">
        <f t="shared" si="9"/>
        <v>3.2232633236366062E-2</v>
      </c>
      <c r="U7" s="5">
        <f t="shared" si="10"/>
        <v>1.4153652826157565E-2</v>
      </c>
      <c r="V7" s="5">
        <f t="shared" si="11"/>
        <v>1.5119040389144733E-4</v>
      </c>
      <c r="W7" s="5">
        <f t="shared" si="12"/>
        <v>2.4468186366467082E-2</v>
      </c>
      <c r="X7" s="5">
        <f t="shared" si="13"/>
        <v>8.1588010982414829E-3</v>
      </c>
      <c r="Y7" s="5">
        <f t="shared" si="14"/>
        <v>1.3602568323554454E-3</v>
      </c>
      <c r="Z7" s="5">
        <f t="shared" si="15"/>
        <v>2.0716674191068245E-3</v>
      </c>
      <c r="AA7" s="5">
        <f t="shared" si="16"/>
        <v>1.5731562131693936E-3</v>
      </c>
      <c r="AB7" s="5">
        <f t="shared" si="17"/>
        <v>5.9730158620259044E-4</v>
      </c>
      <c r="AC7" s="5">
        <f t="shared" si="18"/>
        <v>2.3926579901004986E-6</v>
      </c>
      <c r="AD7" s="5">
        <f t="shared" si="19"/>
        <v>4.6450843234274808E-3</v>
      </c>
      <c r="AE7" s="5">
        <f t="shared" si="20"/>
        <v>1.5488814132682486E-3</v>
      </c>
      <c r="AF7" s="5">
        <f t="shared" si="21"/>
        <v>2.5823359333525139E-4</v>
      </c>
      <c r="AG7" s="5">
        <f t="shared" si="22"/>
        <v>2.8702257063535433E-5</v>
      </c>
      <c r="AH7" s="5">
        <f t="shared" si="23"/>
        <v>1.7269692735956088E-4</v>
      </c>
      <c r="AI7" s="5">
        <f t="shared" si="24"/>
        <v>1.3114037599147455E-4</v>
      </c>
      <c r="AJ7" s="5">
        <f t="shared" si="25"/>
        <v>4.979184771301375E-5</v>
      </c>
      <c r="AK7" s="5">
        <f t="shared" si="26"/>
        <v>1.2603431399023027E-5</v>
      </c>
      <c r="AL7" s="5">
        <f t="shared" si="27"/>
        <v>2.4233547570184055E-8</v>
      </c>
      <c r="AM7" s="5">
        <f t="shared" si="28"/>
        <v>7.0546490201078816E-4</v>
      </c>
      <c r="AN7" s="5">
        <f t="shared" si="29"/>
        <v>2.3523393728864674E-4</v>
      </c>
      <c r="AO7" s="5">
        <f t="shared" si="30"/>
        <v>3.9218822293353989E-5</v>
      </c>
      <c r="AP7" s="5">
        <f t="shared" si="31"/>
        <v>4.359110310375315E-6</v>
      </c>
      <c r="AQ7" s="5">
        <f t="shared" si="32"/>
        <v>3.633811825586183E-7</v>
      </c>
      <c r="AR7" s="5">
        <f t="shared" si="33"/>
        <v>1.1516994839757372E-5</v>
      </c>
      <c r="AS7" s="5">
        <f t="shared" si="34"/>
        <v>8.7456277113319353E-6</v>
      </c>
      <c r="AT7" s="5">
        <f t="shared" si="35"/>
        <v>3.3205712570601604E-6</v>
      </c>
      <c r="AU7" s="5">
        <f t="shared" si="36"/>
        <v>8.4051092630947267E-7</v>
      </c>
      <c r="AV7" s="5">
        <f t="shared" si="37"/>
        <v>1.5956409964329405E-7</v>
      </c>
      <c r="AW7" s="5">
        <f t="shared" si="38"/>
        <v>1.7044759376222526E-10</v>
      </c>
      <c r="AX7" s="5">
        <f t="shared" si="39"/>
        <v>8.9284480344636972E-5</v>
      </c>
      <c r="AY7" s="5">
        <f t="shared" si="40"/>
        <v>2.9771487979594148E-5</v>
      </c>
      <c r="AZ7" s="5">
        <f t="shared" si="41"/>
        <v>4.9635809778914083E-6</v>
      </c>
      <c r="BA7" s="5">
        <f t="shared" si="42"/>
        <v>5.5169420578893294E-7</v>
      </c>
      <c r="BB7" s="5">
        <f t="shared" si="43"/>
        <v>4.5989956352597888E-8</v>
      </c>
      <c r="BC7" s="5">
        <f t="shared" si="44"/>
        <v>3.0670267160616808E-9</v>
      </c>
      <c r="BD7" s="5">
        <f t="shared" si="45"/>
        <v>6.4004791595989826E-7</v>
      </c>
      <c r="BE7" s="5">
        <f t="shared" si="46"/>
        <v>4.8603137088121365E-7</v>
      </c>
      <c r="BF7" s="5">
        <f t="shared" si="47"/>
        <v>1.8453813190407485E-7</v>
      </c>
      <c r="BG7" s="5">
        <f t="shared" si="48"/>
        <v>4.6710732635635614E-8</v>
      </c>
      <c r="BH7" s="5">
        <f t="shared" si="49"/>
        <v>8.8676491445627353E-9</v>
      </c>
      <c r="BI7" s="5">
        <f t="shared" si="50"/>
        <v>1.3467603167683733E-9</v>
      </c>
      <c r="BJ7" s="8">
        <f t="shared" si="51"/>
        <v>0.42507020271061857</v>
      </c>
      <c r="BK7" s="8">
        <f t="shared" si="52"/>
        <v>0.42572293054992028</v>
      </c>
      <c r="BL7" s="8">
        <f t="shared" si="53"/>
        <v>0.14714998337950735</v>
      </c>
      <c r="BM7" s="8">
        <f t="shared" si="54"/>
        <v>9.8125518083159807E-2</v>
      </c>
      <c r="BN7" s="8">
        <f t="shared" si="55"/>
        <v>0.90185949465846127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1.2263681592039799</v>
      </c>
      <c r="F8">
        <f>VLOOKUP(B8,home!$B$2:$E$405,3,FALSE)</f>
        <v>1.2</v>
      </c>
      <c r="G8">
        <f>VLOOKUP(C8,away!$B$2:$E$405,4,FALSE)</f>
        <v>0.96</v>
      </c>
      <c r="H8">
        <f>VLOOKUP(A8,away!$A$2:$E$405,3,FALSE)</f>
        <v>1.03233830845771</v>
      </c>
      <c r="I8">
        <f>VLOOKUP(C8,away!$B$2:$E$405,3,FALSE)</f>
        <v>1.06</v>
      </c>
      <c r="J8">
        <f>VLOOKUP(B8,home!$B$2:$E$405,4,FALSE)</f>
        <v>1.1399999999999999</v>
      </c>
      <c r="K8" s="3">
        <f t="shared" si="0"/>
        <v>1.4127761194029849</v>
      </c>
      <c r="L8" s="3">
        <f t="shared" si="1"/>
        <v>1.2474776119402966</v>
      </c>
      <c r="M8" s="5">
        <f t="shared" si="2"/>
        <v>6.9930475939820588E-2</v>
      </c>
      <c r="N8" s="5">
        <f t="shared" si="3"/>
        <v>9.8796106426263533E-2</v>
      </c>
      <c r="O8" s="5">
        <f t="shared" si="4"/>
        <v>8.723670312725576E-2</v>
      </c>
      <c r="P8" s="5">
        <f t="shared" si="5"/>
        <v>0.12324593091363462</v>
      </c>
      <c r="Q8" s="5">
        <f t="shared" si="6"/>
        <v>6.9788389924510461E-2</v>
      </c>
      <c r="R8" s="5">
        <f t="shared" si="7"/>
        <v>5.4412917045366826E-2</v>
      </c>
      <c r="S8" s="5">
        <f t="shared" si="8"/>
        <v>5.4302359888984388E-2</v>
      </c>
      <c r="T8" s="5">
        <f t="shared" si="9"/>
        <v>8.7059454004186562E-2</v>
      </c>
      <c r="U8" s="5">
        <f t="shared" si="10"/>
        <v>7.6873269788749865E-2</v>
      </c>
      <c r="V8" s="5">
        <f t="shared" si="11"/>
        <v>1.0633648484253033E-2</v>
      </c>
      <c r="W8" s="5">
        <f t="shared" si="12"/>
        <v>3.2865123565644083E-2</v>
      </c>
      <c r="X8" s="5">
        <f t="shared" si="13"/>
        <v>4.0998505861792447E-2</v>
      </c>
      <c r="Y8" s="5">
        <f t="shared" si="14"/>
        <v>2.5572359092794556E-2</v>
      </c>
      <c r="Z8" s="5">
        <f t="shared" si="15"/>
        <v>2.2626298604819899E-2</v>
      </c>
      <c r="AA8" s="5">
        <f t="shared" si="16"/>
        <v>3.1965894339370624E-2</v>
      </c>
      <c r="AB8" s="5">
        <f t="shared" si="17"/>
        <v>2.2580326079010941E-2</v>
      </c>
      <c r="AC8" s="5">
        <f t="shared" si="18"/>
        <v>1.171300753388565E-3</v>
      </c>
      <c r="AD8" s="5">
        <f t="shared" si="19"/>
        <v>1.1607765433692564E-2</v>
      </c>
      <c r="AE8" s="5">
        <f t="shared" si="20"/>
        <v>1.4480427503185919E-2</v>
      </c>
      <c r="AF8" s="5">
        <f t="shared" si="21"/>
        <v>9.0320045607744839E-3</v>
      </c>
      <c r="AG8" s="5">
        <f t="shared" si="22"/>
        <v>3.7557411601696084E-3</v>
      </c>
      <c r="AH8" s="5">
        <f t="shared" si="23"/>
        <v>7.0564502376471942E-3</v>
      </c>
      <c r="AI8" s="5">
        <f t="shared" si="24"/>
        <v>9.9691843835034728E-3</v>
      </c>
      <c r="AJ8" s="5">
        <f t="shared" si="25"/>
        <v>7.0421128134694391E-3</v>
      </c>
      <c r="AK8" s="5">
        <f t="shared" si="26"/>
        <v>3.3163096043371297E-3</v>
      </c>
      <c r="AL8" s="5">
        <f t="shared" si="27"/>
        <v>8.2572326180330367E-5</v>
      </c>
      <c r="AM8" s="5">
        <f t="shared" si="28"/>
        <v>3.2798347608704571E-3</v>
      </c>
      <c r="AN8" s="5">
        <f t="shared" si="29"/>
        <v>4.0915204350494517E-3</v>
      </c>
      <c r="AO8" s="5">
        <f t="shared" si="30"/>
        <v>2.5520400707602074E-3</v>
      </c>
      <c r="AP8" s="5">
        <f t="shared" si="31"/>
        <v>1.0612042843492968E-3</v>
      </c>
      <c r="AQ8" s="5">
        <f t="shared" si="32"/>
        <v>3.3095714660521792E-4</v>
      </c>
      <c r="AR8" s="5">
        <f t="shared" si="33"/>
        <v>1.7605527382471319E-3</v>
      </c>
      <c r="AS8" s="5">
        <f t="shared" si="34"/>
        <v>2.4872668655450819E-3</v>
      </c>
      <c r="AT8" s="5">
        <f t="shared" si="35"/>
        <v>1.7569756151122036E-3</v>
      </c>
      <c r="AU8" s="5">
        <f t="shared" si="36"/>
        <v>8.2740439713463042E-4</v>
      </c>
      <c r="AV8" s="5">
        <f t="shared" si="37"/>
        <v>2.9223429334020742E-4</v>
      </c>
      <c r="AW8" s="5">
        <f t="shared" si="38"/>
        <v>4.0423891932311482E-6</v>
      </c>
      <c r="AX8" s="5">
        <f t="shared" si="39"/>
        <v>7.7227870429093009E-4</v>
      </c>
      <c r="AY8" s="5">
        <f t="shared" si="40"/>
        <v>9.6340039378119591E-4</v>
      </c>
      <c r="AZ8" s="5">
        <f t="shared" si="41"/>
        <v>6.00910211288254E-4</v>
      </c>
      <c r="BA8" s="5">
        <f t="shared" si="42"/>
        <v>2.498740117894702E-4</v>
      </c>
      <c r="BB8" s="5">
        <f t="shared" si="43"/>
        <v>7.7928058878267404E-5</v>
      </c>
      <c r="BC8" s="5">
        <f t="shared" si="44"/>
        <v>1.9442701758520768E-5</v>
      </c>
      <c r="BD8" s="5">
        <f t="shared" si="45"/>
        <v>3.6604168760058032E-4</v>
      </c>
      <c r="BE8" s="5">
        <f t="shared" si="46"/>
        <v>5.171349549480676E-4</v>
      </c>
      <c r="BF8" s="5">
        <f t="shared" si="47"/>
        <v>3.6529795742958423E-4</v>
      </c>
      <c r="BG8" s="5">
        <f t="shared" si="48"/>
        <v>1.7202807690773491E-4</v>
      </c>
      <c r="BH8" s="5">
        <f t="shared" si="49"/>
        <v>6.0759289730517009E-5</v>
      </c>
      <c r="BI8" s="5">
        <f t="shared" si="50"/>
        <v>1.7167854712632291E-5</v>
      </c>
      <c r="BJ8" s="8">
        <f t="shared" si="51"/>
        <v>0.40795526831243545</v>
      </c>
      <c r="BK8" s="8">
        <f t="shared" si="52"/>
        <v>0.26032968870004269</v>
      </c>
      <c r="BL8" s="8">
        <f t="shared" si="53"/>
        <v>0.30907603114941962</v>
      </c>
      <c r="BM8" s="8">
        <f t="shared" si="54"/>
        <v>0.49561740538527793</v>
      </c>
      <c r="BN8" s="8">
        <f t="shared" si="55"/>
        <v>0.50341052337685177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1.3333333333333299</v>
      </c>
      <c r="F9">
        <f>VLOOKUP(B9,home!$B$2:$E$405,3,FALSE)</f>
        <v>0.97</v>
      </c>
      <c r="G9">
        <f>VLOOKUP(C9,away!$B$2:$E$405,4,FALSE)</f>
        <v>1.1000000000000001</v>
      </c>
      <c r="H9">
        <f>VLOOKUP(A9,away!$A$2:$E$405,3,FALSE)</f>
        <v>1.2876344086021501</v>
      </c>
      <c r="I9">
        <f>VLOOKUP(C9,away!$B$2:$E$405,3,FALSE)</f>
        <v>1.01</v>
      </c>
      <c r="J9">
        <f>VLOOKUP(B9,home!$B$2:$E$405,4,FALSE)</f>
        <v>1.1399999999999999</v>
      </c>
      <c r="K9" s="3">
        <f t="shared" ref="K9:K17" si="56">E9*F9*G9</f>
        <v>1.422666666666663</v>
      </c>
      <c r="L9" s="3">
        <f t="shared" ref="L9:L17" si="57">H9*I9*J9</f>
        <v>1.4825822580645156</v>
      </c>
      <c r="M9" s="5">
        <f t="shared" ref="M9:M19" si="58">_xlfn.POISSON.DIST(0,K9,FALSE) * _xlfn.POISSON.DIST(0,L9,FALSE)</f>
        <v>5.4735163969580655E-2</v>
      </c>
      <c r="N9" s="5">
        <f t="shared" ref="N9:N19" si="59">_xlfn.POISSON.DIST(1,K9,FALSE) * _xlfn.POISSON.DIST(0,L9,FALSE)</f>
        <v>7.7869893274056551E-2</v>
      </c>
      <c r="O9" s="5">
        <f t="shared" ref="O9:O19" si="60">_xlfn.POISSON.DIST(0,K9,FALSE) * _xlfn.POISSON.DIST(1,L9,FALSE)</f>
        <v>8.1149382993552399E-2</v>
      </c>
      <c r="P9" s="5">
        <f t="shared" ref="P9:P19" si="61">_xlfn.POISSON.DIST(1,K9,FALSE) * _xlfn.POISSON.DIST(1,L9,FALSE)</f>
        <v>0.11544852220549359</v>
      </c>
      <c r="Q9" s="5">
        <f t="shared" ref="Q9:Q19" si="62">_xlfn.POISSON.DIST(2,K9,FALSE) * _xlfn.POISSON.DIST(0,L9,FALSE)</f>
        <v>5.5391450748945428E-2</v>
      </c>
      <c r="R9" s="5">
        <f t="shared" ref="R9:R19" si="63">_xlfn.POISSON.DIST(0,K9,FALSE) * _xlfn.POISSON.DIST(2,L9,FALSE)</f>
        <v>6.0155317739561565E-2</v>
      </c>
      <c r="S9" s="5">
        <f t="shared" ref="S9:S19" si="64">_xlfn.POISSON.DIST(2,K9,FALSE) * _xlfn.POISSON.DIST(2,L9,FALSE)</f>
        <v>6.0876593367106997E-2</v>
      </c>
      <c r="T9" s="5">
        <f t="shared" ref="T9:T19" si="65">_xlfn.POISSON.DIST(2,K9,FALSE) * _xlfn.POISSON.DIST(1,L9,FALSE)</f>
        <v>8.2122382128840918E-2</v>
      </c>
      <c r="U9" s="5">
        <f t="shared" ref="U9:U19" si="66">_xlfn.POISSON.DIST(1,K9,FALSE) * _xlfn.POISSON.DIST(2,L9,FALSE)</f>
        <v>8.5580965370816039E-2</v>
      </c>
      <c r="V9" s="5">
        <f t="shared" ref="V9:V19" si="67">_xlfn.POISSON.DIST(3,K9,FALSE) * _xlfn.POISSON.DIST(3,L9,FALSE)</f>
        <v>1.426690556944174E-2</v>
      </c>
      <c r="W9" s="5">
        <f t="shared" ref="W9:W19" si="68">_xlfn.POISSON.DIST(3,K9,FALSE) * _xlfn.POISSON.DIST(0,L9,FALSE)</f>
        <v>2.6267856866277604E-2</v>
      </c>
      <c r="X9" s="5">
        <f t="shared" ref="X9:X19" si="69">_xlfn.POISSON.DIST(3,K9,FALSE) * _xlfn.POISSON.DIST(1,L9,FALSE)</f>
        <v>3.8944258547321337E-2</v>
      </c>
      <c r="Y9" s="5">
        <f t="shared" ref="Y9:Y19" si="70">_xlfn.POISSON.DIST(3,K9,FALSE) * _xlfn.POISSON.DIST(2,L9,FALSE)</f>
        <v>2.8869033387867993E-2</v>
      </c>
      <c r="Z9" s="5">
        <f t="shared" ref="Z9:Z19" si="71">_xlfn.POISSON.DIST(0,K9,FALSE) * _xlfn.POISSON.DIST(3,L9,FALSE)</f>
        <v>2.9728402269635867E-2</v>
      </c>
      <c r="AA9" s="5">
        <f t="shared" ref="AA9:AA19" si="72">_xlfn.POISSON.DIST(1,K9,FALSE) * _xlfn.POISSON.DIST(3,L9,FALSE)</f>
        <v>4.2293606962268519E-2</v>
      </c>
      <c r="AB9" s="5">
        <f t="shared" ref="AB9:AB19" si="73">_xlfn.POISSON.DIST(2,K9,FALSE) * _xlfn.POISSON.DIST(3,L9,FALSE)</f>
        <v>3.0084852419160268E-2</v>
      </c>
      <c r="AC9" s="5">
        <f t="shared" ref="AC9:AC19" si="74">_xlfn.POISSON.DIST(4,K9,FALSE) * _xlfn.POISSON.DIST(4,L9,FALSE)</f>
        <v>1.8807529805619527E-3</v>
      </c>
      <c r="AD9" s="5">
        <f t="shared" ref="AD9:AD19" si="75">_xlfn.POISSON.DIST(4,K9,FALSE) * _xlfn.POISSON.DIST(0,L9,FALSE)</f>
        <v>9.3426010921060457E-3</v>
      </c>
      <c r="AE9" s="5">
        <f t="shared" ref="AE9:AE19" si="76">_xlfn.POISSON.DIST(4,K9,FALSE) * _xlfn.POISSON.DIST(1,L9,FALSE)</f>
        <v>1.3851174623330591E-2</v>
      </c>
      <c r="AF9" s="5">
        <f t="shared" ref="AF9:AF19" si="77">_xlfn.POISSON.DIST(4,K9,FALSE) * _xlfn.POISSON.DIST(2,L9,FALSE)</f>
        <v>1.0267752874951692E-2</v>
      </c>
      <c r="AG9" s="5">
        <f t="shared" ref="AG9:AG19" si="78">_xlfn.POISSON.DIST(4,K9,FALSE) * _xlfn.POISSON.DIST(3,L9,FALSE)</f>
        <v>5.0742627475314338E-3</v>
      </c>
      <c r="AH9" s="5">
        <f t="shared" ref="AH9:AH19" si="79">_xlfn.POISSON.DIST(0,K9,FALSE) * _xlfn.POISSON.DIST(4,L9,FALSE)</f>
        <v>1.1018700441391759E-2</v>
      </c>
      <c r="AI9" s="5">
        <f t="shared" ref="AI9:AI19" si="80">_xlfn.POISSON.DIST(1,K9,FALSE) * _xlfn.POISSON.DIST(4,L9,FALSE)</f>
        <v>1.5675937827953301E-2</v>
      </c>
      <c r="AJ9" s="5">
        <f t="shared" ref="AJ9:AJ19" si="81">_xlfn.POISSON.DIST(2,K9,FALSE) * _xlfn.POISSON.DIST(4,L9,FALSE)</f>
        <v>1.1150817108284089E-2</v>
      </c>
      <c r="AK9" s="5">
        <f t="shared" ref="AK9:AK19" si="82">_xlfn.POISSON.DIST(3,K9,FALSE) * _xlfn.POISSON.DIST(4,L9,FALSE)</f>
        <v>5.2879652686840398E-3</v>
      </c>
      <c r="AL9" s="5">
        <f t="shared" ref="AL9:AL19" si="83">_xlfn.POISSON.DIST(5,K9,FALSE) * _xlfn.POISSON.DIST(5,L9,FALSE)</f>
        <v>1.5867689908456356E-4</v>
      </c>
      <c r="AM9" s="5">
        <f t="shared" ref="AM9:AM19" si="84">_xlfn.POISSON.DIST(5,K9,FALSE) * _xlfn.POISSON.DIST(0,L9,FALSE)</f>
        <v>2.6582814307405662E-3</v>
      </c>
      <c r="AN9" s="5">
        <f t="shared" ref="AN9:AN19" si="85">_xlfn.POISSON.DIST(5,K9,FALSE) * _xlfn.POISSON.DIST(1,L9,FALSE)</f>
        <v>3.9411208861583197E-3</v>
      </c>
      <c r="AO9" s="5">
        <f t="shared" ref="AO9:AO19" si="86">_xlfn.POISSON.DIST(5,K9,FALSE) * _xlfn.POISSON.DIST(2,L9,FALSE)</f>
        <v>2.9215179513529138E-3</v>
      </c>
      <c r="AP9" s="5">
        <f t="shared" ref="AP9:AP19" si="87">_xlfn.POISSON.DIST(5,K9,FALSE) * _xlfn.POISSON.DIST(3,L9,FALSE)</f>
        <v>1.4437968937642733E-3</v>
      </c>
      <c r="AQ9" s="5">
        <f t="shared" ref="AQ9:AQ19" si="88">_xlfn.POISSON.DIST(5,K9,FALSE) * _xlfn.POISSON.DIST(4,L9,FALSE)</f>
        <v>5.3513691473589279E-4</v>
      </c>
      <c r="AR9" s="5">
        <f t="shared" ref="AR9:AR19" si="89">_xlfn.POISSON.DIST(0,K9,FALSE) * _xlfn.POISSON.DIST(5,L9,FALSE)</f>
        <v>3.2672259562670125E-3</v>
      </c>
      <c r="AS9" s="5">
        <f t="shared" ref="AS9:AS19" si="90">_xlfn.POISSON.DIST(1,K9,FALSE) * _xlfn.POISSON.DIST(5,L9,FALSE)</f>
        <v>4.6481734604491912E-3</v>
      </c>
      <c r="AT9" s="5">
        <f t="shared" ref="AT9:AT19" si="91">_xlfn.POISSON.DIST(2,K9,FALSE) * _xlfn.POISSON.DIST(5,L9,FALSE)</f>
        <v>3.3064007215328505E-3</v>
      </c>
      <c r="AU9" s="5">
        <f t="shared" ref="AU9:AU19" si="92">_xlfn.POISSON.DIST(3,K9,FALSE) * _xlfn.POISSON.DIST(5,L9,FALSE)</f>
        <v>1.567968697722463E-3</v>
      </c>
      <c r="AV9" s="5">
        <f t="shared" ref="AV9:AV19" si="93">_xlfn.POISSON.DIST(4,K9,FALSE) * _xlfn.POISSON.DIST(5,L9,FALSE)</f>
        <v>5.5767420015662139E-4</v>
      </c>
      <c r="AW9" s="5">
        <f t="shared" ref="AW9:AW19" si="94">_xlfn.POISSON.DIST(6,K9,FALSE) * _xlfn.POISSON.DIST(6,L9,FALSE)</f>
        <v>9.2967929465091643E-6</v>
      </c>
      <c r="AX9" s="5">
        <f t="shared" ref="AX9:AX19" si="95">_xlfn.POISSON.DIST(6,K9,FALSE) * _xlfn.POISSON.DIST(0,L9,FALSE)</f>
        <v>6.3030806368892815E-4</v>
      </c>
      <c r="AY9" s="5">
        <f t="shared" ref="AY9:AY19" si="96">_xlfn.POISSON.DIST(6,K9,FALSE) * _xlfn.POISSON.DIST(1,L9,FALSE)</f>
        <v>9.3448355234020347E-4</v>
      </c>
      <c r="AZ9" s="5">
        <f t="shared" ref="AZ9:AZ19" si="97">_xlfn.POISSON.DIST(6,K9,FALSE) * _xlfn.POISSON.DIST(2,L9,FALSE)</f>
        <v>6.927243675763445E-4</v>
      </c>
      <c r="BA9" s="5">
        <f t="shared" ref="BA9:BA19" si="98">_xlfn.POISSON.DIST(6,K9,FALSE) * _xlfn.POISSON.DIST(3,L9,FALSE)</f>
        <v>3.4234028569921679E-4</v>
      </c>
      <c r="BB9" s="5">
        <f t="shared" ref="BB9:BB19" si="99">_xlfn.POISSON.DIST(6,K9,FALSE) * _xlfn.POISSON.DIST(4,L9,FALSE)</f>
        <v>1.2688690844959912E-4</v>
      </c>
      <c r="BC9" s="5">
        <f t="shared" ref="BC9:BC19" si="100">_xlfn.POISSON.DIST(6,K9,FALSE) * _xlfn.POISSON.DIST(5,L9,FALSE)</f>
        <v>3.7624055849606411E-5</v>
      </c>
      <c r="BD9" s="5">
        <f t="shared" ref="BD9:BD19" si="101">_xlfn.POISSON.DIST(0,K9,FALSE) * _xlfn.POISSON.DIST(6,L9,FALSE)</f>
        <v>8.0732187264155825E-4</v>
      </c>
      <c r="BE9" s="5">
        <f t="shared" ref="BE9:BE19" si="102">_xlfn.POISSON.DIST(1,K9,FALSE) * _xlfn.POISSON.DIST(6,L9,FALSE)</f>
        <v>1.1485499174780538E-3</v>
      </c>
      <c r="BF9" s="5">
        <f t="shared" ref="BF9:BF19" si="103">_xlfn.POISSON.DIST(2,K9,FALSE) * _xlfn.POISSON.DIST(6,L9,FALSE)</f>
        <v>8.1700184129938707E-4</v>
      </c>
      <c r="BG9" s="5">
        <f t="shared" ref="BG9:BG19" si="104">_xlfn.POISSON.DIST(3,K9,FALSE) * _xlfn.POISSON.DIST(6,L9,FALSE)</f>
        <v>3.8744042874064164E-4</v>
      </c>
      <c r="BH9" s="5">
        <f t="shared" ref="BH9:BH19" si="105">_xlfn.POISSON.DIST(4,K9,FALSE) * _xlfn.POISSON.DIST(6,L9,FALSE)</f>
        <v>1.3779964582208789E-4</v>
      </c>
      <c r="BI9" s="5">
        <f t="shared" ref="BI9:BI19" si="106">_xlfn.POISSON.DIST(5,K9,FALSE) * _xlfn.POISSON.DIST(6,L9,FALSE)</f>
        <v>3.9208592557911296E-5</v>
      </c>
      <c r="BJ9" s="8">
        <f t="shared" ref="BJ9:BJ19" si="107">SUM(N9,Q9,T9,W9,X9,Y9,AD9,AE9,AF9,AG9,AM9,AN9,AO9,AP9,AQ9,AX9,AY9,AZ9,BA9,BB9,BC9)</f>
        <v>0.36226488760158548</v>
      </c>
      <c r="BK9" s="8">
        <f t="shared" ref="BK9:BK19" si="108">SUM(M9,P9,S9,V9,AC9,AL9,AY9)</f>
        <v>0.24830109854360968</v>
      </c>
      <c r="BL9" s="8">
        <f t="shared" ref="BL9:BL19" si="109">SUM(O9,R9,U9,AA9,AB9,AH9,AI9,AJ9,AK9,AR9,AS9,AT9,AU9,AV9,BD9,BE9,BF9,BG9,BH9,BI9)</f>
        <v>0.35908231146633973</v>
      </c>
      <c r="BM9" s="8">
        <f t="shared" ref="BM9:BM19" si="110">SUM(S9:BI9)</f>
        <v>0.55370178219058686</v>
      </c>
      <c r="BN9" s="8">
        <f t="shared" ref="BN9:BN19" si="111">SUM(M9:R9)</f>
        <v>0.44474973093119019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1.3333333333333299</v>
      </c>
      <c r="F10">
        <f>VLOOKUP(B10,home!$B$2:$E$405,3,FALSE)</f>
        <v>0.7</v>
      </c>
      <c r="G10">
        <f>VLOOKUP(C10,away!$B$2:$E$405,4,FALSE)</f>
        <v>0.66</v>
      </c>
      <c r="H10">
        <f>VLOOKUP(A10,away!$A$2:$E$405,3,FALSE)</f>
        <v>1.2876344086021501</v>
      </c>
      <c r="I10">
        <f>VLOOKUP(C10,away!$B$2:$E$405,3,FALSE)</f>
        <v>0.97</v>
      </c>
      <c r="J10">
        <f>VLOOKUP(B10,home!$B$2:$E$405,4,FALSE)</f>
        <v>1.7</v>
      </c>
      <c r="K10" s="3">
        <f t="shared" si="56"/>
        <v>0.61599999999999844</v>
      </c>
      <c r="L10" s="3">
        <f t="shared" si="57"/>
        <v>2.1233091397849453</v>
      </c>
      <c r="M10" s="5">
        <f t="shared" si="58"/>
        <v>6.4614971389779133E-2</v>
      </c>
      <c r="N10" s="5">
        <f t="shared" si="59"/>
        <v>3.9802822376103844E-2</v>
      </c>
      <c r="O10" s="5">
        <f t="shared" si="60"/>
        <v>0.13719755931886077</v>
      </c>
      <c r="P10" s="5">
        <f t="shared" si="61"/>
        <v>8.4513696540418015E-2</v>
      </c>
      <c r="Q10" s="5">
        <f t="shared" si="62"/>
        <v>1.2259269291839951E-2</v>
      </c>
      <c r="R10" s="5">
        <f t="shared" si="63"/>
        <v>0.14565641582896213</v>
      </c>
      <c r="S10" s="5">
        <f t="shared" si="64"/>
        <v>2.7635100462397189E-2</v>
      </c>
      <c r="T10" s="5">
        <f t="shared" si="65"/>
        <v>2.6030218534448681E-2</v>
      </c>
      <c r="U10" s="5">
        <f t="shared" si="66"/>
        <v>8.9724352150640452E-2</v>
      </c>
      <c r="V10" s="5">
        <f t="shared" si="67"/>
        <v>4.0161736240734115E-3</v>
      </c>
      <c r="W10" s="5">
        <f t="shared" si="68"/>
        <v>2.5172366279244637E-3</v>
      </c>
      <c r="X10" s="5">
        <f t="shared" si="69"/>
        <v>5.3448715390734484E-3</v>
      </c>
      <c r="Y10" s="5">
        <f t="shared" si="70"/>
        <v>5.6744072949455413E-3</v>
      </c>
      <c r="Z10" s="5">
        <f t="shared" si="71"/>
        <v>0.10309119966598396</v>
      </c>
      <c r="AA10" s="5">
        <f t="shared" si="72"/>
        <v>6.3504178994245958E-2</v>
      </c>
      <c r="AB10" s="5">
        <f t="shared" si="73"/>
        <v>1.9559287130227705E-2</v>
      </c>
      <c r="AC10" s="5">
        <f t="shared" si="74"/>
        <v>3.2831175927389383E-4</v>
      </c>
      <c r="AD10" s="5">
        <f t="shared" si="75"/>
        <v>3.8765444070036636E-4</v>
      </c>
      <c r="AE10" s="5">
        <f t="shared" si="76"/>
        <v>8.2311021701730891E-4</v>
      </c>
      <c r="AF10" s="5">
        <f t="shared" si="77"/>
        <v>8.7385872342161106E-4</v>
      </c>
      <c r="AG10" s="5">
        <f t="shared" si="78"/>
        <v>6.1849073810730376E-4</v>
      </c>
      <c r="AH10" s="5">
        <f t="shared" si="79"/>
        <v>5.4723621620544616E-2</v>
      </c>
      <c r="AI10" s="5">
        <f t="shared" si="80"/>
        <v>3.3709750918255399E-2</v>
      </c>
      <c r="AJ10" s="5">
        <f t="shared" si="81"/>
        <v>1.0382603282822636E-2</v>
      </c>
      <c r="AK10" s="5">
        <f t="shared" si="82"/>
        <v>2.131894540739576E-3</v>
      </c>
      <c r="AL10" s="5">
        <f t="shared" si="83"/>
        <v>1.7176725329828846E-5</v>
      </c>
      <c r="AM10" s="5">
        <f t="shared" si="84"/>
        <v>4.7759027094285021E-5</v>
      </c>
      <c r="AN10" s="5">
        <f t="shared" si="85"/>
        <v>1.0140717873653221E-4</v>
      </c>
      <c r="AO10" s="5">
        <f t="shared" si="86"/>
        <v>1.0765939472554222E-4</v>
      </c>
      <c r="AP10" s="5">
        <f t="shared" si="87"/>
        <v>7.6198058934819635E-5</v>
      </c>
      <c r="AQ10" s="5">
        <f t="shared" si="88"/>
        <v>4.0448008742543618E-5</v>
      </c>
      <c r="AR10" s="5">
        <f t="shared" si="89"/>
        <v>2.3239033189807082E-2</v>
      </c>
      <c r="AS10" s="5">
        <f t="shared" si="90"/>
        <v>1.4315244444921127E-2</v>
      </c>
      <c r="AT10" s="5">
        <f t="shared" si="91"/>
        <v>4.4090952890356956E-3</v>
      </c>
      <c r="AU10" s="5">
        <f t="shared" si="92"/>
        <v>9.0533423268199383E-4</v>
      </c>
      <c r="AV10" s="5">
        <f t="shared" si="93"/>
        <v>1.394214718330267E-4</v>
      </c>
      <c r="AW10" s="5">
        <f t="shared" si="94"/>
        <v>6.2406785268864027E-7</v>
      </c>
      <c r="AX10" s="5">
        <f t="shared" si="95"/>
        <v>4.903260115013248E-6</v>
      </c>
      <c r="AY10" s="5">
        <f t="shared" si="96"/>
        <v>1.041113701695061E-5</v>
      </c>
      <c r="AZ10" s="5">
        <f t="shared" si="97"/>
        <v>1.1053031191822302E-5</v>
      </c>
      <c r="BA10" s="5">
        <f t="shared" si="98"/>
        <v>7.8230007173081263E-6</v>
      </c>
      <c r="BB10" s="5">
        <f t="shared" si="99"/>
        <v>4.1526622309011326E-6</v>
      </c>
      <c r="BC10" s="5">
        <f t="shared" si="100"/>
        <v>1.7634771338624232E-6</v>
      </c>
      <c r="BD10" s="5">
        <f t="shared" si="101"/>
        <v>8.223941928613844E-3</v>
      </c>
      <c r="BE10" s="5">
        <f t="shared" si="102"/>
        <v>5.0659482280261152E-3</v>
      </c>
      <c r="BF10" s="5">
        <f t="shared" si="103"/>
        <v>1.5603120542320395E-3</v>
      </c>
      <c r="BG10" s="5">
        <f t="shared" si="104"/>
        <v>3.2038407513564461E-4</v>
      </c>
      <c r="BH10" s="5">
        <f t="shared" si="105"/>
        <v>4.9339147570889139E-5</v>
      </c>
      <c r="BI10" s="5">
        <f t="shared" si="106"/>
        <v>6.0785829807335274E-6</v>
      </c>
      <c r="BJ10" s="8">
        <f t="shared" si="107"/>
        <v>9.4745518020222116E-2</v>
      </c>
      <c r="BK10" s="8">
        <f t="shared" si="108"/>
        <v>0.18113584163828841</v>
      </c>
      <c r="BL10" s="8">
        <f t="shared" si="109"/>
        <v>0.61482379643013729</v>
      </c>
      <c r="BM10" s="8">
        <f t="shared" si="110"/>
        <v>0.5097418339395039</v>
      </c>
      <c r="BN10" s="8">
        <f t="shared" si="111"/>
        <v>0.48404473474596388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1.3333333333333299</v>
      </c>
      <c r="F11">
        <f>VLOOKUP(B11,home!$B$2:$E$405,3,FALSE)</f>
        <v>0.95</v>
      </c>
      <c r="G11">
        <f>VLOOKUP(C11,away!$B$2:$E$405,4,FALSE)</f>
        <v>0.81</v>
      </c>
      <c r="H11">
        <f>VLOOKUP(A11,away!$A$2:$E$405,3,FALSE)</f>
        <v>1.2876344086021501</v>
      </c>
      <c r="I11">
        <f>VLOOKUP(C11,away!$B$2:$E$405,3,FALSE)</f>
        <v>0.98</v>
      </c>
      <c r="J11">
        <f>VLOOKUP(B11,home!$B$2:$E$405,4,FALSE)</f>
        <v>0.62</v>
      </c>
      <c r="K11" s="3">
        <f t="shared" si="56"/>
        <v>1.0259999999999974</v>
      </c>
      <c r="L11" s="3">
        <f t="shared" si="57"/>
        <v>0.78236666666666632</v>
      </c>
      <c r="M11" s="5">
        <f t="shared" si="58"/>
        <v>0.16392165697481584</v>
      </c>
      <c r="N11" s="5">
        <f t="shared" si="59"/>
        <v>0.16818362005616061</v>
      </c>
      <c r="O11" s="5">
        <f t="shared" si="60"/>
        <v>0.12824684036186337</v>
      </c>
      <c r="P11" s="5">
        <f t="shared" si="61"/>
        <v>0.13158125821127148</v>
      </c>
      <c r="Q11" s="5">
        <f t="shared" si="62"/>
        <v>8.6278197088810155E-2</v>
      </c>
      <c r="R11" s="5">
        <f t="shared" si="63"/>
        <v>5.0168026502221554E-2</v>
      </c>
      <c r="S11" s="5">
        <f t="shared" si="64"/>
        <v>2.6405338733126144E-2</v>
      </c>
      <c r="T11" s="5">
        <f t="shared" si="65"/>
        <v>6.7501185462382082E-2</v>
      </c>
      <c r="U11" s="5">
        <f t="shared" si="66"/>
        <v>5.1472395191279177E-2</v>
      </c>
      <c r="V11" s="5">
        <f t="shared" si="67"/>
        <v>2.355086880539768E-3</v>
      </c>
      <c r="W11" s="5">
        <f t="shared" si="68"/>
        <v>2.9507143404373007E-2</v>
      </c>
      <c r="X11" s="5">
        <f t="shared" si="69"/>
        <v>2.3085405428134618E-2</v>
      </c>
      <c r="Y11" s="5">
        <f t="shared" si="70"/>
        <v>9.0306258467291213E-3</v>
      </c>
      <c r="Z11" s="5">
        <f t="shared" si="71"/>
        <v>1.3083263889262684E-2</v>
      </c>
      <c r="AA11" s="5">
        <f t="shared" si="72"/>
        <v>1.3423428750383479E-2</v>
      </c>
      <c r="AB11" s="5">
        <f t="shared" si="73"/>
        <v>6.8862189489467063E-3</v>
      </c>
      <c r="AC11" s="5">
        <f t="shared" si="74"/>
        <v>1.1815297192010537E-4</v>
      </c>
      <c r="AD11" s="5">
        <f t="shared" si="75"/>
        <v>7.5685822832216544E-3</v>
      </c>
      <c r="AE11" s="5">
        <f t="shared" si="76"/>
        <v>5.9214064923165128E-3</v>
      </c>
      <c r="AF11" s="5">
        <f t="shared" si="77"/>
        <v>2.3163555296860129E-3</v>
      </c>
      <c r="AG11" s="5">
        <f t="shared" si="78"/>
        <v>6.0407978485844884E-4</v>
      </c>
      <c r="AH11" s="5">
        <f t="shared" si="79"/>
        <v>2.5589773895407027E-3</v>
      </c>
      <c r="AI11" s="5">
        <f t="shared" si="80"/>
        <v>2.6255108016687541E-3</v>
      </c>
      <c r="AJ11" s="5">
        <f t="shared" si="81"/>
        <v>1.3468870412560671E-3</v>
      </c>
      <c r="AK11" s="5">
        <f t="shared" si="82"/>
        <v>4.6063536810957395E-4</v>
      </c>
      <c r="AL11" s="5">
        <f t="shared" si="83"/>
        <v>3.7936943765855239E-6</v>
      </c>
      <c r="AM11" s="5">
        <f t="shared" si="84"/>
        <v>1.5530730845170801E-3</v>
      </c>
      <c r="AN11" s="5">
        <f t="shared" si="85"/>
        <v>1.2150726122233458E-3</v>
      </c>
      <c r="AO11" s="5">
        <f t="shared" si="86"/>
        <v>4.7531615469156879E-4</v>
      </c>
      <c r="AP11" s="5">
        <f t="shared" si="87"/>
        <v>1.2395717185295342E-4</v>
      </c>
      <c r="AQ11" s="5">
        <f t="shared" si="88"/>
        <v>2.4244989838005567E-5</v>
      </c>
      <c r="AR11" s="5">
        <f t="shared" si="89"/>
        <v>4.0041172206606545E-4</v>
      </c>
      <c r="AS11" s="5">
        <f t="shared" si="90"/>
        <v>4.1082242683978208E-4</v>
      </c>
      <c r="AT11" s="5">
        <f t="shared" si="91"/>
        <v>2.1075190496880764E-4</v>
      </c>
      <c r="AU11" s="5">
        <f t="shared" si="92"/>
        <v>7.2077151499332049E-5</v>
      </c>
      <c r="AV11" s="5">
        <f t="shared" si="93"/>
        <v>1.8487789359578618E-5</v>
      </c>
      <c r="AW11" s="5">
        <f t="shared" si="94"/>
        <v>8.458971067719654E-8</v>
      </c>
      <c r="AX11" s="5">
        <f t="shared" si="95"/>
        <v>2.6557549745241985E-4</v>
      </c>
      <c r="AY11" s="5">
        <f t="shared" si="96"/>
        <v>2.0777741669019147E-4</v>
      </c>
      <c r="AZ11" s="5">
        <f t="shared" si="97"/>
        <v>8.1279062452258011E-5</v>
      </c>
      <c r="BA11" s="5">
        <f t="shared" si="98"/>
        <v>2.1196676386854967E-5</v>
      </c>
      <c r="BB11" s="5">
        <f t="shared" si="99"/>
        <v>4.145893262298939E-6</v>
      </c>
      <c r="BC11" s="5">
        <f t="shared" si="100"/>
        <v>6.4872173839612259E-7</v>
      </c>
      <c r="BD11" s="5">
        <f t="shared" si="101"/>
        <v>5.2211464047847849E-5</v>
      </c>
      <c r="BE11" s="5">
        <f t="shared" si="102"/>
        <v>5.3568962113091751E-5</v>
      </c>
      <c r="BF11" s="5">
        <f t="shared" si="103"/>
        <v>2.7480877564015994E-5</v>
      </c>
      <c r="BG11" s="5">
        <f t="shared" si="104"/>
        <v>9.398460126893449E-6</v>
      </c>
      <c r="BH11" s="5">
        <f t="shared" si="105"/>
        <v>2.4107050225481627E-6</v>
      </c>
      <c r="BI11" s="5">
        <f t="shared" si="106"/>
        <v>4.9467667062688186E-7</v>
      </c>
      <c r="BJ11" s="8">
        <f t="shared" si="107"/>
        <v>0.40396888865777764</v>
      </c>
      <c r="BK11" s="8">
        <f t="shared" si="108"/>
        <v>0.32459306488274003</v>
      </c>
      <c r="BL11" s="8">
        <f t="shared" si="109"/>
        <v>0.2584470364955479</v>
      </c>
      <c r="BM11" s="8">
        <f t="shared" si="110"/>
        <v>0.27150496190320578</v>
      </c>
      <c r="BN11" s="8">
        <f t="shared" si="111"/>
        <v>0.72837959919514306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1.3333333333333299</v>
      </c>
      <c r="F12">
        <f>VLOOKUP(B12,home!$B$2:$E$405,3,FALSE)</f>
        <v>0.94</v>
      </c>
      <c r="G12">
        <f>VLOOKUP(C12,away!$B$2:$E$405,4,FALSE)</f>
        <v>1.1200000000000001</v>
      </c>
      <c r="H12">
        <f>VLOOKUP(A12,away!$A$2:$E$405,3,FALSE)</f>
        <v>1.2876344086021501</v>
      </c>
      <c r="I12">
        <f>VLOOKUP(C12,away!$B$2:$E$405,3,FALSE)</f>
        <v>0.75</v>
      </c>
      <c r="J12">
        <f>VLOOKUP(B12,home!$B$2:$E$405,4,FALSE)</f>
        <v>0.71</v>
      </c>
      <c r="K12" s="3">
        <f t="shared" si="56"/>
        <v>1.4037333333333297</v>
      </c>
      <c r="L12" s="3">
        <f t="shared" si="57"/>
        <v>0.68566532258064483</v>
      </c>
      <c r="M12" s="5">
        <f t="shared" si="58"/>
        <v>0.12376153671312332</v>
      </c>
      <c r="N12" s="5">
        <f t="shared" si="59"/>
        <v>0.17372819446876789</v>
      </c>
      <c r="O12" s="5">
        <f t="shared" si="60"/>
        <v>8.4858993993480028E-2</v>
      </c>
      <c r="P12" s="5">
        <f t="shared" si="61"/>
        <v>0.11911939850178074</v>
      </c>
      <c r="Q12" s="5">
        <f t="shared" si="62"/>
        <v>0.12193402875781226</v>
      </c>
      <c r="R12" s="5">
        <f t="shared" si="63"/>
        <v>2.9092434745204235E-2</v>
      </c>
      <c r="S12" s="5">
        <f t="shared" si="64"/>
        <v>2.8662845251180194E-2</v>
      </c>
      <c r="T12" s="5">
        <f t="shared" si="65"/>
        <v>8.3605935161782982E-2</v>
      </c>
      <c r="U12" s="5">
        <f t="shared" si="66"/>
        <v>4.0838020399667926E-2</v>
      </c>
      <c r="V12" s="5">
        <f t="shared" si="67"/>
        <v>3.0653042548577239E-3</v>
      </c>
      <c r="W12" s="5">
        <f t="shared" si="68"/>
        <v>5.7054286878321946E-2</v>
      </c>
      <c r="X12" s="5">
        <f t="shared" si="69"/>
        <v>3.9120146017033272E-2</v>
      </c>
      <c r="Y12" s="5">
        <f t="shared" si="70"/>
        <v>1.341166376908552E-2</v>
      </c>
      <c r="Z12" s="5">
        <f t="shared" si="71"/>
        <v>6.6492245514089415E-3</v>
      </c>
      <c r="AA12" s="5">
        <f t="shared" si="72"/>
        <v>9.3337381436310891E-3</v>
      </c>
      <c r="AB12" s="5">
        <f t="shared" si="73"/>
        <v>6.5510396784098576E-3</v>
      </c>
      <c r="AC12" s="5">
        <f t="shared" si="74"/>
        <v>1.8439553634804859E-4</v>
      </c>
      <c r="AD12" s="5">
        <f t="shared" si="75"/>
        <v>2.002225107516574E-2</v>
      </c>
      <c r="AE12" s="5">
        <f t="shared" si="76"/>
        <v>1.3728563242244182E-2</v>
      </c>
      <c r="AF12" s="5">
        <f t="shared" si="77"/>
        <v>4.7065998720310686E-3</v>
      </c>
      <c r="AG12" s="5">
        <f t="shared" si="78"/>
        <v>1.0757174398380682E-3</v>
      </c>
      <c r="AH12" s="5">
        <f t="shared" si="79"/>
        <v>1.1397856742382385E-3</v>
      </c>
      <c r="AI12" s="5">
        <f t="shared" si="80"/>
        <v>1.5999551437840195E-3</v>
      </c>
      <c r="AJ12" s="5">
        <f t="shared" si="81"/>
        <v>1.1229551835838746E-3</v>
      </c>
      <c r="AK12" s="5">
        <f t="shared" si="82"/>
        <v>5.2544320767871093E-4</v>
      </c>
      <c r="AL12" s="5">
        <f t="shared" si="83"/>
        <v>7.0991637497544694E-6</v>
      </c>
      <c r="AM12" s="5">
        <f t="shared" si="84"/>
        <v>5.6211802485158493E-3</v>
      </c>
      <c r="AN12" s="5">
        <f t="shared" si="85"/>
        <v>3.8542483683825699E-3</v>
      </c>
      <c r="AO12" s="5">
        <f t="shared" si="86"/>
        <v>1.3213622254064788E-3</v>
      </c>
      <c r="AP12" s="5">
        <f t="shared" si="87"/>
        <v>3.020040855097374E-4</v>
      </c>
      <c r="AQ12" s="5">
        <f t="shared" si="88"/>
        <v>5.1768432177926675E-5</v>
      </c>
      <c r="AR12" s="5">
        <f t="shared" si="89"/>
        <v>1.56302302399872E-4</v>
      </c>
      <c r="AS12" s="5">
        <f t="shared" si="90"/>
        <v>2.1940675195544646E-4</v>
      </c>
      <c r="AT12" s="5">
        <f t="shared" si="91"/>
        <v>1.5399428563912898E-4</v>
      </c>
      <c r="AU12" s="5">
        <f t="shared" si="92"/>
        <v>7.2055637298166456E-5</v>
      </c>
      <c r="AV12" s="5">
        <f t="shared" si="93"/>
        <v>2.5286724982503164E-5</v>
      </c>
      <c r="AW12" s="5">
        <f t="shared" si="94"/>
        <v>1.8980230902895122E-7</v>
      </c>
      <c r="AX12" s="5">
        <f t="shared" si="95"/>
        <v>1.3151063479194356E-3</v>
      </c>
      <c r="AY12" s="5">
        <f t="shared" si="96"/>
        <v>9.0172281827403369E-4</v>
      </c>
      <c r="AZ12" s="5">
        <f t="shared" si="97"/>
        <v>3.0914003353509664E-4</v>
      </c>
      <c r="BA12" s="5">
        <f t="shared" si="98"/>
        <v>7.0655533605477818E-5</v>
      </c>
      <c r="BB12" s="5">
        <f t="shared" si="99"/>
        <v>1.2111512310426883E-5</v>
      </c>
      <c r="BC12" s="5">
        <f t="shared" si="100"/>
        <v>1.6608887990536606E-6</v>
      </c>
      <c r="BD12" s="5">
        <f t="shared" si="101"/>
        <v>1.7861844765850944E-5</v>
      </c>
      <c r="BE12" s="5">
        <f t="shared" si="102"/>
        <v>2.5073266892650438E-5</v>
      </c>
      <c r="BF12" s="5">
        <f t="shared" si="103"/>
        <v>1.7598090256388212E-5</v>
      </c>
      <c r="BG12" s="5">
        <f t="shared" si="104"/>
        <v>8.2343419653002026E-6</v>
      </c>
      <c r="BH12" s="5">
        <f t="shared" si="105"/>
        <v>2.8897050736893452E-6</v>
      </c>
      <c r="BI12" s="5">
        <f t="shared" si="106"/>
        <v>8.1127506708803589E-7</v>
      </c>
      <c r="BJ12" s="8">
        <f t="shared" si="107"/>
        <v>0.54214834717651894</v>
      </c>
      <c r="BK12" s="8">
        <f t="shared" si="108"/>
        <v>0.2757023022393138</v>
      </c>
      <c r="BL12" s="8">
        <f t="shared" si="109"/>
        <v>0.17576188039597415</v>
      </c>
      <c r="BM12" s="8">
        <f t="shared" si="110"/>
        <v>0.34686563416708227</v>
      </c>
      <c r="BN12" s="8">
        <f t="shared" si="111"/>
        <v>0.65249458718016851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1.3333333333333299</v>
      </c>
      <c r="F13">
        <f>VLOOKUP(B13,home!$B$2:$E$405,3,FALSE)</f>
        <v>0.95</v>
      </c>
      <c r="G13">
        <f>VLOOKUP(C13,away!$B$2:$E$405,4,FALSE)</f>
        <v>1.22</v>
      </c>
      <c r="H13">
        <f>VLOOKUP(A13,away!$A$2:$E$405,3,FALSE)</f>
        <v>1.2876344086021501</v>
      </c>
      <c r="I13">
        <f>VLOOKUP(C13,away!$B$2:$E$405,3,FALSE)</f>
        <v>0.61</v>
      </c>
      <c r="J13">
        <f>VLOOKUP(B13,home!$B$2:$E$405,4,FALSE)</f>
        <v>1.61</v>
      </c>
      <c r="K13" s="3">
        <f t="shared" si="56"/>
        <v>1.5453333333333292</v>
      </c>
      <c r="L13" s="3">
        <f t="shared" si="57"/>
        <v>1.2645857526881716</v>
      </c>
      <c r="M13" s="5">
        <f t="shared" si="58"/>
        <v>6.0209864014922045E-2</v>
      </c>
      <c r="N13" s="5">
        <f t="shared" si="59"/>
        <v>9.3044309857725951E-2</v>
      </c>
      <c r="O13" s="5">
        <f t="shared" si="60"/>
        <v>7.6140536204562653E-2</v>
      </c>
      <c r="P13" s="5">
        <f t="shared" si="61"/>
        <v>0.11766250861478383</v>
      </c>
      <c r="Q13" s="5">
        <f t="shared" si="62"/>
        <v>7.1892236750069408E-2</v>
      </c>
      <c r="R13" s="5">
        <f t="shared" si="63"/>
        <v>4.8143118643163924E-2</v>
      </c>
      <c r="S13" s="5">
        <f t="shared" si="64"/>
        <v>5.7484210270317825E-2</v>
      </c>
      <c r="T13" s="5">
        <f t="shared" si="65"/>
        <v>9.0913898323022754E-2</v>
      </c>
      <c r="U13" s="5">
        <f t="shared" si="66"/>
        <v>7.4397166009902455E-2</v>
      </c>
      <c r="V13" s="5">
        <f t="shared" si="67"/>
        <v>1.2481779811709982E-2</v>
      </c>
      <c r="W13" s="5">
        <f t="shared" si="68"/>
        <v>3.7032489952591202E-2</v>
      </c>
      <c r="X13" s="5">
        <f t="shared" si="69"/>
        <v>4.6830759180614696E-2</v>
      </c>
      <c r="Y13" s="5">
        <f t="shared" si="70"/>
        <v>2.9610755423688073E-2</v>
      </c>
      <c r="Z13" s="5">
        <f t="shared" si="71"/>
        <v>2.0293700642040471E-2</v>
      </c>
      <c r="AA13" s="5">
        <f t="shared" si="72"/>
        <v>3.1360532058833122E-2</v>
      </c>
      <c r="AB13" s="5">
        <f t="shared" si="73"/>
        <v>2.4231237770791666E-2</v>
      </c>
      <c r="AC13" s="5">
        <f t="shared" si="74"/>
        <v>1.5244984653378219E-3</v>
      </c>
      <c r="AD13" s="5">
        <f t="shared" si="75"/>
        <v>1.4306885285017702E-2</v>
      </c>
      <c r="AE13" s="5">
        <f t="shared" si="76"/>
        <v>1.8092283296777437E-2</v>
      </c>
      <c r="AF13" s="5">
        <f t="shared" si="77"/>
        <v>1.1439621845351466E-2</v>
      </c>
      <c r="AG13" s="5">
        <f t="shared" si="78"/>
        <v>4.8221276005906127E-3</v>
      </c>
      <c r="AH13" s="5">
        <f t="shared" si="79"/>
        <v>6.4157811753107951E-3</v>
      </c>
      <c r="AI13" s="5">
        <f t="shared" si="80"/>
        <v>9.914520509580256E-3</v>
      </c>
      <c r="AJ13" s="5">
        <f t="shared" si="81"/>
        <v>7.6606195137356586E-3</v>
      </c>
      <c r="AK13" s="5">
        <f t="shared" si="82"/>
        <v>3.9460702295198236E-3</v>
      </c>
      <c r="AL13" s="5">
        <f t="shared" si="83"/>
        <v>1.1916739341353151E-4</v>
      </c>
      <c r="AM13" s="5">
        <f t="shared" si="84"/>
        <v>4.4217813454227916E-3</v>
      </c>
      <c r="AN13" s="5">
        <f t="shared" si="85"/>
        <v>5.5917216909239969E-3</v>
      </c>
      <c r="AO13" s="5">
        <f t="shared" si="86"/>
        <v>3.5356057916699499E-3</v>
      </c>
      <c r="AP13" s="5">
        <f t="shared" si="87"/>
        <v>1.4903589037558677E-3</v>
      </c>
      <c r="AQ13" s="5">
        <f t="shared" si="88"/>
        <v>4.7117165902040806E-4</v>
      </c>
      <c r="AR13" s="5">
        <f t="shared" si="89"/>
        <v>1.6226610933326015E-3</v>
      </c>
      <c r="AS13" s="5">
        <f t="shared" si="90"/>
        <v>2.5075522762299735E-3</v>
      </c>
      <c r="AT13" s="5">
        <f t="shared" si="91"/>
        <v>1.9375020587670214E-3</v>
      </c>
      <c r="AU13" s="5">
        <f t="shared" si="92"/>
        <v>9.9802883827154287E-4</v>
      </c>
      <c r="AV13" s="5">
        <f t="shared" si="93"/>
        <v>3.8557180785223853E-4</v>
      </c>
      <c r="AW13" s="5">
        <f t="shared" si="94"/>
        <v>6.4688249100429663E-6</v>
      </c>
      <c r="AX13" s="5">
        <f t="shared" si="95"/>
        <v>1.1388543509655573E-3</v>
      </c>
      <c r="AY13" s="5">
        <f t="shared" si="96"/>
        <v>1.4401789866179786E-3</v>
      </c>
      <c r="AZ13" s="5">
        <f t="shared" si="97"/>
        <v>9.1061491389899242E-4</v>
      </c>
      <c r="BA13" s="5">
        <f t="shared" si="98"/>
        <v>3.8385021543401067E-4</v>
      </c>
      <c r="BB13" s="5">
        <f t="shared" si="99"/>
        <v>1.2135287840103382E-4</v>
      </c>
      <c r="BC13" s="5">
        <f t="shared" si="100"/>
        <v>3.0692224214729516E-5</v>
      </c>
      <c r="BD13" s="5">
        <f t="shared" si="101"/>
        <v>3.4199901667830273E-4</v>
      </c>
      <c r="BE13" s="5">
        <f t="shared" si="102"/>
        <v>5.2850248044020241E-4</v>
      </c>
      <c r="BF13" s="5">
        <f t="shared" si="103"/>
        <v>4.0835624988679541E-4</v>
      </c>
      <c r="BG13" s="5">
        <f t="shared" si="104"/>
        <v>2.1034884160835312E-4</v>
      </c>
      <c r="BH13" s="5">
        <f t="shared" si="105"/>
        <v>8.1264769141360248E-5</v>
      </c>
      <c r="BI13" s="5">
        <f t="shared" si="106"/>
        <v>2.5116231315956334E-5</v>
      </c>
      <c r="BJ13" s="8">
        <f t="shared" si="107"/>
        <v>0.43752155047577462</v>
      </c>
      <c r="BK13" s="8">
        <f t="shared" si="108"/>
        <v>0.25092220755710298</v>
      </c>
      <c r="BL13" s="8">
        <f t="shared" si="109"/>
        <v>0.29125648577892471</v>
      </c>
      <c r="BM13" s="8">
        <f t="shared" si="110"/>
        <v>0.53146766020690694</v>
      </c>
      <c r="BN13" s="8">
        <f t="shared" si="111"/>
        <v>0.46709257408522775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1.3333333333333299</v>
      </c>
      <c r="F14">
        <f>VLOOKUP(B14,home!$B$2:$E$405,3,FALSE)</f>
        <v>1.41</v>
      </c>
      <c r="G14">
        <f>VLOOKUP(C14,away!$B$2:$E$405,4,FALSE)</f>
        <v>0.7</v>
      </c>
      <c r="H14">
        <f>VLOOKUP(A14,away!$A$2:$E$405,3,FALSE)</f>
        <v>1.2876344086021501</v>
      </c>
      <c r="I14">
        <f>VLOOKUP(C14,away!$B$2:$E$405,3,FALSE)</f>
        <v>1.34</v>
      </c>
      <c r="J14">
        <f>VLOOKUP(B14,home!$B$2:$E$405,4,FALSE)</f>
        <v>0.87</v>
      </c>
      <c r="K14" s="3">
        <f t="shared" si="56"/>
        <v>1.3159999999999965</v>
      </c>
      <c r="L14" s="3">
        <f t="shared" si="57"/>
        <v>1.5011241935483866</v>
      </c>
      <c r="M14" s="5">
        <f t="shared" si="58"/>
        <v>5.9777604578384873E-2</v>
      </c>
      <c r="N14" s="5">
        <f t="shared" si="59"/>
        <v>7.8667327625154285E-2</v>
      </c>
      <c r="O14" s="5">
        <f t="shared" si="60"/>
        <v>8.9733608464982337E-2</v>
      </c>
      <c r="P14" s="5">
        <f t="shared" si="61"/>
        <v>0.11808942873991644</v>
      </c>
      <c r="Q14" s="5">
        <f t="shared" si="62"/>
        <v>5.1763101577351395E-2</v>
      </c>
      <c r="R14" s="5">
        <f t="shared" si="63"/>
        <v>6.7350645320591651E-2</v>
      </c>
      <c r="S14" s="5">
        <f t="shared" si="64"/>
        <v>5.8320809601168991E-2</v>
      </c>
      <c r="T14" s="5">
        <f t="shared" si="65"/>
        <v>7.7702844110864824E-2</v>
      </c>
      <c r="U14" s="5">
        <f t="shared" si="66"/>
        <v>8.8633449241898379E-2</v>
      </c>
      <c r="V14" s="5">
        <f t="shared" si="67"/>
        <v>1.2801284468445667E-2</v>
      </c>
      <c r="W14" s="5">
        <f t="shared" si="68"/>
        <v>2.2706747225264758E-2</v>
      </c>
      <c r="X14" s="5">
        <f t="shared" si="69"/>
        <v>3.4085647616632624E-2</v>
      </c>
      <c r="Y14" s="5">
        <f t="shared" si="70"/>
        <v>2.5583395145046071E-2</v>
      </c>
      <c r="Z14" s="5">
        <f t="shared" si="71"/>
        <v>3.3700561047278865E-2</v>
      </c>
      <c r="AA14" s="5">
        <f t="shared" si="72"/>
        <v>4.4349938338218868E-2</v>
      </c>
      <c r="AB14" s="5">
        <f t="shared" si="73"/>
        <v>2.9182259426547945E-2</v>
      </c>
      <c r="AC14" s="5">
        <f t="shared" si="74"/>
        <v>1.5805421410304925E-3</v>
      </c>
      <c r="AD14" s="5">
        <f t="shared" si="75"/>
        <v>7.4705198371120855E-3</v>
      </c>
      <c r="AE14" s="5">
        <f t="shared" si="76"/>
        <v>1.1214178065872105E-2</v>
      </c>
      <c r="AF14" s="5">
        <f t="shared" si="77"/>
        <v>8.416937002720136E-3</v>
      </c>
      <c r="AG14" s="5">
        <f t="shared" si="78"/>
        <v>4.2116225901186136E-3</v>
      </c>
      <c r="AH14" s="5">
        <f t="shared" si="79"/>
        <v>1.2647181881056161E-2</v>
      </c>
      <c r="AI14" s="5">
        <f t="shared" si="80"/>
        <v>1.6643691355469864E-2</v>
      </c>
      <c r="AJ14" s="5">
        <f t="shared" si="81"/>
        <v>1.0951548911899143E-2</v>
      </c>
      <c r="AK14" s="5">
        <f t="shared" si="82"/>
        <v>4.8040794560197464E-3</v>
      </c>
      <c r="AL14" s="5">
        <f t="shared" si="83"/>
        <v>1.2489314006479597E-4</v>
      </c>
      <c r="AM14" s="5">
        <f t="shared" si="84"/>
        <v>1.9662408211278959E-3</v>
      </c>
      <c r="AN14" s="5">
        <f t="shared" si="85"/>
        <v>2.95157166693753E-3</v>
      </c>
      <c r="AO14" s="5">
        <f t="shared" si="86"/>
        <v>2.2153378191159339E-3</v>
      </c>
      <c r="AP14" s="5">
        <f t="shared" si="87"/>
        <v>1.1084990657192163E-3</v>
      </c>
      <c r="AQ14" s="5">
        <f t="shared" si="88"/>
        <v>4.1599869151922448E-4</v>
      </c>
      <c r="AR14" s="5">
        <f t="shared" si="89"/>
        <v>3.7969981403720384E-3</v>
      </c>
      <c r="AS14" s="5">
        <f t="shared" si="90"/>
        <v>4.9968495527295898E-3</v>
      </c>
      <c r="AT14" s="5">
        <f t="shared" si="91"/>
        <v>3.2879270056960621E-3</v>
      </c>
      <c r="AU14" s="5">
        <f t="shared" si="92"/>
        <v>1.4423039798320025E-3</v>
      </c>
      <c r="AV14" s="5">
        <f t="shared" si="93"/>
        <v>4.7451800936472758E-4</v>
      </c>
      <c r="AW14" s="5">
        <f t="shared" si="94"/>
        <v>6.8534397287192034E-6</v>
      </c>
      <c r="AX14" s="5">
        <f t="shared" si="95"/>
        <v>4.3126215343405037E-4</v>
      </c>
      <c r="AY14" s="5">
        <f t="shared" si="96"/>
        <v>6.4737805228162943E-4</v>
      </c>
      <c r="AZ14" s="5">
        <f t="shared" si="97"/>
        <v>4.8589742832609318E-4</v>
      </c>
      <c r="BA14" s="5">
        <f t="shared" si="98"/>
        <v>2.4313079508108063E-4</v>
      </c>
      <c r="BB14" s="5">
        <f t="shared" si="99"/>
        <v>9.1242379673216265E-5</v>
      </c>
      <c r="BC14" s="5">
        <f t="shared" si="100"/>
        <v>2.739322872087849E-5</v>
      </c>
      <c r="BD14" s="5">
        <f t="shared" si="101"/>
        <v>9.4996096189511653E-4</v>
      </c>
      <c r="BE14" s="5">
        <f t="shared" si="102"/>
        <v>1.2501486258539702E-3</v>
      </c>
      <c r="BF14" s="5">
        <f t="shared" si="103"/>
        <v>8.2259779581191029E-4</v>
      </c>
      <c r="BG14" s="5">
        <f t="shared" si="104"/>
        <v>3.6084623309615713E-4</v>
      </c>
      <c r="BH14" s="5">
        <f t="shared" si="105"/>
        <v>1.1871841068863539E-4</v>
      </c>
      <c r="BI14" s="5">
        <f t="shared" si="106"/>
        <v>3.1246685693248748E-5</v>
      </c>
      <c r="BJ14" s="8">
        <f t="shared" si="107"/>
        <v>0.33240627289807362</v>
      </c>
      <c r="BK14" s="8">
        <f t="shared" si="108"/>
        <v>0.25134194072129296</v>
      </c>
      <c r="BL14" s="8">
        <f t="shared" si="109"/>
        <v>0.38182851779771765</v>
      </c>
      <c r="BM14" s="8">
        <f t="shared" si="110"/>
        <v>0.53325505154542918</v>
      </c>
      <c r="BN14" s="8">
        <f t="shared" si="111"/>
        <v>0.46538171630638103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1.3333333333333299</v>
      </c>
      <c r="F15">
        <f>VLOOKUP(B15,home!$B$2:$E$405,3,FALSE)</f>
        <v>0.8</v>
      </c>
      <c r="G15">
        <f>VLOOKUP(C15,away!$B$2:$E$405,4,FALSE)</f>
        <v>1.22</v>
      </c>
      <c r="H15">
        <f>VLOOKUP(A15,away!$A$2:$E$405,3,FALSE)</f>
        <v>1.2876344086021501</v>
      </c>
      <c r="I15">
        <f>VLOOKUP(C15,away!$B$2:$E$405,3,FALSE)</f>
        <v>1.1200000000000001</v>
      </c>
      <c r="J15">
        <f>VLOOKUP(B15,home!$B$2:$E$405,4,FALSE)</f>
        <v>0.44</v>
      </c>
      <c r="K15" s="3">
        <f t="shared" si="56"/>
        <v>1.3013333333333301</v>
      </c>
      <c r="L15" s="3">
        <f t="shared" si="57"/>
        <v>0.63454623655913955</v>
      </c>
      <c r="M15" s="5">
        <f t="shared" si="58"/>
        <v>0.14429729343499342</v>
      </c>
      <c r="N15" s="5">
        <f t="shared" si="59"/>
        <v>0.18777887785673764</v>
      </c>
      <c r="O15" s="5">
        <f t="shared" si="60"/>
        <v>9.1563304494844913E-2</v>
      </c>
      <c r="P15" s="5">
        <f t="shared" si="61"/>
        <v>0.11915438024929122</v>
      </c>
      <c r="Q15" s="5">
        <f t="shared" si="62"/>
        <v>0.12218145652545034</v>
      </c>
      <c r="R15" s="5">
        <f t="shared" si="63"/>
        <v>2.9050575137061187E-2</v>
      </c>
      <c r="S15" s="5">
        <f t="shared" si="64"/>
        <v>2.4598116143787617E-2</v>
      </c>
      <c r="T15" s="5">
        <f t="shared" si="65"/>
        <v>7.7529783415538636E-2</v>
      </c>
      <c r="U15" s="5">
        <f t="shared" si="66"/>
        <v>3.7804481778362202E-2</v>
      </c>
      <c r="V15" s="5">
        <f t="shared" si="67"/>
        <v>2.2568940173145723E-3</v>
      </c>
      <c r="W15" s="5">
        <f t="shared" si="68"/>
        <v>5.2999600697261874E-2</v>
      </c>
      <c r="X15" s="5">
        <f t="shared" si="69"/>
        <v>3.363069716158467E-2</v>
      </c>
      <c r="Y15" s="5">
        <f t="shared" si="70"/>
        <v>1.0670116158371844E-2</v>
      </c>
      <c r="Z15" s="5">
        <f t="shared" si="71"/>
        <v>6.1446443743668963E-3</v>
      </c>
      <c r="AA15" s="5">
        <f t="shared" si="72"/>
        <v>7.9962305458427668E-3</v>
      </c>
      <c r="AB15" s="5">
        <f t="shared" si="73"/>
        <v>5.2028806751616826E-3</v>
      </c>
      <c r="AC15" s="5">
        <f t="shared" si="74"/>
        <v>1.1647775987331672E-4</v>
      </c>
      <c r="AD15" s="5">
        <f t="shared" si="75"/>
        <v>1.7242536760175821E-2</v>
      </c>
      <c r="AE15" s="5">
        <f t="shared" si="76"/>
        <v>1.0941186809902186E-2</v>
      </c>
      <c r="AF15" s="5">
        <f t="shared" si="77"/>
        <v>3.4713444568569645E-3</v>
      </c>
      <c r="AG15" s="5">
        <f t="shared" si="78"/>
        <v>7.3424285363300583E-4</v>
      </c>
      <c r="AH15" s="5">
        <f t="shared" si="79"/>
        <v>9.7476524068720047E-4</v>
      </c>
      <c r="AI15" s="5">
        <f t="shared" si="80"/>
        <v>1.2684944998809405E-3</v>
      </c>
      <c r="AJ15" s="5">
        <f t="shared" si="81"/>
        <v>8.2536708792253007E-4</v>
      </c>
      <c r="AK15" s="5">
        <f t="shared" si="82"/>
        <v>3.5802590124994982E-4</v>
      </c>
      <c r="AL15" s="5">
        <f t="shared" si="83"/>
        <v>3.847289151485934E-6</v>
      </c>
      <c r="AM15" s="5">
        <f t="shared" si="84"/>
        <v>4.4876575674484154E-3</v>
      </c>
      <c r="AN15" s="5">
        <f t="shared" si="85"/>
        <v>2.8476262203905351E-3</v>
      </c>
      <c r="AO15" s="5">
        <f t="shared" si="86"/>
        <v>9.0347525063797028E-4</v>
      </c>
      <c r="AP15" s="5">
        <f t="shared" si="87"/>
        <v>1.9109894003888314E-4</v>
      </c>
      <c r="AQ15" s="5">
        <f t="shared" si="88"/>
        <v>3.0315278303028487E-5</v>
      </c>
      <c r="AR15" s="5">
        <f t="shared" si="89"/>
        <v>1.2370672300134541E-4</v>
      </c>
      <c r="AS15" s="5">
        <f t="shared" si="90"/>
        <v>1.6098368219908375E-4</v>
      </c>
      <c r="AT15" s="5">
        <f t="shared" si="91"/>
        <v>1.0474671588420359E-4</v>
      </c>
      <c r="AU15" s="5">
        <f t="shared" si="92"/>
        <v>4.5436797645769967E-5</v>
      </c>
      <c r="AV15" s="5">
        <f t="shared" si="93"/>
        <v>1.478210483409046E-5</v>
      </c>
      <c r="AW15" s="5">
        <f t="shared" si="94"/>
        <v>8.8247854206721194E-8</v>
      </c>
      <c r="AX15" s="5">
        <f t="shared" si="95"/>
        <v>9.7332306351769762E-4</v>
      </c>
      <c r="AY15" s="5">
        <f t="shared" si="96"/>
        <v>6.1761848691136735E-4</v>
      </c>
      <c r="AZ15" s="5">
        <f t="shared" si="97"/>
        <v>1.9595374324947915E-4</v>
      </c>
      <c r="BA15" s="5">
        <f t="shared" si="98"/>
        <v>4.1447236772877636E-5</v>
      </c>
      <c r="BB15" s="5">
        <f t="shared" si="99"/>
        <v>6.5750470275012692E-6</v>
      </c>
      <c r="BC15" s="5">
        <f t="shared" si="100"/>
        <v>8.3443426930005763E-7</v>
      </c>
      <c r="BD15" s="5">
        <f t="shared" si="101"/>
        <v>1.3082939252927944E-5</v>
      </c>
      <c r="BE15" s="5">
        <f t="shared" si="102"/>
        <v>1.7025264947810189E-5</v>
      </c>
      <c r="BF15" s="5">
        <f t="shared" si="103"/>
        <v>1.1077772392708472E-5</v>
      </c>
      <c r="BG15" s="5">
        <f t="shared" si="104"/>
        <v>4.8052914912370838E-6</v>
      </c>
      <c r="BH15" s="5">
        <f t="shared" si="105"/>
        <v>1.5633214984824608E-6</v>
      </c>
      <c r="BI15" s="5">
        <f t="shared" si="106"/>
        <v>4.0688047533836746E-7</v>
      </c>
      <c r="BJ15" s="8">
        <f t="shared" si="107"/>
        <v>0.52747576796407991</v>
      </c>
      <c r="BK15" s="8">
        <f t="shared" si="108"/>
        <v>0.29104462738132297</v>
      </c>
      <c r="BL15" s="8">
        <f t="shared" si="109"/>
        <v>0.17554174285463636</v>
      </c>
      <c r="BM15" s="8">
        <f t="shared" si="110"/>
        <v>0.30556336463697042</v>
      </c>
      <c r="BN15" s="8">
        <f t="shared" si="111"/>
        <v>0.6940258876983787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1.3333333333333299</v>
      </c>
      <c r="F16">
        <f>VLOOKUP(B16,home!$B$2:$E$405,3,FALSE)</f>
        <v>1.1200000000000001</v>
      </c>
      <c r="G16">
        <f>VLOOKUP(C16,away!$B$2:$E$405,4,FALSE)</f>
        <v>0.89</v>
      </c>
      <c r="H16">
        <f>VLOOKUP(A16,away!$A$2:$E$405,3,FALSE)</f>
        <v>1.2876344086021501</v>
      </c>
      <c r="I16">
        <f>VLOOKUP(C16,away!$B$2:$E$405,3,FALSE)</f>
        <v>0.7</v>
      </c>
      <c r="J16">
        <f>VLOOKUP(B16,home!$B$2:$E$405,4,FALSE)</f>
        <v>1.02</v>
      </c>
      <c r="K16" s="3">
        <f t="shared" si="56"/>
        <v>1.3290666666666633</v>
      </c>
      <c r="L16" s="3">
        <f t="shared" si="57"/>
        <v>0.91937096774193505</v>
      </c>
      <c r="M16" s="5">
        <f t="shared" si="58"/>
        <v>0.10556402538972862</v>
      </c>
      <c r="N16" s="5">
        <f t="shared" si="59"/>
        <v>0.14030162734464161</v>
      </c>
      <c r="O16" s="5">
        <f t="shared" si="60"/>
        <v>9.7052500181288998E-2</v>
      </c>
      <c r="P16" s="5">
        <f t="shared" si="61"/>
        <v>0.12898924290761149</v>
      </c>
      <c r="Q16" s="5">
        <f t="shared" si="62"/>
        <v>9.3235108091425614E-2</v>
      </c>
      <c r="R16" s="5">
        <f t="shared" si="63"/>
        <v>4.4613625506722987E-2</v>
      </c>
      <c r="S16" s="5">
        <f t="shared" si="64"/>
        <v>3.940316013067105E-2</v>
      </c>
      <c r="T16" s="5">
        <f t="shared" si="65"/>
        <v>8.5717651553537888E-2</v>
      </c>
      <c r="U16" s="5">
        <f t="shared" si="66"/>
        <v>5.9294482540135147E-2</v>
      </c>
      <c r="V16" s="5">
        <f t="shared" si="67"/>
        <v>5.3496589441109381E-3</v>
      </c>
      <c r="W16" s="5">
        <f t="shared" si="68"/>
        <v>4.1305224775792369E-2</v>
      </c>
      <c r="X16" s="5">
        <f t="shared" si="69"/>
        <v>3.797482447491838E-2</v>
      </c>
      <c r="Y16" s="5">
        <f t="shared" si="70"/>
        <v>1.7456475563667914E-2</v>
      </c>
      <c r="Z16" s="5">
        <f t="shared" si="71"/>
        <v>1.3672157352197399E-2</v>
      </c>
      <c r="AA16" s="5">
        <f t="shared" si="72"/>
        <v>1.8171208598227111E-2</v>
      </c>
      <c r="AB16" s="5">
        <f t="shared" si="73"/>
        <v>1.207537382047516E-2</v>
      </c>
      <c r="AC16" s="5">
        <f t="shared" si="74"/>
        <v>4.0854854107923665E-4</v>
      </c>
      <c r="AD16" s="5">
        <f t="shared" si="75"/>
        <v>1.3724349352169903E-2</v>
      </c>
      <c r="AE16" s="5">
        <f t="shared" si="76"/>
        <v>1.2617768345532843E-2</v>
      </c>
      <c r="AF16" s="5">
        <f t="shared" si="77"/>
        <v>5.8002049472880412E-3</v>
      </c>
      <c r="AG16" s="5">
        <f t="shared" si="78"/>
        <v>1.7775133451632557E-3</v>
      </c>
      <c r="AH16" s="5">
        <f t="shared" si="79"/>
        <v>3.1424461340024338E-3</v>
      </c>
      <c r="AI16" s="5">
        <f t="shared" si="80"/>
        <v>4.1765204084981576E-3</v>
      </c>
      <c r="AJ16" s="5">
        <f t="shared" si="81"/>
        <v>2.7754370287939689E-3</v>
      </c>
      <c r="AK16" s="5">
        <f t="shared" si="82"/>
        <v>1.229580280134143E-3</v>
      </c>
      <c r="AL16" s="5">
        <f t="shared" si="83"/>
        <v>1.996830522908328E-5</v>
      </c>
      <c r="AM16" s="5">
        <f t="shared" si="84"/>
        <v>3.6481150491314458E-3</v>
      </c>
      <c r="AN16" s="5">
        <f t="shared" si="85"/>
        <v>3.3539710631538939E-3</v>
      </c>
      <c r="AO16" s="5">
        <f t="shared" si="86"/>
        <v>1.541771811055121E-3</v>
      </c>
      <c r="AP16" s="5">
        <f t="shared" si="87"/>
        <v>4.7248674732232755E-4</v>
      </c>
      <c r="AQ16" s="5">
        <f t="shared" si="88"/>
        <v>1.0859764953274186E-4</v>
      </c>
      <c r="AR16" s="5">
        <f t="shared" si="89"/>
        <v>5.7781474865894404E-4</v>
      </c>
      <c r="AS16" s="5">
        <f t="shared" si="90"/>
        <v>7.6795432195097863E-4</v>
      </c>
      <c r="AT16" s="5">
        <f t="shared" si="91"/>
        <v>5.1033124541382245E-4</v>
      </c>
      <c r="AU16" s="5">
        <f t="shared" si="92"/>
        <v>2.2608808241266534E-4</v>
      </c>
      <c r="AV16" s="5">
        <f t="shared" si="93"/>
        <v>7.5121533516314706E-5</v>
      </c>
      <c r="AW16" s="5">
        <f t="shared" si="94"/>
        <v>6.7776050393704457E-7</v>
      </c>
      <c r="AX16" s="5">
        <f t="shared" si="95"/>
        <v>8.0809801799427159E-4</v>
      </c>
      <c r="AY16" s="5">
        <f t="shared" si="96"/>
        <v>7.4294185683373309E-4</v>
      </c>
      <c r="AZ16" s="5">
        <f t="shared" si="97"/>
        <v>3.4151958694660962E-4</v>
      </c>
      <c r="BA16" s="5">
        <f t="shared" si="98"/>
        <v>1.046610643846435E-4</v>
      </c>
      <c r="BB16" s="5">
        <f t="shared" si="99"/>
        <v>2.4055586012052664E-5</v>
      </c>
      <c r="BC16" s="5">
        <f t="shared" si="100"/>
        <v>4.4232014783000436E-6</v>
      </c>
      <c r="BD16" s="5">
        <f t="shared" si="101"/>
        <v>8.8537684108356033E-5</v>
      </c>
      <c r="BE16" s="5">
        <f t="shared" si="102"/>
        <v>1.1767248469227877E-4</v>
      </c>
      <c r="BF16" s="5">
        <f t="shared" si="103"/>
        <v>7.8197288494175459E-5</v>
      </c>
      <c r="BG16" s="5">
        <f t="shared" si="104"/>
        <v>3.4643136520441734E-5</v>
      </c>
      <c r="BH16" s="5">
        <f t="shared" si="105"/>
        <v>1.1510759494525407E-5</v>
      </c>
      <c r="BI16" s="5">
        <f t="shared" si="106"/>
        <v>3.059713350438105E-6</v>
      </c>
      <c r="BJ16" s="8">
        <f t="shared" si="107"/>
        <v>0.46106138942798297</v>
      </c>
      <c r="BK16" s="8">
        <f t="shared" si="108"/>
        <v>0.28047754607526415</v>
      </c>
      <c r="BL16" s="8">
        <f t="shared" si="109"/>
        <v>0.24502210549689105</v>
      </c>
      <c r="BM16" s="8">
        <f t="shared" si="110"/>
        <v>0.38973480483458656</v>
      </c>
      <c r="BN16" s="8">
        <f t="shared" si="111"/>
        <v>0.60975612942141932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1.3333333333333299</v>
      </c>
      <c r="F17">
        <f>VLOOKUP(B17,home!$B$2:$E$405,3,FALSE)</f>
        <v>0.47</v>
      </c>
      <c r="G17">
        <f>VLOOKUP(C17,away!$B$2:$E$405,4,FALSE)</f>
        <v>1.3</v>
      </c>
      <c r="H17">
        <f>VLOOKUP(A17,away!$A$2:$E$405,3,FALSE)</f>
        <v>1.2876344086021501</v>
      </c>
      <c r="I17">
        <f>VLOOKUP(C17,away!$B$2:$E$405,3,FALSE)</f>
        <v>0.8</v>
      </c>
      <c r="J17">
        <f>VLOOKUP(B17,home!$B$2:$E$405,4,FALSE)</f>
        <v>0.97</v>
      </c>
      <c r="K17" s="3">
        <f t="shared" si="56"/>
        <v>0.81466666666666454</v>
      </c>
      <c r="L17" s="3">
        <f t="shared" si="57"/>
        <v>0.99920430107526848</v>
      </c>
      <c r="M17" s="5">
        <f t="shared" si="58"/>
        <v>0.1630218614665436</v>
      </c>
      <c r="N17" s="5">
        <f t="shared" si="59"/>
        <v>0.13280847647474384</v>
      </c>
      <c r="O17" s="5">
        <f t="shared" si="60"/>
        <v>0.16289214514666694</v>
      </c>
      <c r="P17" s="5">
        <f t="shared" si="61"/>
        <v>0.13270280091281766</v>
      </c>
      <c r="Q17" s="5">
        <f t="shared" si="62"/>
        <v>5.4097319417378831E-2</v>
      </c>
      <c r="R17" s="5">
        <f t="shared" si="63"/>
        <v>8.1381266020963267E-2</v>
      </c>
      <c r="S17" s="5">
        <f t="shared" si="64"/>
        <v>2.7005631655299428E-2</v>
      </c>
      <c r="T17" s="5">
        <f t="shared" si="65"/>
        <v>5.4054274238487569E-2</v>
      </c>
      <c r="U17" s="5">
        <f t="shared" si="66"/>
        <v>6.629860471841123E-2</v>
      </c>
      <c r="V17" s="5">
        <f t="shared" si="67"/>
        <v>2.4425646752997418E-3</v>
      </c>
      <c r="W17" s="5">
        <f t="shared" si="68"/>
        <v>1.4690427628452619E-2</v>
      </c>
      <c r="X17" s="5">
        <f t="shared" si="69"/>
        <v>1.4678738470984814E-2</v>
      </c>
      <c r="Y17" s="5">
        <f t="shared" si="70"/>
        <v>7.3335293072835173E-3</v>
      </c>
      <c r="Z17" s="5">
        <f t="shared" si="71"/>
        <v>2.71055036783657E-2</v>
      </c>
      <c r="AA17" s="5">
        <f t="shared" si="72"/>
        <v>2.2081950329975199E-2</v>
      </c>
      <c r="AB17" s="5">
        <f t="shared" si="73"/>
        <v>8.9947144344098718E-3</v>
      </c>
      <c r="AC17" s="5">
        <f t="shared" si="74"/>
        <v>1.2426829249581343E-4</v>
      </c>
      <c r="AD17" s="5">
        <f t="shared" si="75"/>
        <v>2.9919504269948416E-3</v>
      </c>
      <c r="AE17" s="5">
        <f t="shared" si="76"/>
        <v>2.9895697352572319E-3</v>
      </c>
      <c r="AF17" s="5">
        <f t="shared" si="77"/>
        <v>1.4935954689167387E-3</v>
      </c>
      <c r="AG17" s="5">
        <f t="shared" si="78"/>
        <v>4.9746900553604596E-4</v>
      </c>
      <c r="AH17" s="5">
        <f t="shared" si="79"/>
        <v>6.7709839645586287E-3</v>
      </c>
      <c r="AI17" s="5">
        <f t="shared" si="80"/>
        <v>5.5160949364604145E-3</v>
      </c>
      <c r="AJ17" s="5">
        <f t="shared" si="81"/>
        <v>2.2468893374515361E-3</v>
      </c>
      <c r="AK17" s="5">
        <f t="shared" si="82"/>
        <v>6.101552823035046E-4</v>
      </c>
      <c r="AL17" s="5">
        <f t="shared" si="83"/>
        <v>4.0462672504158747E-6</v>
      </c>
      <c r="AM17" s="5">
        <f t="shared" si="84"/>
        <v>4.8748845623835835E-4</v>
      </c>
      <c r="AN17" s="5">
        <f t="shared" si="85"/>
        <v>4.8710056219791048E-4</v>
      </c>
      <c r="AO17" s="5">
        <f t="shared" si="86"/>
        <v>2.4335648840216671E-4</v>
      </c>
      <c r="AP17" s="5">
        <f t="shared" si="87"/>
        <v>8.1054283302006231E-5</v>
      </c>
      <c r="AQ17" s="5">
        <f t="shared" si="88"/>
        <v>2.0247447123984482E-5</v>
      </c>
      <c r="AR17" s="5">
        <f t="shared" si="89"/>
        <v>1.3531192599797312E-3</v>
      </c>
      <c r="AS17" s="5">
        <f t="shared" si="90"/>
        <v>1.1023411571301513E-3</v>
      </c>
      <c r="AT17" s="5">
        <f t="shared" si="91"/>
        <v>4.4902029800434706E-4</v>
      </c>
      <c r="AU17" s="5">
        <f t="shared" si="92"/>
        <v>1.219339564802913E-4</v>
      </c>
      <c r="AV17" s="5">
        <f t="shared" si="93"/>
        <v>2.4833882469819259E-5</v>
      </c>
      <c r="AW17" s="5">
        <f t="shared" si="94"/>
        <v>9.1492670666236602E-8</v>
      </c>
      <c r="AX17" s="5">
        <f t="shared" si="95"/>
        <v>6.6190099280363568E-5</v>
      </c>
      <c r="AY17" s="5">
        <f t="shared" si="96"/>
        <v>6.6137431889538314E-5</v>
      </c>
      <c r="AZ17" s="5">
        <f t="shared" si="97"/>
        <v>3.3042403203049649E-5</v>
      </c>
      <c r="BA17" s="5">
        <f t="shared" si="98"/>
        <v>1.1005370466116814E-5</v>
      </c>
      <c r="BB17" s="5">
        <f t="shared" si="99"/>
        <v>2.7491533761676631E-6</v>
      </c>
      <c r="BC17" s="5">
        <f t="shared" si="100"/>
        <v>5.4939317555646497E-7</v>
      </c>
      <c r="BD17" s="5">
        <f t="shared" si="101"/>
        <v>2.2534043073992187E-4</v>
      </c>
      <c r="BE17" s="5">
        <f t="shared" si="102"/>
        <v>1.8357733757612253E-4</v>
      </c>
      <c r="BF17" s="5">
        <f t="shared" si="103"/>
        <v>7.4777168839340369E-5</v>
      </c>
      <c r="BG17" s="5">
        <f t="shared" si="104"/>
        <v>2.0306155627038605E-5</v>
      </c>
      <c r="BH17" s="5">
        <f t="shared" si="105"/>
        <v>4.1356870293735173E-6</v>
      </c>
      <c r="BI17" s="5">
        <f t="shared" si="106"/>
        <v>6.7384127331925679E-7</v>
      </c>
      <c r="BJ17" s="8">
        <f t="shared" si="107"/>
        <v>0.28713427126269137</v>
      </c>
      <c r="BK17" s="8">
        <f t="shared" si="108"/>
        <v>0.32536731070159619</v>
      </c>
      <c r="BL17" s="8">
        <f t="shared" si="109"/>
        <v>0.36035286334635008</v>
      </c>
      <c r="BM17" s="8">
        <f t="shared" si="110"/>
        <v>0.27299003361067037</v>
      </c>
      <c r="BN17" s="8">
        <f t="shared" si="111"/>
        <v>0.72690386943911423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1.3333333333333299</v>
      </c>
      <c r="F18">
        <f>VLOOKUP(B18,home!$B$2:$E$405,3,FALSE)</f>
        <v>1.02</v>
      </c>
      <c r="G18">
        <f>VLOOKUP(C18,away!$B$2:$E$405,4,FALSE)</f>
        <v>0.7</v>
      </c>
      <c r="H18">
        <f>VLOOKUP(A18,away!$A$2:$E$405,3,FALSE)</f>
        <v>1.2876344086021501</v>
      </c>
      <c r="I18">
        <f>VLOOKUP(C18,away!$B$2:$E$405,3,FALSE)</f>
        <v>0.8</v>
      </c>
      <c r="J18">
        <f>VLOOKUP(B18,home!$B$2:$E$405,4,FALSE)</f>
        <v>0.67</v>
      </c>
      <c r="K18" s="3">
        <f t="shared" ref="K18:K81" si="112">E18*F18*G18</f>
        <v>0.95199999999999751</v>
      </c>
      <c r="L18" s="3">
        <f t="shared" ref="L18:L81" si="113">H18*I18*J18</f>
        <v>0.69017204301075252</v>
      </c>
      <c r="M18" s="5">
        <f t="shared" si="58"/>
        <v>0.1935591665413903</v>
      </c>
      <c r="N18" s="5">
        <f t="shared" si="59"/>
        <v>0.18426832654740308</v>
      </c>
      <c r="O18" s="5">
        <f t="shared" si="60"/>
        <v>0.13358912541532983</v>
      </c>
      <c r="P18" s="5">
        <f t="shared" si="61"/>
        <v>0.12717684739539367</v>
      </c>
      <c r="Q18" s="5">
        <f t="shared" si="62"/>
        <v>8.7711723436563624E-2</v>
      </c>
      <c r="R18" s="5">
        <f t="shared" si="63"/>
        <v>4.6099739805958918E-2</v>
      </c>
      <c r="S18" s="5">
        <f t="shared" si="64"/>
        <v>2.0890189292549783E-2</v>
      </c>
      <c r="T18" s="5">
        <f t="shared" si="65"/>
        <v>6.0536179360207221E-2</v>
      </c>
      <c r="U18" s="5">
        <f t="shared" si="66"/>
        <v>4.3886952295272771E-2</v>
      </c>
      <c r="V18" s="5">
        <f t="shared" si="67"/>
        <v>1.5250854490022464E-3</v>
      </c>
      <c r="W18" s="5">
        <f t="shared" si="68"/>
        <v>2.783385357053612E-2</v>
      </c>
      <c r="X18" s="5">
        <f t="shared" si="69"/>
        <v>1.9210147583639044E-2</v>
      </c>
      <c r="Y18" s="5">
        <f t="shared" si="70"/>
        <v>6.6291534021691145E-3</v>
      </c>
      <c r="Z18" s="5">
        <f t="shared" si="71"/>
        <v>1.0605583868047594E-2</v>
      </c>
      <c r="AA18" s="5">
        <f t="shared" si="72"/>
        <v>1.0096515842381283E-2</v>
      </c>
      <c r="AB18" s="5">
        <f t="shared" si="73"/>
        <v>4.8059415409734772E-3</v>
      </c>
      <c r="AC18" s="5">
        <f t="shared" si="74"/>
        <v>6.2627994736178975E-5</v>
      </c>
      <c r="AD18" s="5">
        <f t="shared" si="75"/>
        <v>6.6244571497875784E-3</v>
      </c>
      <c r="AE18" s="5">
        <f t="shared" si="76"/>
        <v>4.5720151249060799E-3</v>
      </c>
      <c r="AF18" s="5">
        <f t="shared" si="77"/>
        <v>1.5777385097162449E-3</v>
      </c>
      <c r="AG18" s="5">
        <f t="shared" si="78"/>
        <v>3.6297033686253364E-4</v>
      </c>
      <c r="AH18" s="5">
        <f t="shared" si="79"/>
        <v>1.8299193713830716E-3</v>
      </c>
      <c r="AI18" s="5">
        <f t="shared" si="80"/>
        <v>1.7420832415566796E-3</v>
      </c>
      <c r="AJ18" s="5">
        <f t="shared" si="81"/>
        <v>8.2923162298097718E-4</v>
      </c>
      <c r="AK18" s="5">
        <f t="shared" si="82"/>
        <v>2.6314283502596277E-4</v>
      </c>
      <c r="AL18" s="5">
        <f t="shared" si="83"/>
        <v>1.6459733882020767E-6</v>
      </c>
      <c r="AM18" s="5">
        <f t="shared" si="84"/>
        <v>1.261296641319552E-3</v>
      </c>
      <c r="AN18" s="5">
        <f t="shared" si="85"/>
        <v>8.7051167978211561E-4</v>
      </c>
      <c r="AO18" s="5">
        <f t="shared" si="86"/>
        <v>3.0040141224997233E-4</v>
      </c>
      <c r="AP18" s="5">
        <f t="shared" si="87"/>
        <v>6.9109552138626248E-5</v>
      </c>
      <c r="AQ18" s="5">
        <f t="shared" si="88"/>
        <v>1.1924370197768449E-5</v>
      </c>
      <c r="AR18" s="5">
        <f t="shared" si="89"/>
        <v>2.5259183821848137E-4</v>
      </c>
      <c r="AS18" s="5">
        <f t="shared" si="90"/>
        <v>2.4046742998399363E-4</v>
      </c>
      <c r="AT18" s="5">
        <f t="shared" si="91"/>
        <v>1.1446249667238066E-4</v>
      </c>
      <c r="AU18" s="5">
        <f t="shared" si="92"/>
        <v>3.6322765610702042E-5</v>
      </c>
      <c r="AV18" s="5">
        <f t="shared" si="93"/>
        <v>8.6448182153470611E-6</v>
      </c>
      <c r="AW18" s="5">
        <f t="shared" si="94"/>
        <v>3.0041016247363038E-8</v>
      </c>
      <c r="AX18" s="5">
        <f t="shared" si="95"/>
        <v>2.0012573375603496E-4</v>
      </c>
      <c r="AY18" s="5">
        <f t="shared" si="96"/>
        <v>1.3812118652542857E-4</v>
      </c>
      <c r="AZ18" s="5">
        <f t="shared" si="97"/>
        <v>4.7663690743662126E-5</v>
      </c>
      <c r="BA18" s="5">
        <f t="shared" si="98"/>
        <v>1.0965382272661995E-5</v>
      </c>
      <c r="BB18" s="5">
        <f t="shared" si="99"/>
        <v>1.8920000713792545E-6</v>
      </c>
      <c r="BC18" s="5">
        <f t="shared" si="100"/>
        <v>2.6116111092806202E-7</v>
      </c>
      <c r="BD18" s="5">
        <f t="shared" si="101"/>
        <v>2.9055304171848447E-5</v>
      </c>
      <c r="BE18" s="5">
        <f t="shared" si="102"/>
        <v>2.766064957159965E-5</v>
      </c>
      <c r="BF18" s="5">
        <f t="shared" si="103"/>
        <v>1.3166469196081397E-5</v>
      </c>
      <c r="BG18" s="5">
        <f t="shared" si="104"/>
        <v>4.1781595582231535E-6</v>
      </c>
      <c r="BH18" s="5">
        <f t="shared" si="105"/>
        <v>9.9440197485710769E-7</v>
      </c>
      <c r="BI18" s="5">
        <f t="shared" si="106"/>
        <v>1.8933413601279288E-7</v>
      </c>
      <c r="BJ18" s="8">
        <f t="shared" si="107"/>
        <v>0.40223883783195891</v>
      </c>
      <c r="BK18" s="8">
        <f t="shared" si="108"/>
        <v>0.34335368383298581</v>
      </c>
      <c r="BL18" s="8">
        <f t="shared" si="109"/>
        <v>0.24387038563817248</v>
      </c>
      <c r="BM18" s="8">
        <f t="shared" si="110"/>
        <v>0.22752547088361594</v>
      </c>
      <c r="BN18" s="8">
        <f t="shared" si="111"/>
        <v>0.77240492914203951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1.3333333333333299</v>
      </c>
      <c r="F19">
        <f>VLOOKUP(B19,home!$B$2:$E$405,3,FALSE)</f>
        <v>1.07</v>
      </c>
      <c r="G19">
        <f>VLOOKUP(C19,away!$B$2:$E$405,4,FALSE)</f>
        <v>1.24</v>
      </c>
      <c r="H19">
        <f>VLOOKUP(A19,away!$A$2:$E$405,3,FALSE)</f>
        <v>1.2876344086021501</v>
      </c>
      <c r="I19">
        <f>VLOOKUP(C19,away!$B$2:$E$405,3,FALSE)</f>
        <v>0.71</v>
      </c>
      <c r="J19">
        <f>VLOOKUP(B19,home!$B$2:$E$405,4,FALSE)</f>
        <v>1</v>
      </c>
      <c r="K19" s="3">
        <f t="shared" si="112"/>
        <v>1.7690666666666623</v>
      </c>
      <c r="L19" s="3">
        <f t="shared" si="113"/>
        <v>0.91422043010752652</v>
      </c>
      <c r="M19" s="5">
        <f t="shared" si="58"/>
        <v>6.8338150438520456E-2</v>
      </c>
      <c r="N19" s="5">
        <f t="shared" si="59"/>
        <v>0.12089474400243828</v>
      </c>
      <c r="O19" s="5">
        <f t="shared" si="60"/>
        <v>6.2476133286657021E-2</v>
      </c>
      <c r="P19" s="5">
        <f t="shared" si="61"/>
        <v>0.11052444485964844</v>
      </c>
      <c r="Q19" s="5">
        <f t="shared" si="62"/>
        <v>0.1069354308949565</v>
      </c>
      <c r="R19" s="5">
        <f t="shared" si="63"/>
        <v>2.8558478722391364E-2</v>
      </c>
      <c r="S19" s="5">
        <f t="shared" si="64"/>
        <v>4.4688262826644412E-2</v>
      </c>
      <c r="T19" s="5">
        <f t="shared" si="65"/>
        <v>9.7762555626520808E-2</v>
      </c>
      <c r="U19" s="5">
        <f t="shared" si="66"/>
        <v>5.0521852758491692E-2</v>
      </c>
      <c r="V19" s="5">
        <f t="shared" si="67"/>
        <v>8.0305646894041523E-3</v>
      </c>
      <c r="W19" s="5">
        <f t="shared" si="68"/>
        <v>6.3058635427301321E-2</v>
      </c>
      <c r="X19" s="5">
        <f t="shared" si="69"/>
        <v>5.7649492802341121E-2</v>
      </c>
      <c r="Y19" s="5">
        <f t="shared" si="70"/>
        <v>2.6352172052618524E-2</v>
      </c>
      <c r="Z19" s="5">
        <f t="shared" si="71"/>
        <v>8.7029149002670943E-3</v>
      </c>
      <c r="AA19" s="5">
        <f t="shared" si="72"/>
        <v>1.5396036652899138E-2</v>
      </c>
      <c r="AB19" s="5">
        <f t="shared" si="73"/>
        <v>1.3618307620711019E-2</v>
      </c>
      <c r="AC19" s="5">
        <f t="shared" si="74"/>
        <v>8.1174799371800288E-4</v>
      </c>
      <c r="AD19" s="5">
        <f t="shared" si="75"/>
        <v>2.7888732494981056E-2</v>
      </c>
      <c r="AE19" s="5">
        <f t="shared" si="76"/>
        <v>2.5496449016715331E-2</v>
      </c>
      <c r="AF19" s="5">
        <f t="shared" si="77"/>
        <v>1.1654687293138054E-2</v>
      </c>
      <c r="AG19" s="5">
        <f t="shared" si="78"/>
        <v>3.5516510766337999E-3</v>
      </c>
      <c r="AH19" s="5">
        <f t="shared" si="79"/>
        <v>1.9890956508278458E-3</v>
      </c>
      <c r="AI19" s="5">
        <f t="shared" si="80"/>
        <v>3.5188428126911725E-3</v>
      </c>
      <c r="AJ19" s="5">
        <f t="shared" si="81"/>
        <v>3.1125337625857578E-3</v>
      </c>
      <c r="AK19" s="5">
        <f t="shared" si="82"/>
        <v>1.8354265760883444E-3</v>
      </c>
      <c r="AL19" s="5">
        <f t="shared" si="83"/>
        <v>5.2514149590471777E-5</v>
      </c>
      <c r="AM19" s="5">
        <f t="shared" si="84"/>
        <v>9.8674054064908749E-3</v>
      </c>
      <c r="AN19" s="5">
        <f t="shared" si="85"/>
        <v>9.0209836147674208E-3</v>
      </c>
      <c r="AO19" s="5">
        <f t="shared" si="86"/>
        <v>4.1235837601428099E-3</v>
      </c>
      <c r="AP19" s="5">
        <f t="shared" si="87"/>
        <v>1.256621506260724E-3</v>
      </c>
      <c r="AQ19" s="5">
        <f t="shared" si="88"/>
        <v>2.8720726348401167E-4</v>
      </c>
      <c r="AR19" s="5">
        <f t="shared" si="89"/>
        <v>3.6369437628496875E-4</v>
      </c>
      <c r="AS19" s="5">
        <f t="shared" si="90"/>
        <v>6.433995979398605E-4</v>
      </c>
      <c r="AT19" s="5">
        <f t="shared" si="91"/>
        <v>5.6910839103106996E-4</v>
      </c>
      <c r="AU19" s="5">
        <f t="shared" si="92"/>
        <v>3.3559689476445422E-4</v>
      </c>
      <c r="AV19" s="5">
        <f t="shared" si="93"/>
        <v>1.4842331999115888E-4</v>
      </c>
      <c r="AW19" s="5">
        <f t="shared" si="94"/>
        <v>2.3592228066196463E-6</v>
      </c>
      <c r="AX19" s="5">
        <f t="shared" si="95"/>
        <v>2.9093496651849023E-3</v>
      </c>
      <c r="AY19" s="5">
        <f t="shared" si="96"/>
        <v>2.6597869022385295E-3</v>
      </c>
      <c r="AZ19" s="5">
        <f t="shared" si="97"/>
        <v>1.215815762879437E-3</v>
      </c>
      <c r="BA19" s="5">
        <f t="shared" si="98"/>
        <v>3.705078698903832E-4</v>
      </c>
      <c r="BB19" s="5">
        <f t="shared" si="99"/>
        <v>8.4681466042352385E-5</v>
      </c>
      <c r="BC19" s="5">
        <f t="shared" si="100"/>
        <v>1.5483505261475061E-5</v>
      </c>
      <c r="BD19" s="5">
        <f t="shared" si="101"/>
        <v>5.5416138185822112E-5</v>
      </c>
      <c r="BE19" s="5">
        <f t="shared" si="102"/>
        <v>9.803484285993147E-5</v>
      </c>
      <c r="BF19" s="5">
        <f t="shared" si="103"/>
        <v>8.6715086337704509E-5</v>
      </c>
      <c r="BG19" s="5">
        <f t="shared" si="104"/>
        <v>5.1134922912384931E-5</v>
      </c>
      <c r="BH19" s="5">
        <f t="shared" si="105"/>
        <v>2.261527190671738E-5</v>
      </c>
      <c r="BI19" s="5">
        <f t="shared" si="106"/>
        <v>8.0015847375553476E-6</v>
      </c>
      <c r="BJ19" s="8">
        <f t="shared" si="107"/>
        <v>0.57305597741028758</v>
      </c>
      <c r="BK19" s="8">
        <f t="shared" si="108"/>
        <v>0.23510547185976446</v>
      </c>
      <c r="BL19" s="8">
        <f t="shared" si="109"/>
        <v>0.18340884827029494</v>
      </c>
      <c r="BM19" s="8">
        <f t="shared" si="110"/>
        <v>0.4998884025565703</v>
      </c>
      <c r="BN19" s="8">
        <f t="shared" si="111"/>
        <v>0.4977273822046121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1.3333333333333299</v>
      </c>
      <c r="F20">
        <f>VLOOKUP(B20,home!$B$2:$E$405,3,FALSE)</f>
        <v>0.98</v>
      </c>
      <c r="G20">
        <f>VLOOKUP(C20,away!$B$2:$E$405,4,FALSE)</f>
        <v>1.65</v>
      </c>
      <c r="H20">
        <f>VLOOKUP(A20,away!$A$2:$E$405,3,FALSE)</f>
        <v>1.2876344086021501</v>
      </c>
      <c r="I20">
        <f>VLOOKUP(C20,away!$B$2:$E$405,3,FALSE)</f>
        <v>0.95</v>
      </c>
      <c r="J20">
        <f>VLOOKUP(B20,home!$B$2:$E$405,4,FALSE)</f>
        <v>0.78</v>
      </c>
      <c r="K20" s="3">
        <f t="shared" si="112"/>
        <v>2.1559999999999944</v>
      </c>
      <c r="L20" s="3">
        <f t="shared" si="113"/>
        <v>0.95413709677419312</v>
      </c>
      <c r="M20" s="5">
        <f t="shared" ref="M20:M83" si="114">_xlfn.POISSON.DIST(0,K20,FALSE) * _xlfn.POISSON.DIST(0,L20,FALSE)</f>
        <v>4.459484111230174E-2</v>
      </c>
      <c r="N20" s="5">
        <f t="shared" ref="N20:N83" si="115">_xlfn.POISSON.DIST(1,K20,FALSE) * _xlfn.POISSON.DIST(0,L20,FALSE)</f>
        <v>9.6146477438122296E-2</v>
      </c>
      <c r="O20" s="5">
        <f t="shared" ref="O20:O83" si="116">_xlfn.POISSON.DIST(0,K20,FALSE) * _xlfn.POISSON.DIST(1,L20,FALSE)</f>
        <v>4.2549592229998011E-2</v>
      </c>
      <c r="P20" s="5">
        <f t="shared" ref="P20:P83" si="117">_xlfn.POISSON.DIST(1,K20,FALSE) * _xlfn.POISSON.DIST(1,L20,FALSE)</f>
        <v>9.1736920847875464E-2</v>
      </c>
      <c r="Q20" s="5">
        <f t="shared" ref="Q20:Q83" si="118">_xlfn.POISSON.DIST(2,K20,FALSE) * _xlfn.POISSON.DIST(0,L20,FALSE)</f>
        <v>0.1036459026782956</v>
      </c>
      <c r="R20" s="5">
        <f t="shared" ref="R20:R83" si="119">_xlfn.POISSON.DIST(0,K20,FALSE) * _xlfn.POISSON.DIST(2,L20,FALSE)</f>
        <v>2.0299072199628031E-2</v>
      </c>
      <c r="S20" s="5">
        <f t="shared" ref="S20:S83" si="120">_xlfn.POISSON.DIST(2,K20,FALSE) * _xlfn.POISSON.DIST(2,L20,FALSE)</f>
        <v>4.7178454036064847E-2</v>
      </c>
      <c r="T20" s="5">
        <f t="shared" ref="T20:T83" si="121">_xlfn.POISSON.DIST(2,K20,FALSE) * _xlfn.POISSON.DIST(1,L20,FALSE)</f>
        <v>9.8892400674009534E-2</v>
      </c>
      <c r="U20" s="5">
        <f t="shared" ref="U20:U83" si="122">_xlfn.POISSON.DIST(1,K20,FALSE) * _xlfn.POISSON.DIST(2,L20,FALSE)</f>
        <v>4.3764799662397921E-2</v>
      </c>
      <c r="V20" s="5">
        <f t="shared" ref="V20:V83" si="123">_xlfn.POISSON.DIST(3,K20,FALSE) * _xlfn.POISSON.DIST(3,L20,FALSE)</f>
        <v>1.0783524620239607E-2</v>
      </c>
      <c r="W20" s="5">
        <f t="shared" ref="W20:W83" si="124">_xlfn.POISSON.DIST(3,K20,FALSE) * _xlfn.POISSON.DIST(0,L20,FALSE)</f>
        <v>7.4486855391468251E-2</v>
      </c>
      <c r="X20" s="5">
        <f t="shared" ref="X20:X83" si="125">_xlfn.POISSON.DIST(3,K20,FALSE) * _xlfn.POISSON.DIST(1,L20,FALSE)</f>
        <v>7.1070671951054668E-2</v>
      </c>
      <c r="Y20" s="5">
        <f t="shared" ref="Y20:Y83" si="126">_xlfn.POISSON.DIST(3,K20,FALSE) * _xlfn.POISSON.DIST(2,L20,FALSE)</f>
        <v>3.3905582300585185E-2</v>
      </c>
      <c r="Z20" s="5">
        <f t="shared" ref="Z20:Z83" si="127">_xlfn.POISSON.DIST(0,K20,FALSE) * _xlfn.POISSON.DIST(3,L20,FALSE)</f>
        <v>6.456032605254276E-3</v>
      </c>
      <c r="AA20" s="5">
        <f t="shared" ref="AA20:AA83" si="128">_xlfn.POISSON.DIST(1,K20,FALSE) * _xlfn.POISSON.DIST(3,L20,FALSE)</f>
        <v>1.3919206296928182E-2</v>
      </c>
      <c r="AB20" s="5">
        <f t="shared" ref="AB20:AB83" si="129">_xlfn.POISSON.DIST(2,K20,FALSE) * _xlfn.POISSON.DIST(3,L20,FALSE)</f>
        <v>1.5004904388088545E-2</v>
      </c>
      <c r="AC20" s="5">
        <f t="shared" ref="AC20:AC83" si="130">_xlfn.POISSON.DIST(4,K20,FALSE) * _xlfn.POISSON.DIST(4,L20,FALSE)</f>
        <v>1.3864374777915001E-3</v>
      </c>
      <c r="AD20" s="5">
        <f t="shared" ref="AD20:AD83" si="131">_xlfn.POISSON.DIST(4,K20,FALSE) * _xlfn.POISSON.DIST(0,L20,FALSE)</f>
        <v>4.0148415056001287E-2</v>
      </c>
      <c r="AE20" s="5">
        <f t="shared" ref="AE20:AE83" si="132">_xlfn.POISSON.DIST(4,K20,FALSE) * _xlfn.POISSON.DIST(1,L20,FALSE)</f>
        <v>3.8307092181618374E-2</v>
      </c>
      <c r="AF20" s="5">
        <f t="shared" ref="AF20:AF83" si="133">_xlfn.POISSON.DIST(4,K20,FALSE) * _xlfn.POISSON.DIST(2,L20,FALSE)</f>
        <v>1.827510886001537E-2</v>
      </c>
      <c r="AG20" s="5">
        <f t="shared" ref="AG20:AG83" si="134">_xlfn.POISSON.DIST(4,K20,FALSE) * _xlfn.POISSON.DIST(3,L20,FALSE)</f>
        <v>5.812319770309134E-3</v>
      </c>
      <c r="AH20" s="5">
        <f t="shared" ref="AH20:AH83" si="135">_xlfn.POISSON.DIST(0,K20,FALSE) * _xlfn.POISSON.DIST(4,L20,FALSE)</f>
        <v>1.5399850516642109E-3</v>
      </c>
      <c r="AI20" s="5">
        <f t="shared" ref="AI20:AI83" si="136">_xlfn.POISSON.DIST(1,K20,FALSE) * _xlfn.POISSON.DIST(4,L20,FALSE)</f>
        <v>3.3202077713880298E-3</v>
      </c>
      <c r="AJ20" s="5">
        <f t="shared" ref="AJ20:AJ83" si="137">_xlfn.POISSON.DIST(2,K20,FALSE) * _xlfn.POISSON.DIST(4,L20,FALSE)</f>
        <v>3.5791839775562878E-3</v>
      </c>
      <c r="AK20" s="5">
        <f t="shared" ref="AK20:AK83" si="138">_xlfn.POISSON.DIST(3,K20,FALSE) * _xlfn.POISSON.DIST(4,L20,FALSE)</f>
        <v>2.5722402185371124E-3</v>
      </c>
      <c r="AL20" s="5">
        <f t="shared" ref="AL20:AL83" si="139">_xlfn.POISSON.DIST(5,K20,FALSE) * _xlfn.POISSON.DIST(5,L20,FALSE)</f>
        <v>1.1408270731620707E-4</v>
      </c>
      <c r="AM20" s="5">
        <f t="shared" ref="AM20:AM83" si="140">_xlfn.POISSON.DIST(5,K20,FALSE) * _xlfn.POISSON.DIST(0,L20,FALSE)</f>
        <v>1.73119965721477E-2</v>
      </c>
      <c r="AN20" s="5">
        <f t="shared" ref="AN20:AN83" si="141">_xlfn.POISSON.DIST(5,K20,FALSE) * _xlfn.POISSON.DIST(1,L20,FALSE)</f>
        <v>1.651801814871379E-2</v>
      </c>
      <c r="AO20" s="5">
        <f t="shared" ref="AO20:AO83" si="142">_xlfn.POISSON.DIST(5,K20,FALSE) * _xlfn.POISSON.DIST(2,L20,FALSE)</f>
        <v>7.8802269404386026E-3</v>
      </c>
      <c r="AP20" s="5">
        <f t="shared" ref="AP20:AP83" si="143">_xlfn.POISSON.DIST(5,K20,FALSE) * _xlfn.POISSON.DIST(3,L20,FALSE)</f>
        <v>2.5062722849572903E-3</v>
      </c>
      <c r="AQ20" s="5">
        <f t="shared" ref="AQ20:AQ83" si="144">_xlfn.POISSON.DIST(5,K20,FALSE) * _xlfn.POISSON.DIST(4,L20,FALSE)</f>
        <v>5.9783184042369293E-4</v>
      </c>
      <c r="AR20" s="5">
        <f t="shared" ref="AR20:AR83" si="145">_xlfn.POISSON.DIST(0,K20,FALSE) * _xlfn.POISSON.DIST(5,L20,FALSE)</f>
        <v>2.9387137325410928E-4</v>
      </c>
      <c r="AS20" s="5">
        <f t="shared" ref="AS20:AS83" si="146">_xlfn.POISSON.DIST(1,K20,FALSE) * _xlfn.POISSON.DIST(5,L20,FALSE)</f>
        <v>6.3358668073585798E-4</v>
      </c>
      <c r="AT20" s="5">
        <f t="shared" ref="AT20:AT83" si="147">_xlfn.POISSON.DIST(2,K20,FALSE) * _xlfn.POISSON.DIST(5,L20,FALSE)</f>
        <v>6.8300644183325336E-4</v>
      </c>
      <c r="AU20" s="5">
        <f t="shared" ref="AU20:AU83" si="148">_xlfn.POISSON.DIST(3,K20,FALSE) * _xlfn.POISSON.DIST(5,L20,FALSE)</f>
        <v>4.9085396286416348E-4</v>
      </c>
      <c r="AV20" s="5">
        <f t="shared" ref="AV20:AV83" si="149">_xlfn.POISSON.DIST(4,K20,FALSE) * _xlfn.POISSON.DIST(5,L20,FALSE)</f>
        <v>2.6457028598378347E-4</v>
      </c>
      <c r="AW20" s="5">
        <f t="shared" ref="AW20:AW83" si="150">_xlfn.POISSON.DIST(6,K20,FALSE) * _xlfn.POISSON.DIST(6,L20,FALSE)</f>
        <v>6.5189380842549925E-6</v>
      </c>
      <c r="AX20" s="5">
        <f t="shared" ref="AX20:AX83" si="151">_xlfn.POISSON.DIST(6,K20,FALSE) * _xlfn.POISSON.DIST(0,L20,FALSE)</f>
        <v>6.2207774349250563E-3</v>
      </c>
      <c r="AY20" s="5">
        <f t="shared" ref="AY20:AY83" si="152">_xlfn.POISSON.DIST(6,K20,FALSE) * _xlfn.POISSON.DIST(1,L20,FALSE)</f>
        <v>5.9354745214378057E-3</v>
      </c>
      <c r="AZ20" s="5">
        <f t="shared" ref="AZ20:AZ83" si="153">_xlfn.POISSON.DIST(6,K20,FALSE) * _xlfn.POISSON.DIST(2,L20,FALSE)</f>
        <v>2.8316282139309299E-3</v>
      </c>
      <c r="BA20" s="5">
        <f t="shared" ref="BA20:BA83" si="154">_xlfn.POISSON.DIST(6,K20,FALSE) * _xlfn.POISSON.DIST(3,L20,FALSE)</f>
        <v>9.0058717439465063E-4</v>
      </c>
      <c r="BB20" s="5">
        <f t="shared" ref="BB20:BB83" si="155">_xlfn.POISSON.DIST(6,K20,FALSE) * _xlfn.POISSON.DIST(4,L20,FALSE)</f>
        <v>2.1482090799224642E-4</v>
      </c>
      <c r="BC20" s="5">
        <f t="shared" ref="BC20:BC83" si="156">_xlfn.POISSON.DIST(6,K20,FALSE) * _xlfn.POISSON.DIST(5,L20,FALSE)</f>
        <v>4.0993719495623628E-5</v>
      </c>
      <c r="BD20" s="5">
        <f t="shared" ref="BD20:BD83" si="157">_xlfn.POISSON.DIST(0,K20,FALSE) * _xlfn.POISSON.DIST(6,L20,FALSE)</f>
        <v>4.6732263150286832E-5</v>
      </c>
      <c r="BE20" s="5">
        <f t="shared" ref="BE20:BE83" si="158">_xlfn.POISSON.DIST(1,K20,FALSE) * _xlfn.POISSON.DIST(6,L20,FALSE)</f>
        <v>1.0075475935201815E-4</v>
      </c>
      <c r="BF20" s="5">
        <f t="shared" ref="BF20:BF83" si="159">_xlfn.POISSON.DIST(2,K20,FALSE) * _xlfn.POISSON.DIST(6,L20,FALSE)</f>
        <v>1.0861363058147531E-4</v>
      </c>
      <c r="BG20" s="5">
        <f t="shared" ref="BG20:BG83" si="160">_xlfn.POISSON.DIST(3,K20,FALSE) * _xlfn.POISSON.DIST(6,L20,FALSE)</f>
        <v>7.8056995844553398E-5</v>
      </c>
      <c r="BH20" s="5">
        <f t="shared" ref="BH20:BH83" si="161">_xlfn.POISSON.DIST(4,K20,FALSE) * _xlfn.POISSON.DIST(6,L20,FALSE)</f>
        <v>4.2072720760214173E-5</v>
      </c>
      <c r="BI20" s="5">
        <f t="shared" ref="BI20:BI83" si="162">_xlfn.POISSON.DIST(5,K20,FALSE) * _xlfn.POISSON.DIST(6,L20,FALSE)</f>
        <v>1.8141757191804294E-5</v>
      </c>
      <c r="BJ20" s="8">
        <f t="shared" ref="BJ20:BJ83" si="163">SUM(N20,Q20,T20,W20,X20,Y20,AD20,AE20,AF20,AG20,AM20,AN20,AO20,AP20,AQ20,AX20,AY20,AZ20,BA20,BB20,BC20)</f>
        <v>0.64164945406033724</v>
      </c>
      <c r="BK20" s="8">
        <f t="shared" ref="BK20:BK83" si="164">SUM(M20,P20,S20,V20,AC20,AL20,AY20)</f>
        <v>0.20172973532302715</v>
      </c>
      <c r="BL20" s="8">
        <f t="shared" ref="BL20:BL83" si="165">SUM(O20,R20,U20,AA20,AB20,AH20,AI20,AJ20,AK20,AR20,AS20,AT20,AU20,AV20,BD20,BE20,BF20,BG20,BH20,BI20)</f>
        <v>0.14930945266773785</v>
      </c>
      <c r="BM20" s="8">
        <f t="shared" ref="BM20:BM83" si="166">SUM(S20:BI20)</f>
        <v>0.59424291256678163</v>
      </c>
      <c r="BN20" s="8">
        <f t="shared" ref="BN20:BN83" si="167">SUM(M20:R20)</f>
        <v>0.39897280650622113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1.3037634408602199</v>
      </c>
      <c r="F21">
        <f>VLOOKUP(B21,home!$B$2:$E$405,3,FALSE)</f>
        <v>1.1200000000000001</v>
      </c>
      <c r="G21">
        <f>VLOOKUP(C21,away!$B$2:$E$405,4,FALSE)</f>
        <v>1.28</v>
      </c>
      <c r="H21">
        <f>VLOOKUP(A21,away!$A$2:$E$405,3,FALSE)</f>
        <v>1.14247311827957</v>
      </c>
      <c r="I21">
        <f>VLOOKUP(C21,away!$B$2:$E$405,3,FALSE)</f>
        <v>0.92</v>
      </c>
      <c r="J21">
        <f>VLOOKUP(B21,home!$B$2:$E$405,4,FALSE)</f>
        <v>0.99</v>
      </c>
      <c r="K21" s="3">
        <f t="shared" si="112"/>
        <v>1.8690752688172114</v>
      </c>
      <c r="L21" s="3">
        <f t="shared" si="113"/>
        <v>1.0405645161290324</v>
      </c>
      <c r="M21" s="5">
        <f t="shared" si="114"/>
        <v>5.449535638182354E-2</v>
      </c>
      <c r="N21" s="5">
        <f t="shared" si="115"/>
        <v>0.10185592287864657</v>
      </c>
      <c r="O21" s="5">
        <f t="shared" si="116"/>
        <v>5.6705934144731379E-2</v>
      </c>
      <c r="P21" s="5">
        <f t="shared" si="117"/>
        <v>0.1059876591050949</v>
      </c>
      <c r="Q21" s="5">
        <f t="shared" si="118"/>
        <v>9.5188193217515746E-2</v>
      </c>
      <c r="R21" s="5">
        <f t="shared" si="119"/>
        <v>2.9503091462478596E-2</v>
      </c>
      <c r="S21" s="5">
        <f t="shared" si="120"/>
        <v>5.153367474042525E-2</v>
      </c>
      <c r="T21" s="5">
        <f t="shared" si="121"/>
        <v>9.9049456216581108E-2</v>
      </c>
      <c r="U21" s="5">
        <f t="shared" si="122"/>
        <v>5.514349860617096E-2</v>
      </c>
      <c r="V21" s="5">
        <f t="shared" si="123"/>
        <v>1.1136389335536147E-2</v>
      </c>
      <c r="W21" s="5">
        <f t="shared" si="124"/>
        <v>5.9304632608750969E-2</v>
      </c>
      <c r="X21" s="5">
        <f t="shared" si="125"/>
        <v>6.1710296334734981E-2</v>
      </c>
      <c r="Y21" s="5">
        <f t="shared" si="126"/>
        <v>3.2106772322866357E-2</v>
      </c>
      <c r="Z21" s="5">
        <f t="shared" si="127"/>
        <v>1.0233290030654877E-2</v>
      </c>
      <c r="AA21" s="5">
        <f t="shared" si="128"/>
        <v>1.9126789314930753E-2</v>
      </c>
      <c r="AB21" s="5">
        <f t="shared" si="129"/>
        <v>1.7874704440207181E-2</v>
      </c>
      <c r="AC21" s="5">
        <f t="shared" si="130"/>
        <v>1.3536931342902742E-3</v>
      </c>
      <c r="AD21" s="5">
        <f t="shared" si="131"/>
        <v>2.7711205533826794E-2</v>
      </c>
      <c r="AE21" s="5">
        <f t="shared" si="132"/>
        <v>2.8835297177658637E-2</v>
      </c>
      <c r="AF21" s="5">
        <f t="shared" si="133"/>
        <v>1.5002493527553609E-2</v>
      </c>
      <c r="AG21" s="5">
        <f t="shared" si="134"/>
        <v>5.2036874727425875E-3</v>
      </c>
      <c r="AH21" s="5">
        <f t="shared" si="135"/>
        <v>2.6620996222891098E-3</v>
      </c>
      <c r="AI21" s="5">
        <f t="shared" si="136"/>
        <v>4.9756645671482158E-3</v>
      </c>
      <c r="AJ21" s="5">
        <f t="shared" si="137"/>
        <v>4.6499457941934124E-3</v>
      </c>
      <c r="AK21" s="5">
        <f t="shared" si="138"/>
        <v>2.8970328950891711E-3</v>
      </c>
      <c r="AL21" s="5">
        <f t="shared" si="139"/>
        <v>1.0531155384675657E-4</v>
      </c>
      <c r="AM21" s="5">
        <f t="shared" si="140"/>
        <v>1.0358865786477251E-2</v>
      </c>
      <c r="AN21" s="5">
        <f t="shared" si="141"/>
        <v>1.0779068164751288E-2</v>
      </c>
      <c r="AO21" s="5">
        <f t="shared" si="142"/>
        <v>5.6081579245881412E-3</v>
      </c>
      <c r="AP21" s="5">
        <f t="shared" si="143"/>
        <v>1.9452167123914196E-3</v>
      </c>
      <c r="AQ21" s="5">
        <f t="shared" si="144"/>
        <v>5.0603087177392104E-4</v>
      </c>
      <c r="AR21" s="5">
        <f t="shared" si="145"/>
        <v>5.5401728107090978E-4</v>
      </c>
      <c r="AS21" s="5">
        <f t="shared" si="146"/>
        <v>1.0354999985469915E-3</v>
      </c>
      <c r="AT21" s="5">
        <f t="shared" si="147"/>
        <v>9.6771371907221999E-4</v>
      </c>
      <c r="AU21" s="5">
        <f t="shared" si="148"/>
        <v>6.0290992653767091E-4</v>
      </c>
      <c r="AV21" s="5">
        <f t="shared" si="149"/>
        <v>2.8172100825399061E-4</v>
      </c>
      <c r="AW21" s="5">
        <f t="shared" si="150"/>
        <v>5.689437397367338E-6</v>
      </c>
      <c r="AX21" s="5">
        <f t="shared" si="151"/>
        <v>3.226916642416896E-3</v>
      </c>
      <c r="AY21" s="5">
        <f t="shared" si="152"/>
        <v>3.3578149546052588E-3</v>
      </c>
      <c r="AZ21" s="5">
        <f t="shared" si="153"/>
        <v>1.7470115467448251E-3</v>
      </c>
      <c r="BA21" s="5">
        <f t="shared" si="154"/>
        <v>6.059594082701205E-4</v>
      </c>
      <c r="BB21" s="5">
        <f t="shared" si="155"/>
        <v>1.5763496461510814E-4</v>
      </c>
      <c r="BC21" s="5">
        <f t="shared" si="156"/>
        <v>3.2805870135947448E-5</v>
      </c>
      <c r="BD21" s="5">
        <f t="shared" si="157"/>
        <v>9.6081787334112217E-5</v>
      </c>
      <c r="BE21" s="5">
        <f t="shared" si="158"/>
        <v>1.7958409248994395E-4</v>
      </c>
      <c r="BF21" s="5">
        <f t="shared" si="159"/>
        <v>1.6782809297296846E-4</v>
      </c>
      <c r="BG21" s="5">
        <f t="shared" si="160"/>
        <v>1.0456111266284366E-4</v>
      </c>
      <c r="BH21" s="5">
        <f t="shared" si="161"/>
        <v>4.885814743953281E-5</v>
      </c>
      <c r="BI21" s="5">
        <f t="shared" si="162"/>
        <v>1.8263911011891129E-5</v>
      </c>
      <c r="BJ21" s="8">
        <f t="shared" si="163"/>
        <v>0.56429344013764748</v>
      </c>
      <c r="BK21" s="8">
        <f t="shared" si="164"/>
        <v>0.22796989920562213</v>
      </c>
      <c r="BL21" s="8">
        <f t="shared" si="165"/>
        <v>0.19759579992463186</v>
      </c>
      <c r="BM21" s="8">
        <f t="shared" si="166"/>
        <v>0.5530041465910579</v>
      </c>
      <c r="BN21" s="8">
        <f t="shared" si="167"/>
        <v>0.44373615719029075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1.3037634408602199</v>
      </c>
      <c r="F22">
        <f>VLOOKUP(B22,home!$B$2:$E$405,3,FALSE)</f>
        <v>1.02</v>
      </c>
      <c r="G22">
        <f>VLOOKUP(C22,away!$B$2:$E$405,4,FALSE)</f>
        <v>0.99</v>
      </c>
      <c r="H22">
        <f>VLOOKUP(A22,away!$A$2:$E$405,3,FALSE)</f>
        <v>1.14247311827957</v>
      </c>
      <c r="I22">
        <f>VLOOKUP(C22,away!$B$2:$E$405,3,FALSE)</f>
        <v>1.08</v>
      </c>
      <c r="J22">
        <f>VLOOKUP(B22,home!$B$2:$E$405,4,FALSE)</f>
        <v>1.23</v>
      </c>
      <c r="K22" s="3">
        <f t="shared" si="112"/>
        <v>1.31654032258065</v>
      </c>
      <c r="L22" s="3">
        <f t="shared" si="113"/>
        <v>1.517661290322581</v>
      </c>
      <c r="M22" s="5">
        <f t="shared" si="114"/>
        <v>5.8765424666459544E-2</v>
      </c>
      <c r="N22" s="5">
        <f t="shared" si="115"/>
        <v>7.7367051146969526E-2</v>
      </c>
      <c r="O22" s="5">
        <f t="shared" si="116"/>
        <v>8.9186010225653423E-2</v>
      </c>
      <c r="P22" s="5">
        <f t="shared" si="117"/>
        <v>0.1174169786721629</v>
      </c>
      <c r="Q22" s="5">
        <f t="shared" si="118"/>
        <v>5.0928421237072467E-2</v>
      </c>
      <c r="R22" s="5">
        <f t="shared" si="119"/>
        <v>6.767707767889404E-2</v>
      </c>
      <c r="S22" s="5">
        <f t="shared" si="120"/>
        <v>5.8651609167932939E-2</v>
      </c>
      <c r="T22" s="5">
        <f t="shared" si="121"/>
        <v>7.729209348874734E-2</v>
      </c>
      <c r="U22" s="5">
        <f t="shared" si="122"/>
        <v>8.9099601678686871E-2</v>
      </c>
      <c r="V22" s="5">
        <f t="shared" si="123"/>
        <v>1.3021063135237688E-2</v>
      </c>
      <c r="W22" s="5">
        <f t="shared" si="124"/>
        <v>2.2349773374659536E-2</v>
      </c>
      <c r="X22" s="5">
        <f t="shared" si="125"/>
        <v>3.3919385898203057E-2</v>
      </c>
      <c r="Y22" s="5">
        <f t="shared" si="126"/>
        <v>2.5739069484608208E-2</v>
      </c>
      <c r="Z22" s="5">
        <f t="shared" si="127"/>
        <v>3.4236960345137298E-2</v>
      </c>
      <c r="AA22" s="5">
        <f t="shared" si="128"/>
        <v>4.5074338816967978E-2</v>
      </c>
      <c r="AB22" s="5">
        <f t="shared" si="129"/>
        <v>2.9671092283100275E-2</v>
      </c>
      <c r="AC22" s="5">
        <f t="shared" si="130"/>
        <v>1.6260559473499708E-3</v>
      </c>
      <c r="AD22" s="5">
        <f t="shared" si="131"/>
        <v>7.3560944620696773E-3</v>
      </c>
      <c r="AE22" s="5">
        <f t="shared" si="132"/>
        <v>1.1164059813039459E-2</v>
      </c>
      <c r="AF22" s="5">
        <f t="shared" si="133"/>
        <v>8.4716307105479702E-3</v>
      </c>
      <c r="AG22" s="5">
        <f t="shared" si="134"/>
        <v>4.2856886651022122E-3</v>
      </c>
      <c r="AH22" s="5">
        <f t="shared" si="135"/>
        <v>1.2990027353531027E-2</v>
      </c>
      <c r="AI22" s="5">
        <f t="shared" si="136"/>
        <v>1.7101894802349207E-2</v>
      </c>
      <c r="AJ22" s="5">
        <f t="shared" si="137"/>
        <v>1.1257667049912585E-2</v>
      </c>
      <c r="AK22" s="5">
        <f t="shared" si="138"/>
        <v>4.9403908697991557E-3</v>
      </c>
      <c r="AL22" s="5">
        <f t="shared" si="139"/>
        <v>1.2995844245039986E-4</v>
      </c>
      <c r="AM22" s="5">
        <f t="shared" si="140"/>
        <v>1.9369189952053863E-3</v>
      </c>
      <c r="AN22" s="5">
        <f t="shared" si="141"/>
        <v>2.9395869815137237E-3</v>
      </c>
      <c r="AO22" s="5">
        <f t="shared" si="142"/>
        <v>2.2306486856897897E-3</v>
      </c>
      <c r="AP22" s="5">
        <f t="shared" si="143"/>
        <v>1.1284563875267786E-3</v>
      </c>
      <c r="AQ22" s="5">
        <f t="shared" si="144"/>
        <v>4.2815364429166236E-4</v>
      </c>
      <c r="AR22" s="5">
        <f t="shared" si="145"/>
        <v>3.9428923349371023E-3</v>
      </c>
      <c r="AS22" s="5">
        <f t="shared" si="146"/>
        <v>5.1909767465388645E-3</v>
      </c>
      <c r="AT22" s="5">
        <f t="shared" si="147"/>
        <v>3.4170651001984658E-3</v>
      </c>
      <c r="AU22" s="5">
        <f t="shared" si="148"/>
        <v>1.4995679964314563E-3</v>
      </c>
      <c r="AV22" s="5">
        <f t="shared" si="149"/>
        <v>4.9356043343837242E-4</v>
      </c>
      <c r="AW22" s="5">
        <f t="shared" si="150"/>
        <v>7.2129184011757824E-6</v>
      </c>
      <c r="AX22" s="5">
        <f t="shared" si="151"/>
        <v>4.2500532646004818E-4</v>
      </c>
      <c r="AY22" s="5">
        <f t="shared" si="152"/>
        <v>6.4501413214932649E-4</v>
      </c>
      <c r="AZ22" s="5">
        <f t="shared" si="153"/>
        <v>4.8945649003702342E-4</v>
      </c>
      <c r="BA22" s="5">
        <f t="shared" si="154"/>
        <v>2.4760972274211684E-4</v>
      </c>
      <c r="BB22" s="5">
        <f t="shared" si="155"/>
        <v>9.3946922828304385E-5</v>
      </c>
      <c r="BC22" s="5">
        <f t="shared" si="156"/>
        <v>2.8515921624288063E-5</v>
      </c>
      <c r="BD22" s="5">
        <f t="shared" si="157"/>
        <v>9.9732917810727798E-4</v>
      </c>
      <c r="BE22" s="5">
        <f t="shared" si="158"/>
        <v>1.3130240778644504E-3</v>
      </c>
      <c r="BF22" s="5">
        <f t="shared" si="159"/>
        <v>8.6432457151391223E-4</v>
      </c>
      <c r="BG22" s="5">
        <f t="shared" si="160"/>
        <v>3.7930605006510266E-4</v>
      </c>
      <c r="BH22" s="5">
        <f t="shared" si="161"/>
        <v>1.2484292737737569E-4</v>
      </c>
      <c r="BI22" s="5">
        <f t="shared" si="162"/>
        <v>3.2872149576264521E-5</v>
      </c>
      <c r="BJ22" s="8">
        <f t="shared" si="163"/>
        <v>0.32946658149108787</v>
      </c>
      <c r="BK22" s="8">
        <f t="shared" si="164"/>
        <v>0.25025610416374278</v>
      </c>
      <c r="BL22" s="8">
        <f t="shared" si="165"/>
        <v>0.38525386232494313</v>
      </c>
      <c r="BM22" s="8">
        <f t="shared" si="166"/>
        <v>0.53723474348395128</v>
      </c>
      <c r="BN22" s="8">
        <f t="shared" si="167"/>
        <v>0.46134096362721189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1.3037634408602199</v>
      </c>
      <c r="F23">
        <f>VLOOKUP(B23,home!$B$2:$E$405,3,FALSE)</f>
        <v>0.82</v>
      </c>
      <c r="G23">
        <f>VLOOKUP(C23,away!$B$2:$E$405,4,FALSE)</f>
        <v>0.86</v>
      </c>
      <c r="H23">
        <f>VLOOKUP(A23,away!$A$2:$E$405,3,FALSE)</f>
        <v>1.14247311827957</v>
      </c>
      <c r="I23">
        <f>VLOOKUP(C23,away!$B$2:$E$405,3,FALSE)</f>
        <v>0.91</v>
      </c>
      <c r="J23">
        <f>VLOOKUP(B23,home!$B$2:$E$405,4,FALSE)</f>
        <v>0.76</v>
      </c>
      <c r="K23" s="3">
        <f t="shared" si="112"/>
        <v>0.91941397849462714</v>
      </c>
      <c r="L23" s="3">
        <f t="shared" si="113"/>
        <v>0.79013440860215067</v>
      </c>
      <c r="M23" s="5">
        <f t="shared" si="114"/>
        <v>0.18094749238976668</v>
      </c>
      <c r="N23" s="5">
        <f t="shared" si="115"/>
        <v>0.1663656538767016</v>
      </c>
      <c r="O23" s="5">
        <f t="shared" si="116"/>
        <v>0.14297283988743045</v>
      </c>
      <c r="P23" s="5">
        <f t="shared" si="117"/>
        <v>0.13145122753757774</v>
      </c>
      <c r="Q23" s="5">
        <f t="shared" si="118"/>
        <v>7.6479453857819166E-2</v>
      </c>
      <c r="R23" s="5">
        <f t="shared" si="119"/>
        <v>5.6483880145312415E-2</v>
      </c>
      <c r="S23" s="5">
        <f t="shared" si="120"/>
        <v>2.3873535069383004E-2</v>
      </c>
      <c r="T23" s="5">
        <f t="shared" si="121"/>
        <v>6.0429048044163422E-2</v>
      </c>
      <c r="U23" s="5">
        <f t="shared" si="122"/>
        <v>5.1932068965215364E-2</v>
      </c>
      <c r="V23" s="5">
        <f t="shared" si="123"/>
        <v>1.9270203435419282E-3</v>
      </c>
      <c r="W23" s="5">
        <f t="shared" si="124"/>
        <v>2.343875964817126E-2</v>
      </c>
      <c r="X23" s="5">
        <f t="shared" si="125"/>
        <v>1.8519770492975752E-2</v>
      </c>
      <c r="Y23" s="5">
        <f t="shared" si="126"/>
        <v>7.3165539529574785E-3</v>
      </c>
      <c r="Z23" s="5">
        <f t="shared" si="127"/>
        <v>1.4876619078057061E-2</v>
      </c>
      <c r="AA23" s="5">
        <f t="shared" si="128"/>
        <v>1.3677771533105515E-2</v>
      </c>
      <c r="AB23" s="5">
        <f t="shared" si="129"/>
        <v>6.287767171096548E-3</v>
      </c>
      <c r="AC23" s="5">
        <f t="shared" si="130"/>
        <v>8.7494024614207942E-5</v>
      </c>
      <c r="AD23" s="5">
        <f t="shared" si="131"/>
        <v>5.3874808147761164E-3</v>
      </c>
      <c r="AE23" s="5">
        <f t="shared" si="132"/>
        <v>4.2568339674385596E-3</v>
      </c>
      <c r="AF23" s="5">
        <f t="shared" si="133"/>
        <v>1.6817354946898064E-3</v>
      </c>
      <c r="AG23" s="5">
        <f t="shared" si="134"/>
        <v>4.4293236017399186E-4</v>
      </c>
      <c r="AH23" s="5">
        <f t="shared" si="135"/>
        <v>2.9386321543100214E-3</v>
      </c>
      <c r="AI23" s="5">
        <f t="shared" si="136"/>
        <v>2.7018194803264135E-3</v>
      </c>
      <c r="AJ23" s="5">
        <f t="shared" si="137"/>
        <v>1.2420452987905971E-3</v>
      </c>
      <c r="AK23" s="5">
        <f t="shared" si="138"/>
        <v>3.8065126987720356E-4</v>
      </c>
      <c r="AL23" s="5">
        <f t="shared" si="139"/>
        <v>2.5424385352556834E-6</v>
      </c>
      <c r="AM23" s="5">
        <f t="shared" si="140"/>
        <v>9.9066503399535704E-4</v>
      </c>
      <c r="AN23" s="5">
        <f t="shared" si="141"/>
        <v>7.8275853075875101E-4</v>
      </c>
      <c r="AO23" s="5">
        <f t="shared" si="142"/>
        <v>3.0924222438967702E-4</v>
      </c>
      <c r="AP23" s="5">
        <f t="shared" si="143"/>
        <v>8.1447640694317012E-5</v>
      </c>
      <c r="AQ23" s="5">
        <f t="shared" si="144"/>
        <v>1.6088645853011154E-5</v>
      </c>
      <c r="AR23" s="5">
        <f t="shared" si="145"/>
        <v>4.6438287586900271E-4</v>
      </c>
      <c r="AS23" s="5">
        <f t="shared" si="146"/>
        <v>4.2696010744749631E-4</v>
      </c>
      <c r="AT23" s="5">
        <f t="shared" si="147"/>
        <v>1.9627654552339802E-4</v>
      </c>
      <c r="AU23" s="5">
        <f t="shared" si="148"/>
        <v>6.0153133201616402E-5</v>
      </c>
      <c r="AV23" s="5">
        <f t="shared" si="149"/>
        <v>1.3826407878953846E-5</v>
      </c>
      <c r="AW23" s="5">
        <f t="shared" si="150"/>
        <v>5.1305040973235081E-8</v>
      </c>
      <c r="AX23" s="5">
        <f t="shared" si="151"/>
        <v>1.518052133768643E-4</v>
      </c>
      <c r="AY23" s="5">
        <f t="shared" si="152"/>
        <v>1.1994652249425197E-4</v>
      </c>
      <c r="AZ23" s="5">
        <f t="shared" si="153"/>
        <v>4.7386937307440169E-5</v>
      </c>
      <c r="BA23" s="5">
        <f t="shared" si="154"/>
        <v>1.248068322829381E-5</v>
      </c>
      <c r="BB23" s="5">
        <f t="shared" si="155"/>
        <v>2.4653543153846767E-6</v>
      </c>
      <c r="BC23" s="5">
        <f t="shared" si="156"/>
        <v>3.8959225479624645E-7</v>
      </c>
      <c r="BD23" s="5">
        <f t="shared" si="157"/>
        <v>6.1154148164953387E-5</v>
      </c>
      <c r="BE23" s="5">
        <f t="shared" si="158"/>
        <v>5.6225978665789682E-5</v>
      </c>
      <c r="BF23" s="5">
        <f t="shared" si="159"/>
        <v>2.5847475369933862E-5</v>
      </c>
      <c r="BG23" s="5">
        <f t="shared" si="160"/>
        <v>7.9215100546375919E-6</v>
      </c>
      <c r="BH23" s="5">
        <f t="shared" si="161"/>
        <v>1.8207867687548849E-6</v>
      </c>
      <c r="BI23" s="5">
        <f t="shared" si="162"/>
        <v>3.3481136141026118E-7</v>
      </c>
      <c r="BJ23" s="8">
        <f t="shared" si="163"/>
        <v>0.36683289888853537</v>
      </c>
      <c r="BK23" s="8">
        <f t="shared" si="164"/>
        <v>0.33840925832591306</v>
      </c>
      <c r="BL23" s="8">
        <f t="shared" si="165"/>
        <v>0.27993237968577039</v>
      </c>
      <c r="BM23" s="8">
        <f t="shared" si="166"/>
        <v>0.24523071306621461</v>
      </c>
      <c r="BN23" s="8">
        <f t="shared" si="167"/>
        <v>0.75470054769460804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1.3037634408602199</v>
      </c>
      <c r="F24">
        <f>VLOOKUP(B24,home!$B$2:$E$405,3,FALSE)</f>
        <v>0.99</v>
      </c>
      <c r="G24">
        <f>VLOOKUP(C24,away!$B$2:$E$405,4,FALSE)</f>
        <v>0.92</v>
      </c>
      <c r="H24">
        <f>VLOOKUP(A24,away!$A$2:$E$405,3,FALSE)</f>
        <v>1.14247311827957</v>
      </c>
      <c r="I24">
        <f>VLOOKUP(C24,away!$B$2:$E$405,3,FALSE)</f>
        <v>0.72</v>
      </c>
      <c r="J24">
        <f>VLOOKUP(B24,home!$B$2:$E$405,4,FALSE)</f>
        <v>0.72</v>
      </c>
      <c r="K24" s="3">
        <f t="shared" si="112"/>
        <v>1.1874677419354882</v>
      </c>
      <c r="L24" s="3">
        <f t="shared" si="113"/>
        <v>0.59225806451612906</v>
      </c>
      <c r="M24" s="5">
        <f t="shared" si="114"/>
        <v>0.16868439310045238</v>
      </c>
      <c r="N24" s="5">
        <f t="shared" si="115"/>
        <v>0.20030727537475246</v>
      </c>
      <c r="O24" s="5">
        <f t="shared" si="116"/>
        <v>9.990469217175181E-2</v>
      </c>
      <c r="P24" s="5">
        <f t="shared" si="117"/>
        <v>0.11863359922195019</v>
      </c>
      <c r="Q24" s="5">
        <f t="shared" si="118"/>
        <v>0.11892921399125368</v>
      </c>
      <c r="R24" s="5">
        <f t="shared" si="119"/>
        <v>2.9584679810860697E-2</v>
      </c>
      <c r="S24" s="5">
        <f t="shared" si="120"/>
        <v>2.0858377301054169E-2</v>
      </c>
      <c r="T24" s="5">
        <f t="shared" si="121"/>
        <v>7.0436786092884451E-2</v>
      </c>
      <c r="U24" s="5">
        <f t="shared" si="122"/>
        <v>3.5130852930887184E-2</v>
      </c>
      <c r="V24" s="5">
        <f t="shared" si="123"/>
        <v>1.6299369805163652E-3</v>
      </c>
      <c r="W24" s="5">
        <f t="shared" si="124"/>
        <v>4.7074868396118817E-2</v>
      </c>
      <c r="X24" s="5">
        <f t="shared" si="125"/>
        <v>2.788047044363683E-2</v>
      </c>
      <c r="Y24" s="5">
        <f t="shared" si="126"/>
        <v>8.2562167313737448E-3</v>
      </c>
      <c r="Z24" s="5">
        <f t="shared" si="127"/>
        <v>5.8405884013699189E-3</v>
      </c>
      <c r="AA24" s="5">
        <f t="shared" si="128"/>
        <v>6.9355103205493412E-3</v>
      </c>
      <c r="AB24" s="5">
        <f t="shared" si="129"/>
        <v>4.1178473897565005E-3</v>
      </c>
      <c r="AC24" s="5">
        <f t="shared" si="130"/>
        <v>7.1644628375779924E-5</v>
      </c>
      <c r="AD24" s="5">
        <f t="shared" si="131"/>
        <v>1.3974971919062381E-2</v>
      </c>
      <c r="AE24" s="5">
        <f t="shared" si="132"/>
        <v>8.2767898204511407E-3</v>
      </c>
      <c r="AF24" s="5">
        <f t="shared" si="133"/>
        <v>2.4509977597335958E-3</v>
      </c>
      <c r="AG24" s="5">
        <f t="shared" si="134"/>
        <v>4.8387439643772929E-4</v>
      </c>
      <c r="AH24" s="5">
        <f t="shared" si="135"/>
        <v>8.6478389555767515E-4</v>
      </c>
      <c r="AI24" s="5">
        <f t="shared" si="136"/>
        <v>1.0269029797200476E-3</v>
      </c>
      <c r="AJ24" s="5">
        <f t="shared" si="137"/>
        <v>6.0970708125749479E-4</v>
      </c>
      <c r="AK24" s="5">
        <f t="shared" si="138"/>
        <v>2.4133583034097151E-4</v>
      </c>
      <c r="AL24" s="5">
        <f t="shared" si="139"/>
        <v>2.0154704232955001E-6</v>
      </c>
      <c r="AM24" s="5">
        <f t="shared" si="140"/>
        <v>3.3189656696681726E-3</v>
      </c>
      <c r="AN24" s="5">
        <f t="shared" si="141"/>
        <v>1.9656841837131503E-3</v>
      </c>
      <c r="AO24" s="5">
        <f t="shared" si="142"/>
        <v>5.8209615504795868E-4</v>
      </c>
      <c r="AP24" s="5">
        <f t="shared" si="143"/>
        <v>1.1491704738366153E-4</v>
      </c>
      <c r="AQ24" s="5">
        <f t="shared" si="144"/>
        <v>1.7015137015838917E-5</v>
      </c>
      <c r="AR24" s="5">
        <f t="shared" si="145"/>
        <v>1.024350472415414E-4</v>
      </c>
      <c r="AS24" s="5">
        <f t="shared" si="146"/>
        <v>1.2163831424296824E-4</v>
      </c>
      <c r="AT24" s="5">
        <f t="shared" si="147"/>
        <v>7.2220787173468427E-5</v>
      </c>
      <c r="AU24" s="5">
        <f t="shared" si="148"/>
        <v>2.8586618355227337E-5</v>
      </c>
      <c r="AV24" s="5">
        <f t="shared" si="149"/>
        <v>8.4864217869633507E-6</v>
      </c>
      <c r="AW24" s="5">
        <f t="shared" si="150"/>
        <v>3.937374572158449E-8</v>
      </c>
      <c r="AX24" s="5">
        <f t="shared" si="151"/>
        <v>6.56860778220378E-4</v>
      </c>
      <c r="AY24" s="5">
        <f t="shared" si="152"/>
        <v>3.8903109316535946E-4</v>
      </c>
      <c r="AZ24" s="5">
        <f t="shared" si="153"/>
        <v>1.1520340113735482E-4</v>
      </c>
      <c r="BA24" s="5">
        <f t="shared" si="154"/>
        <v>2.2743381127761664E-5</v>
      </c>
      <c r="BB24" s="5">
        <f t="shared" si="155"/>
        <v>3.3674877218201949E-6</v>
      </c>
      <c r="BC24" s="5">
        <f t="shared" si="156"/>
        <v>3.9888435208141151E-7</v>
      </c>
      <c r="BD24" s="5">
        <f t="shared" si="157"/>
        <v>1.0111330469648925E-5</v>
      </c>
      <c r="BE24" s="5">
        <f t="shared" si="158"/>
        <v>1.2006878760757509E-5</v>
      </c>
      <c r="BF24" s="5">
        <f t="shared" si="159"/>
        <v>7.1288906048649475E-6</v>
      </c>
      <c r="BG24" s="5">
        <f t="shared" si="160"/>
        <v>2.8217758763546984E-6</v>
      </c>
      <c r="BH24" s="5">
        <f t="shared" si="161"/>
        <v>8.3769195703573715E-7</v>
      </c>
      <c r="BI24" s="5">
        <f t="shared" si="162"/>
        <v>1.9894643533174938E-7</v>
      </c>
      <c r="BJ24" s="8">
        <f t="shared" si="163"/>
        <v>0.50525774814425828</v>
      </c>
      <c r="BK24" s="8">
        <f t="shared" si="164"/>
        <v>0.31026899779593753</v>
      </c>
      <c r="BL24" s="8">
        <f t="shared" si="165"/>
        <v>0.17878278511358589</v>
      </c>
      <c r="BM24" s="8">
        <f t="shared" si="166"/>
        <v>0.26371727406471079</v>
      </c>
      <c r="BN24" s="8">
        <f t="shared" si="167"/>
        <v>0.7360438536710211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1.3037634408602199</v>
      </c>
      <c r="F25">
        <f>VLOOKUP(B25,home!$B$2:$E$405,3,FALSE)</f>
        <v>1.07</v>
      </c>
      <c r="G25">
        <f>VLOOKUP(C25,away!$B$2:$E$405,4,FALSE)</f>
        <v>1.1499999999999999</v>
      </c>
      <c r="H25">
        <f>VLOOKUP(A25,away!$A$2:$E$405,3,FALSE)</f>
        <v>1.14247311827957</v>
      </c>
      <c r="I25">
        <f>VLOOKUP(C25,away!$B$2:$E$405,3,FALSE)</f>
        <v>0.38</v>
      </c>
      <c r="J25">
        <f>VLOOKUP(B25,home!$B$2:$E$405,4,FALSE)</f>
        <v>0.88</v>
      </c>
      <c r="K25" s="3">
        <f t="shared" si="112"/>
        <v>1.6042809139785006</v>
      </c>
      <c r="L25" s="3">
        <f t="shared" si="113"/>
        <v>0.38204301075268821</v>
      </c>
      <c r="M25" s="5">
        <f t="shared" si="114"/>
        <v>0.13719885286999284</v>
      </c>
      <c r="N25" s="5">
        <f t="shared" si="115"/>
        <v>0.22010550107907392</v>
      </c>
      <c r="O25" s="5">
        <f t="shared" si="116"/>
        <v>5.2415862822267158E-2</v>
      </c>
      <c r="P25" s="5">
        <f t="shared" si="117"/>
        <v>8.4089768315478472E-2</v>
      </c>
      <c r="Q25" s="5">
        <f t="shared" si="118"/>
        <v>0.17655552722141629</v>
      </c>
      <c r="R25" s="5">
        <f t="shared" si="119"/>
        <v>1.0012557021909421E-2</v>
      </c>
      <c r="S25" s="5">
        <f t="shared" si="120"/>
        <v>1.2884745366732918E-2</v>
      </c>
      <c r="T25" s="5">
        <f t="shared" si="121"/>
        <v>6.745180518469808E-2</v>
      </c>
      <c r="U25" s="5">
        <f t="shared" si="122"/>
        <v>1.6062954130370698E-2</v>
      </c>
      <c r="V25" s="5">
        <f t="shared" si="123"/>
        <v>8.774573305079449E-4</v>
      </c>
      <c r="W25" s="5">
        <f t="shared" si="124"/>
        <v>9.4414887526243246E-2</v>
      </c>
      <c r="X25" s="5">
        <f t="shared" si="125"/>
        <v>3.6070547890402399E-2</v>
      </c>
      <c r="Y25" s="5">
        <f t="shared" si="126"/>
        <v>6.8902503577741789E-3</v>
      </c>
      <c r="Z25" s="5">
        <f t="shared" si="127"/>
        <v>1.2750758099944149E-3</v>
      </c>
      <c r="AA25" s="5">
        <f t="shared" si="128"/>
        <v>2.0455797858497174E-3</v>
      </c>
      <c r="AB25" s="5">
        <f t="shared" si="129"/>
        <v>1.640842304229465E-3</v>
      </c>
      <c r="AC25" s="5">
        <f t="shared" si="130"/>
        <v>3.3612336257581901E-5</v>
      </c>
      <c r="AD25" s="5">
        <f t="shared" si="131"/>
        <v>3.7867000513444701E-2</v>
      </c>
      <c r="AE25" s="5">
        <f t="shared" si="132"/>
        <v>1.4466822884330006E-2</v>
      </c>
      <c r="AF25" s="5">
        <f t="shared" si="133"/>
        <v>2.7634742853776617E-3</v>
      </c>
      <c r="AG25" s="5">
        <f t="shared" si="134"/>
        <v>3.5192201204110521E-4</v>
      </c>
      <c r="AH25" s="5">
        <f t="shared" si="135"/>
        <v>1.2178345034704722E-4</v>
      </c>
      <c r="AI25" s="5">
        <f t="shared" si="136"/>
        <v>1.9537486503021627E-4</v>
      </c>
      <c r="AJ25" s="5">
        <f t="shared" si="137"/>
        <v>1.5671808351955076E-4</v>
      </c>
      <c r="AK25" s="5">
        <f t="shared" si="138"/>
        <v>8.3806610088567966E-5</v>
      </c>
      <c r="AL25" s="5">
        <f t="shared" si="139"/>
        <v>8.2404583108878206E-7</v>
      </c>
      <c r="AM25" s="5">
        <f t="shared" si="140"/>
        <v>1.2149861238666683E-2</v>
      </c>
      <c r="AN25" s="5">
        <f t="shared" si="141"/>
        <v>4.6417695678476053E-3</v>
      </c>
      <c r="AO25" s="5">
        <f t="shared" si="142"/>
        <v>8.8667781046035171E-4</v>
      </c>
      <c r="AP25" s="5">
        <f t="shared" si="143"/>
        <v>1.1291635342529142E-4</v>
      </c>
      <c r="AQ25" s="5">
        <f t="shared" si="144"/>
        <v>1.0784725906453237E-5</v>
      </c>
      <c r="AR25" s="5">
        <f t="shared" si="145"/>
        <v>9.3053032060872889E-6</v>
      </c>
      <c r="AS25" s="5">
        <f t="shared" si="146"/>
        <v>1.492832033230879E-5</v>
      </c>
      <c r="AT25" s="5">
        <f t="shared" si="147"/>
        <v>1.1974609693440089E-5</v>
      </c>
      <c r="AU25" s="5">
        <f t="shared" si="148"/>
        <v>6.4035459278426259E-6</v>
      </c>
      <c r="AV25" s="5">
        <f t="shared" si="149"/>
        <v>2.5682716284556678E-6</v>
      </c>
      <c r="AW25" s="5">
        <f t="shared" si="150"/>
        <v>1.4029478941629735E-8</v>
      </c>
      <c r="AX25" s="5">
        <f t="shared" si="151"/>
        <v>3.2486317487800233E-3</v>
      </c>
      <c r="AY25" s="5">
        <f t="shared" si="152"/>
        <v>1.2411170541306907E-3</v>
      </c>
      <c r="AZ25" s="5">
        <f t="shared" si="153"/>
        <v>2.3708004802829808E-4</v>
      </c>
      <c r="BA25" s="5">
        <f t="shared" si="154"/>
        <v>3.0191591779374313E-5</v>
      </c>
      <c r="BB25" s="5">
        <f t="shared" si="155"/>
        <v>2.883621655702068E-6</v>
      </c>
      <c r="BC25" s="5">
        <f t="shared" si="156"/>
        <v>2.2033349984321402E-7</v>
      </c>
      <c r="BD25" s="5">
        <f t="shared" si="157"/>
        <v>5.9250434213670489E-7</v>
      </c>
      <c r="BE25" s="5">
        <f t="shared" si="158"/>
        <v>9.5054340753930308E-7</v>
      </c>
      <c r="BF25" s="5">
        <f t="shared" si="159"/>
        <v>7.6246932331169574E-7</v>
      </c>
      <c r="BG25" s="5">
        <f t="shared" si="160"/>
        <v>4.0773832762768539E-7</v>
      </c>
      <c r="BH25" s="5">
        <f t="shared" si="161"/>
        <v>1.6353170422765207E-7</v>
      </c>
      <c r="BI25" s="5">
        <f t="shared" si="162"/>
        <v>5.247015838455989E-8</v>
      </c>
      <c r="BJ25" s="8">
        <f t="shared" si="163"/>
        <v>0.67949987304898185</v>
      </c>
      <c r="BK25" s="8">
        <f t="shared" si="164"/>
        <v>0.23632637731893158</v>
      </c>
      <c r="BL25" s="8">
        <f t="shared" si="165"/>
        <v>8.278358838166322E-2</v>
      </c>
      <c r="BM25" s="8">
        <f t="shared" si="166"/>
        <v>0.31826574220478115</v>
      </c>
      <c r="BN25" s="8">
        <f t="shared" si="167"/>
        <v>0.68037806933013811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1.3037634408602199</v>
      </c>
      <c r="F26">
        <f>VLOOKUP(B26,home!$B$2:$E$405,3,FALSE)</f>
        <v>1.18</v>
      </c>
      <c r="G26">
        <f>VLOOKUP(C26,away!$B$2:$E$405,4,FALSE)</f>
        <v>0.71</v>
      </c>
      <c r="H26">
        <f>VLOOKUP(A26,away!$A$2:$E$405,3,FALSE)</f>
        <v>1.14247311827957</v>
      </c>
      <c r="I26">
        <f>VLOOKUP(C26,away!$B$2:$E$405,3,FALSE)</f>
        <v>0.6</v>
      </c>
      <c r="J26">
        <f>VLOOKUP(B26,home!$B$2:$E$405,4,FALSE)</f>
        <v>0.99</v>
      </c>
      <c r="K26" s="3">
        <f t="shared" si="112"/>
        <v>1.0922930107526923</v>
      </c>
      <c r="L26" s="3">
        <f t="shared" si="113"/>
        <v>0.67862903225806459</v>
      </c>
      <c r="M26" s="5">
        <f t="shared" si="114"/>
        <v>0.17017600686674222</v>
      </c>
      <c r="N26" s="5">
        <f t="shared" si="115"/>
        <v>0.18588206289834472</v>
      </c>
      <c r="O26" s="5">
        <f t="shared" si="116"/>
        <v>0.11548637885351902</v>
      </c>
      <c r="P26" s="5">
        <f t="shared" si="117"/>
        <v>0.12614496445883636</v>
      </c>
      <c r="Q26" s="5">
        <f t="shared" si="118"/>
        <v>0.10151883906407712</v>
      </c>
      <c r="R26" s="5">
        <f t="shared" si="119"/>
        <v>3.9186204760175918E-2</v>
      </c>
      <c r="S26" s="5">
        <f t="shared" si="120"/>
        <v>2.3376609240193219E-2</v>
      </c>
      <c r="T26" s="5">
        <f t="shared" si="121"/>
        <v>6.8893631510016845E-2</v>
      </c>
      <c r="U26" s="5">
        <f t="shared" si="122"/>
        <v>4.2802817577464035E-2</v>
      </c>
      <c r="V26" s="5">
        <f t="shared" si="123"/>
        <v>1.9253540274539898E-3</v>
      </c>
      <c r="W26" s="5">
        <f t="shared" si="124"/>
        <v>3.6962772789806281E-2</v>
      </c>
      <c r="X26" s="5">
        <f t="shared" si="125"/>
        <v>2.5084010727920956E-2</v>
      </c>
      <c r="Y26" s="5">
        <f t="shared" si="126"/>
        <v>8.5113689627199542E-3</v>
      </c>
      <c r="Z26" s="5">
        <f t="shared" si="127"/>
        <v>8.8642987380881822E-3</v>
      </c>
      <c r="AA26" s="5">
        <f t="shared" si="128"/>
        <v>9.6824115568376317E-3</v>
      </c>
      <c r="AB26" s="5">
        <f t="shared" si="129"/>
        <v>5.2880152353824185E-3</v>
      </c>
      <c r="AC26" s="5">
        <f t="shared" si="130"/>
        <v>8.9199455844135711E-5</v>
      </c>
      <c r="AD26" s="5">
        <f t="shared" si="131"/>
        <v>1.0093544594086297E-2</v>
      </c>
      <c r="AE26" s="5">
        <f t="shared" si="132"/>
        <v>6.8497723999384023E-3</v>
      </c>
      <c r="AF26" s="5">
        <f t="shared" si="133"/>
        <v>2.3242272074790993E-3</v>
      </c>
      <c r="AG26" s="5">
        <f t="shared" si="134"/>
        <v>5.2576268685313506E-4</v>
      </c>
      <c r="AH26" s="5">
        <f t="shared" si="135"/>
        <v>1.5038926185687916E-3</v>
      </c>
      <c r="AI26" s="5">
        <f t="shared" si="136"/>
        <v>1.6426913961852556E-3</v>
      </c>
      <c r="AJ26" s="5">
        <f t="shared" si="137"/>
        <v>8.9715016543836807E-4</v>
      </c>
      <c r="AK26" s="5">
        <f t="shared" si="138"/>
        <v>3.2665028510131706E-4</v>
      </c>
      <c r="AL26" s="5">
        <f t="shared" si="139"/>
        <v>2.6448057853460085E-6</v>
      </c>
      <c r="AM26" s="5">
        <f t="shared" si="140"/>
        <v>2.2050216427682173E-3</v>
      </c>
      <c r="AN26" s="5">
        <f t="shared" si="141"/>
        <v>1.4963917035398827E-3</v>
      </c>
      <c r="AO26" s="5">
        <f t="shared" si="142"/>
        <v>5.077474268261337E-4</v>
      </c>
      <c r="AP26" s="5">
        <f t="shared" si="143"/>
        <v>1.1485738163284719E-4</v>
      </c>
      <c r="AQ26" s="5">
        <f t="shared" si="144"/>
        <v>1.9486388436298574E-5</v>
      </c>
      <c r="AR26" s="5">
        <f t="shared" si="145"/>
        <v>2.0411703847187716E-4</v>
      </c>
      <c r="AS26" s="5">
        <f t="shared" si="146"/>
        <v>2.2295561449836983E-4</v>
      </c>
      <c r="AT26" s="5">
        <f t="shared" si="147"/>
        <v>1.2176642971232047E-4</v>
      </c>
      <c r="AU26" s="5">
        <f t="shared" si="148"/>
        <v>4.4334873373025545E-5</v>
      </c>
      <c r="AV26" s="5">
        <f t="shared" si="149"/>
        <v>1.2106668079490359E-5</v>
      </c>
      <c r="AW26" s="5">
        <f t="shared" si="150"/>
        <v>5.4458148937765447E-8</v>
      </c>
      <c r="AX26" s="5">
        <f t="shared" si="151"/>
        <v>4.0142162149235704E-4</v>
      </c>
      <c r="AY26" s="5">
        <f t="shared" si="152"/>
        <v>2.7241636652082133E-4</v>
      </c>
      <c r="AZ26" s="5">
        <f t="shared" si="153"/>
        <v>9.2434827591641609E-5</v>
      </c>
      <c r="BA26" s="5">
        <f t="shared" si="154"/>
        <v>2.0909652531818932E-5</v>
      </c>
      <c r="BB26" s="5">
        <f t="shared" si="155"/>
        <v>3.5474743156301675E-6</v>
      </c>
      <c r="BC26" s="5">
        <f t="shared" si="156"/>
        <v>4.8148381235528819E-7</v>
      </c>
      <c r="BD26" s="5">
        <f t="shared" si="157"/>
        <v>2.3086624714258682E-5</v>
      </c>
      <c r="BE26" s="5">
        <f t="shared" si="158"/>
        <v>2.521735881725513E-5</v>
      </c>
      <c r="BF26" s="5">
        <f t="shared" si="159"/>
        <v>1.3772372392865276E-5</v>
      </c>
      <c r="BG26" s="5">
        <f t="shared" si="160"/>
        <v>5.014488702070025E-6</v>
      </c>
      <c r="BH26" s="5">
        <f t="shared" si="161"/>
        <v>1.3693227404423569E-6</v>
      </c>
      <c r="BI26" s="5">
        <f t="shared" si="162"/>
        <v>2.9914033176998196E-7</v>
      </c>
      <c r="BJ26" s="8">
        <f t="shared" si="163"/>
        <v>0.45178070881071081</v>
      </c>
      <c r="BK26" s="8">
        <f t="shared" si="164"/>
        <v>0.32198719522137603</v>
      </c>
      <c r="BL26" s="8">
        <f t="shared" si="165"/>
        <v>0.21749025238050648</v>
      </c>
      <c r="BM26" s="8">
        <f t="shared" si="166"/>
        <v>0.26145563634061436</v>
      </c>
      <c r="BN26" s="8">
        <f t="shared" si="167"/>
        <v>0.73839445690169525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1.3037634408602199</v>
      </c>
      <c r="F27">
        <f>VLOOKUP(B27,home!$B$2:$E$405,3,FALSE)</f>
        <v>1.48</v>
      </c>
      <c r="G27">
        <f>VLOOKUP(C27,away!$B$2:$E$405,4,FALSE)</f>
        <v>1.04</v>
      </c>
      <c r="H27">
        <f>VLOOKUP(A27,away!$A$2:$E$405,3,FALSE)</f>
        <v>1.14247311827957</v>
      </c>
      <c r="I27">
        <f>VLOOKUP(C27,away!$B$2:$E$405,3,FALSE)</f>
        <v>1.04</v>
      </c>
      <c r="J27">
        <f>VLOOKUP(B27,home!$B$2:$E$405,4,FALSE)</f>
        <v>0.93</v>
      </c>
      <c r="K27" s="3">
        <f t="shared" si="112"/>
        <v>2.0067526881720505</v>
      </c>
      <c r="L27" s="3">
        <f t="shared" si="113"/>
        <v>1.1050000000000002</v>
      </c>
      <c r="M27" s="5">
        <f t="shared" si="114"/>
        <v>4.4522852238572587E-2</v>
      </c>
      <c r="N27" s="5">
        <f t="shared" si="115"/>
        <v>8.9346353414842539E-2</v>
      </c>
      <c r="O27" s="5">
        <f t="shared" si="116"/>
        <v>4.9197751723622722E-2</v>
      </c>
      <c r="P27" s="5">
        <f t="shared" si="117"/>
        <v>9.8727720523401022E-2</v>
      </c>
      <c r="Q27" s="5">
        <f t="shared" si="118"/>
        <v>8.9648017446802675E-2</v>
      </c>
      <c r="R27" s="5">
        <f t="shared" si="119"/>
        <v>2.7181757827301568E-2</v>
      </c>
      <c r="S27" s="5">
        <f t="shared" si="120"/>
        <v>5.4731235251491157E-2</v>
      </c>
      <c r="T27" s="5">
        <f t="shared" si="121"/>
        <v>9.9061059278716987E-2</v>
      </c>
      <c r="U27" s="5">
        <f t="shared" si="122"/>
        <v>5.4547065589179093E-2</v>
      </c>
      <c r="V27" s="5">
        <f t="shared" si="123"/>
        <v>1.3484935453559664E-2</v>
      </c>
      <c r="W27" s="5">
        <f t="shared" si="124"/>
        <v>5.996713333355539E-2</v>
      </c>
      <c r="X27" s="5">
        <f t="shared" si="125"/>
        <v>6.6263682333578725E-2</v>
      </c>
      <c r="Y27" s="5">
        <f t="shared" si="126"/>
        <v>3.6610684489302263E-2</v>
      </c>
      <c r="Z27" s="5">
        <f t="shared" si="127"/>
        <v>1.0011947466389408E-2</v>
      </c>
      <c r="AA27" s="5">
        <f t="shared" si="128"/>
        <v>2.0091502492014295E-2</v>
      </c>
      <c r="AB27" s="5">
        <f t="shared" si="129"/>
        <v>2.0159338317632572E-2</v>
      </c>
      <c r="AC27" s="5">
        <f t="shared" si="130"/>
        <v>1.8688955106712188E-3</v>
      </c>
      <c r="AD27" s="5">
        <f t="shared" si="131"/>
        <v>3.0084801504771021E-2</v>
      </c>
      <c r="AE27" s="5">
        <f t="shared" si="132"/>
        <v>3.3243705662771988E-2</v>
      </c>
      <c r="AF27" s="5">
        <f t="shared" si="133"/>
        <v>1.8367147378681531E-2</v>
      </c>
      <c r="AG27" s="5">
        <f t="shared" si="134"/>
        <v>6.7652326178143625E-3</v>
      </c>
      <c r="AH27" s="5">
        <f t="shared" si="135"/>
        <v>2.7658004875900761E-3</v>
      </c>
      <c r="AI27" s="5">
        <f t="shared" si="136"/>
        <v>5.5502775634189531E-3</v>
      </c>
      <c r="AJ27" s="5">
        <f t="shared" si="137"/>
        <v>5.5690172102460019E-3</v>
      </c>
      <c r="AK27" s="5">
        <f t="shared" si="138"/>
        <v>3.7252134190458594E-3</v>
      </c>
      <c r="AL27" s="5">
        <f t="shared" si="139"/>
        <v>1.6576817017588489E-4</v>
      </c>
      <c r="AM27" s="5">
        <f t="shared" si="140"/>
        <v>1.2074551258564355E-2</v>
      </c>
      <c r="AN27" s="5">
        <f t="shared" si="141"/>
        <v>1.3342379140713618E-2</v>
      </c>
      <c r="AO27" s="5">
        <f t="shared" si="142"/>
        <v>7.3716644752442771E-3</v>
      </c>
      <c r="AP27" s="5">
        <f t="shared" si="143"/>
        <v>2.7152297483816414E-3</v>
      </c>
      <c r="AQ27" s="5">
        <f t="shared" si="144"/>
        <v>7.5008221799042899E-4</v>
      </c>
      <c r="AR27" s="5">
        <f t="shared" si="145"/>
        <v>6.1124190775740722E-4</v>
      </c>
      <c r="AS27" s="5">
        <f t="shared" si="146"/>
        <v>1.2266113415155893E-3</v>
      </c>
      <c r="AT27" s="5">
        <f t="shared" si="147"/>
        <v>1.2307528034643672E-3</v>
      </c>
      <c r="AU27" s="5">
        <f t="shared" si="148"/>
        <v>8.2327216560913546E-4</v>
      </c>
      <c r="AV27" s="5">
        <f t="shared" si="149"/>
        <v>4.1302590785833964E-4</v>
      </c>
      <c r="AW27" s="5">
        <f t="shared" si="150"/>
        <v>1.0210682550854688E-5</v>
      </c>
      <c r="AX27" s="5">
        <f t="shared" si="151"/>
        <v>4.0384396994325384E-3</v>
      </c>
      <c r="AY27" s="5">
        <f t="shared" si="152"/>
        <v>4.4624758678729563E-3</v>
      </c>
      <c r="AZ27" s="5">
        <f t="shared" si="153"/>
        <v>2.4655179169998094E-3</v>
      </c>
      <c r="BA27" s="5">
        <f t="shared" si="154"/>
        <v>9.0813243276159628E-4</v>
      </c>
      <c r="BB27" s="5">
        <f t="shared" si="155"/>
        <v>2.5087158455039111E-4</v>
      </c>
      <c r="BC27" s="5">
        <f t="shared" si="156"/>
        <v>5.5442620185636477E-5</v>
      </c>
      <c r="BD27" s="5">
        <f t="shared" si="157"/>
        <v>1.1257038467865549E-4</v>
      </c>
      <c r="BE27" s="5">
        <f t="shared" si="158"/>
        <v>2.2590092206245372E-4</v>
      </c>
      <c r="BF27" s="5">
        <f t="shared" si="159"/>
        <v>2.2666364130468698E-4</v>
      </c>
      <c r="BG27" s="5">
        <f t="shared" si="160"/>
        <v>1.5161929049968201E-4</v>
      </c>
      <c r="BH27" s="5">
        <f t="shared" si="161"/>
        <v>7.606560469724399E-5</v>
      </c>
      <c r="BI27" s="5">
        <f t="shared" si="162"/>
        <v>3.0528971340725379E-5</v>
      </c>
      <c r="BJ27" s="8">
        <f t="shared" si="163"/>
        <v>0.57779260442353464</v>
      </c>
      <c r="BK27" s="8">
        <f t="shared" si="164"/>
        <v>0.21796388301574449</v>
      </c>
      <c r="BL27" s="8">
        <f t="shared" si="165"/>
        <v>0.19391597757083942</v>
      </c>
      <c r="BM27" s="8">
        <f t="shared" si="166"/>
        <v>0.59660769411664261</v>
      </c>
      <c r="BN27" s="8">
        <f t="shared" si="167"/>
        <v>0.39862445317454315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1.3037634408602199</v>
      </c>
      <c r="F28">
        <f>VLOOKUP(B28,home!$B$2:$E$405,3,FALSE)</f>
        <v>0.56000000000000005</v>
      </c>
      <c r="G28">
        <f>VLOOKUP(C28,away!$B$2:$E$405,4,FALSE)</f>
        <v>0.92</v>
      </c>
      <c r="H28">
        <f>VLOOKUP(A28,away!$A$2:$E$405,3,FALSE)</f>
        <v>1.14247311827957</v>
      </c>
      <c r="I28">
        <f>VLOOKUP(C28,away!$B$2:$E$405,3,FALSE)</f>
        <v>0.72</v>
      </c>
      <c r="J28">
        <f>VLOOKUP(B28,home!$B$2:$E$405,4,FALSE)</f>
        <v>1.28</v>
      </c>
      <c r="K28" s="3">
        <f t="shared" si="112"/>
        <v>0.67169892473118542</v>
      </c>
      <c r="L28" s="3">
        <f t="shared" si="113"/>
        <v>1.0529032258064517</v>
      </c>
      <c r="M28" s="5">
        <f t="shared" si="114"/>
        <v>0.17824395192861303</v>
      </c>
      <c r="N28" s="5">
        <f t="shared" si="115"/>
        <v>0.11972627085028648</v>
      </c>
      <c r="O28" s="5">
        <f t="shared" si="116"/>
        <v>0.18767363196612677</v>
      </c>
      <c r="P28" s="5">
        <f t="shared" si="117"/>
        <v>0.12606017679204359</v>
      </c>
      <c r="Q28" s="5">
        <f t="shared" si="118"/>
        <v>4.0210003696106042E-2</v>
      </c>
      <c r="R28" s="5">
        <f t="shared" si="119"/>
        <v>9.8801086247973832E-2</v>
      </c>
      <c r="S28" s="5">
        <f t="shared" si="120"/>
        <v>2.2288509653339759E-2</v>
      </c>
      <c r="T28" s="5">
        <f t="shared" si="121"/>
        <v>4.2337242601319401E-2</v>
      </c>
      <c r="U28" s="5">
        <f t="shared" si="122"/>
        <v>6.6364583395037133E-2</v>
      </c>
      <c r="V28" s="5">
        <f t="shared" si="123"/>
        <v>1.7514656719563179E-3</v>
      </c>
      <c r="W28" s="5">
        <f t="shared" si="124"/>
        <v>9.0030054153704738E-3</v>
      </c>
      <c r="X28" s="5">
        <f t="shared" si="125"/>
        <v>9.4792934437965253E-3</v>
      </c>
      <c r="Y28" s="5">
        <f t="shared" si="126"/>
        <v>4.9903893226696545E-3</v>
      </c>
      <c r="Z28" s="5">
        <f t="shared" si="127"/>
        <v>3.4675994141224367E-2</v>
      </c>
      <c r="AA28" s="5">
        <f t="shared" si="128"/>
        <v>2.3291827978645294E-2</v>
      </c>
      <c r="AB28" s="5">
        <f t="shared" si="129"/>
        <v>7.8225479041398906E-3</v>
      </c>
      <c r="AC28" s="5">
        <f t="shared" si="130"/>
        <v>7.7418500692114501E-5</v>
      </c>
      <c r="AD28" s="5">
        <f t="shared" si="131"/>
        <v>1.5118272642133466E-3</v>
      </c>
      <c r="AE28" s="5">
        <f t="shared" si="132"/>
        <v>1.5918078033523755E-3</v>
      </c>
      <c r="AF28" s="5">
        <f t="shared" si="133"/>
        <v>8.3800978550679895E-4</v>
      </c>
      <c r="AG28" s="5">
        <f t="shared" si="134"/>
        <v>2.9411440213916046E-4</v>
      </c>
      <c r="AH28" s="5">
        <f t="shared" si="135"/>
        <v>9.1276165223351906E-3</v>
      </c>
      <c r="AI28" s="5">
        <f t="shared" si="136"/>
        <v>6.13101020341115E-3</v>
      </c>
      <c r="AJ28" s="5">
        <f t="shared" si="137"/>
        <v>2.0590964805735977E-3</v>
      </c>
      <c r="AK28" s="5">
        <f t="shared" si="138"/>
        <v>4.6103096397301797E-4</v>
      </c>
      <c r="AL28" s="5">
        <f t="shared" si="139"/>
        <v>2.1901197271774039E-6</v>
      </c>
      <c r="AM28" s="5">
        <f t="shared" si="140"/>
        <v>2.0309854955027903E-4</v>
      </c>
      <c r="AN28" s="5">
        <f t="shared" si="141"/>
        <v>2.1384311797810026E-4</v>
      </c>
      <c r="AO28" s="5">
        <f t="shared" si="142"/>
        <v>1.1257805436782568E-4</v>
      </c>
      <c r="AP28" s="5">
        <f t="shared" si="143"/>
        <v>3.9511265532965924E-5</v>
      </c>
      <c r="AQ28" s="5">
        <f t="shared" si="144"/>
        <v>1.0400384733838774E-5</v>
      </c>
      <c r="AR28" s="5">
        <f t="shared" si="145"/>
        <v>1.9220993760581978E-3</v>
      </c>
      <c r="AS28" s="5">
        <f t="shared" si="146"/>
        <v>1.2910720841247739E-3</v>
      </c>
      <c r="AT28" s="5">
        <f t="shared" si="147"/>
        <v>4.3360586532853056E-4</v>
      </c>
      <c r="AU28" s="5">
        <f t="shared" si="148"/>
        <v>9.7084197832769732E-5</v>
      </c>
      <c r="AV28" s="5">
        <f t="shared" si="149"/>
        <v>1.6302837823165277E-5</v>
      </c>
      <c r="AW28" s="5">
        <f t="shared" si="150"/>
        <v>4.302575160123785E-8</v>
      </c>
      <c r="AX28" s="5">
        <f t="shared" si="151"/>
        <v>2.2736846224564282E-5</v>
      </c>
      <c r="AY28" s="5">
        <f t="shared" si="152"/>
        <v>2.3939698734508976E-5</v>
      </c>
      <c r="AZ28" s="5">
        <f t="shared" si="153"/>
        <v>1.2603093011199563E-5</v>
      </c>
      <c r="BA28" s="5">
        <f t="shared" si="154"/>
        <v>4.4232790955435899E-6</v>
      </c>
      <c r="BB28" s="5">
        <f t="shared" si="155"/>
        <v>1.1643212070850226E-6</v>
      </c>
      <c r="BC28" s="5">
        <f t="shared" si="156"/>
        <v>2.4518351096293639E-7</v>
      </c>
      <c r="BD28" s="5">
        <f t="shared" si="157"/>
        <v>3.3729743889537395E-4</v>
      </c>
      <c r="BE28" s="5">
        <f t="shared" si="158"/>
        <v>2.265623270206054E-4</v>
      </c>
      <c r="BF28" s="5">
        <f t="shared" si="159"/>
        <v>7.6090835722167913E-5</v>
      </c>
      <c r="BG28" s="5">
        <f t="shared" si="160"/>
        <v>1.7036710845492489E-5</v>
      </c>
      <c r="BH28" s="5">
        <f t="shared" si="161"/>
        <v>2.860885088968357E-6</v>
      </c>
      <c r="BI28" s="5">
        <f t="shared" si="162"/>
        <v>3.843306876079056E-7</v>
      </c>
      <c r="BJ28" s="8">
        <f t="shared" si="163"/>
        <v>0.23062650837870718</v>
      </c>
      <c r="BK28" s="8">
        <f t="shared" si="164"/>
        <v>0.32844765236510648</v>
      </c>
      <c r="BL28" s="8">
        <f t="shared" si="165"/>
        <v>0.4061528285516437</v>
      </c>
      <c r="BM28" s="8">
        <f t="shared" si="166"/>
        <v>0.24916396528254894</v>
      </c>
      <c r="BN28" s="8">
        <f t="shared" si="167"/>
        <v>0.75071512148114972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1.3037634408602199</v>
      </c>
      <c r="F29">
        <f>VLOOKUP(B29,home!$B$2:$E$405,3,FALSE)</f>
        <v>1.01</v>
      </c>
      <c r="G29">
        <f>VLOOKUP(C29,away!$B$2:$E$405,4,FALSE)</f>
        <v>1.1200000000000001</v>
      </c>
      <c r="H29">
        <f>VLOOKUP(A29,away!$A$2:$E$405,3,FALSE)</f>
        <v>1.14247311827957</v>
      </c>
      <c r="I29">
        <f>VLOOKUP(C29,away!$B$2:$E$405,3,FALSE)</f>
        <v>1.1200000000000001</v>
      </c>
      <c r="J29">
        <f>VLOOKUP(B29,home!$B$2:$E$405,4,FALSE)</f>
        <v>1.59</v>
      </c>
      <c r="K29" s="3">
        <f t="shared" si="112"/>
        <v>1.474817204301081</v>
      </c>
      <c r="L29" s="3">
        <f t="shared" si="113"/>
        <v>2.0345161290322586</v>
      </c>
      <c r="M29" s="5">
        <f t="shared" si="114"/>
        <v>2.991685235845281E-2</v>
      </c>
      <c r="N29" s="5">
        <f t="shared" si="115"/>
        <v>4.4121888556781577E-2</v>
      </c>
      <c r="O29" s="5">
        <f t="shared" si="116"/>
        <v>6.0866318653149003E-2</v>
      </c>
      <c r="P29" s="5">
        <f t="shared" si="117"/>
        <v>8.9766693912135959E-2</v>
      </c>
      <c r="Q29" s="5">
        <f t="shared" si="118"/>
        <v>3.2535860164898234E-2</v>
      </c>
      <c r="R29" s="5">
        <f t="shared" si="119"/>
        <v>6.1916753507324354E-2</v>
      </c>
      <c r="S29" s="5">
        <f t="shared" si="120"/>
        <v>6.7337125237695319E-2</v>
      </c>
      <c r="T29" s="5">
        <f t="shared" si="121"/>
        <v>6.6194732277423618E-2</v>
      </c>
      <c r="U29" s="5">
        <f t="shared" si="122"/>
        <v>9.1315893307071266E-2</v>
      </c>
      <c r="V29" s="5">
        <f t="shared" si="123"/>
        <v>2.2449744072563359E-2</v>
      </c>
      <c r="W29" s="5">
        <f t="shared" si="124"/>
        <v>1.5994815442642044E-2</v>
      </c>
      <c r="X29" s="5">
        <f t="shared" si="125"/>
        <v>3.2541709998949474E-2</v>
      </c>
      <c r="Y29" s="5">
        <f t="shared" si="126"/>
        <v>3.3103316929576528E-2</v>
      </c>
      <c r="Z29" s="5">
        <f t="shared" si="127"/>
        <v>4.1990211222655359E-2</v>
      </c>
      <c r="AA29" s="5">
        <f t="shared" si="128"/>
        <v>6.1927885923408456E-2</v>
      </c>
      <c r="AB29" s="5">
        <f t="shared" si="129"/>
        <v>4.5666155792918765E-2</v>
      </c>
      <c r="AC29" s="5">
        <f t="shared" si="130"/>
        <v>4.210083835904847E-3</v>
      </c>
      <c r="AD29" s="5">
        <f t="shared" si="131"/>
        <v>5.8973572486072734E-3</v>
      </c>
      <c r="AE29" s="5">
        <f t="shared" si="132"/>
        <v>1.19982684409568E-2</v>
      </c>
      <c r="AF29" s="5">
        <f t="shared" si="133"/>
        <v>1.2205335331792674E-2</v>
      </c>
      <c r="AG29" s="5">
        <f t="shared" si="134"/>
        <v>8.2773171975931634E-3</v>
      </c>
      <c r="AH29" s="5">
        <f t="shared" si="135"/>
        <v>2.1357440498490921E-2</v>
      </c>
      <c r="AI29" s="5">
        <f t="shared" si="136"/>
        <v>3.1498320687011069E-2</v>
      </c>
      <c r="AJ29" s="5">
        <f t="shared" si="137"/>
        <v>2.3227132627898286E-2</v>
      </c>
      <c r="AK29" s="5">
        <f t="shared" si="138"/>
        <v>1.1418591602069124E-2</v>
      </c>
      <c r="AL29" s="5">
        <f t="shared" si="139"/>
        <v>5.0530089531336791E-4</v>
      </c>
      <c r="AM29" s="5">
        <f t="shared" si="140"/>
        <v>1.7395047860311378E-3</v>
      </c>
      <c r="AN29" s="5">
        <f t="shared" si="141"/>
        <v>3.5390505437091573E-3</v>
      </c>
      <c r="AO29" s="5">
        <f t="shared" si="142"/>
        <v>3.600127706318334E-3</v>
      </c>
      <c r="AP29" s="5">
        <f t="shared" si="143"/>
        <v>2.4415059616935205E-3</v>
      </c>
      <c r="AQ29" s="5">
        <f t="shared" si="144"/>
        <v>1.2418208145484708E-3</v>
      </c>
      <c r="AR29" s="5">
        <f t="shared" si="145"/>
        <v>8.6904114338053045E-3</v>
      </c>
      <c r="AS29" s="5">
        <f t="shared" si="146"/>
        <v>1.2816768295030888E-2</v>
      </c>
      <c r="AT29" s="5">
        <f t="shared" si="147"/>
        <v>9.4511951925260948E-3</v>
      </c>
      <c r="AU29" s="5">
        <f t="shared" si="148"/>
        <v>4.6462617570483837E-3</v>
      </c>
      <c r="AV29" s="5">
        <f t="shared" si="149"/>
        <v>1.7130966937452816E-3</v>
      </c>
      <c r="AW29" s="5">
        <f t="shared" si="150"/>
        <v>4.2115978887497677E-5</v>
      </c>
      <c r="AX29" s="5">
        <f t="shared" si="151"/>
        <v>4.2757526423379887E-4</v>
      </c>
      <c r="AY29" s="5">
        <f t="shared" si="152"/>
        <v>8.6990877145889359E-4</v>
      </c>
      <c r="AZ29" s="5">
        <f t="shared" si="153"/>
        <v>8.8492171315987826E-4</v>
      </c>
      <c r="BA29" s="5">
        <f t="shared" si="154"/>
        <v>6.0012916611821003E-4</v>
      </c>
      <c r="BB29" s="5">
        <f t="shared" si="155"/>
        <v>3.0524311699254452E-4</v>
      </c>
      <c r="BC29" s="5">
        <f t="shared" si="156"/>
        <v>1.2420440895948245E-4</v>
      </c>
      <c r="BD29" s="5">
        <f t="shared" si="157"/>
        <v>2.9467970383338774E-3</v>
      </c>
      <c r="BE29" s="5">
        <f t="shared" si="158"/>
        <v>4.3459869697182749E-3</v>
      </c>
      <c r="BF29" s="5">
        <f t="shared" si="159"/>
        <v>3.2047681763044166E-3</v>
      </c>
      <c r="BG29" s="5">
        <f t="shared" si="160"/>
        <v>1.575482414070118E-3</v>
      </c>
      <c r="BH29" s="5">
        <f t="shared" si="161"/>
        <v>5.8088714233610241E-4</v>
      </c>
      <c r="BI29" s="5">
        <f t="shared" si="162"/>
        <v>1.7134047025491481E-4</v>
      </c>
      <c r="BJ29" s="8">
        <f t="shared" si="163"/>
        <v>0.27864459384244489</v>
      </c>
      <c r="BK29" s="8">
        <f t="shared" si="164"/>
        <v>0.21505570908352459</v>
      </c>
      <c r="BL29" s="8">
        <f t="shared" si="165"/>
        <v>0.45933748818251496</v>
      </c>
      <c r="BM29" s="8">
        <f t="shared" si="166"/>
        <v>0.67507584238582641</v>
      </c>
      <c r="BN29" s="8">
        <f t="shared" si="167"/>
        <v>0.31912436715274189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1.3037634408602199</v>
      </c>
      <c r="F30">
        <f>VLOOKUP(B30,home!$B$2:$E$405,3,FALSE)</f>
        <v>1.29</v>
      </c>
      <c r="G30">
        <f>VLOOKUP(C30,away!$B$2:$E$405,4,FALSE)</f>
        <v>1.29</v>
      </c>
      <c r="H30">
        <f>VLOOKUP(A30,away!$A$2:$E$405,3,FALSE)</f>
        <v>1.14247311827957</v>
      </c>
      <c r="I30">
        <f>VLOOKUP(C30,away!$B$2:$E$405,3,FALSE)</f>
        <v>0.96</v>
      </c>
      <c r="J30">
        <f>VLOOKUP(B30,home!$B$2:$E$405,4,FALSE)</f>
        <v>0.6</v>
      </c>
      <c r="K30" s="3">
        <f t="shared" si="112"/>
        <v>2.1695927419354919</v>
      </c>
      <c r="L30" s="3">
        <f t="shared" si="113"/>
        <v>0.65806451612903227</v>
      </c>
      <c r="M30" s="5">
        <f t="shared" si="114"/>
        <v>5.9151267627256678E-2</v>
      </c>
      <c r="N30" s="5">
        <f t="shared" si="115"/>
        <v>0.12833416092037991</v>
      </c>
      <c r="O30" s="5">
        <f t="shared" si="116"/>
        <v>3.8925350309549557E-2</v>
      </c>
      <c r="P30" s="5">
        <f t="shared" si="117"/>
        <v>8.4452157508895162E-2</v>
      </c>
      <c r="Q30" s="5">
        <f t="shared" si="118"/>
        <v>0.13921643203761888</v>
      </c>
      <c r="R30" s="5">
        <f t="shared" si="119"/>
        <v>1.2807695908303402E-2</v>
      </c>
      <c r="S30" s="5">
        <f t="shared" si="120"/>
        <v>3.0143761892182864E-2</v>
      </c>
      <c r="T30" s="5">
        <f t="shared" si="121"/>
        <v>9.1613393986045955E-2</v>
      </c>
      <c r="U30" s="5">
        <f t="shared" si="122"/>
        <v>2.7787484083571956E-2</v>
      </c>
      <c r="V30" s="5">
        <f t="shared" si="123"/>
        <v>4.7819125990128924E-3</v>
      </c>
      <c r="W30" s="5">
        <f t="shared" si="124"/>
        <v>0.10068098683565786</v>
      </c>
      <c r="X30" s="5">
        <f t="shared" si="125"/>
        <v>6.6254584885400647E-2</v>
      </c>
      <c r="Y30" s="5">
        <f t="shared" si="126"/>
        <v>2.1799895671970538E-2</v>
      </c>
      <c r="Z30" s="5">
        <f t="shared" si="127"/>
        <v>2.8094300702084887E-3</v>
      </c>
      <c r="AA30" s="5">
        <f t="shared" si="128"/>
        <v>6.0953190892996563E-3</v>
      </c>
      <c r="AB30" s="5">
        <f t="shared" si="129"/>
        <v>6.6121800279626943E-3</v>
      </c>
      <c r="AC30" s="5">
        <f t="shared" si="130"/>
        <v>4.2670560180387175E-4</v>
      </c>
      <c r="AD30" s="5">
        <f t="shared" si="131"/>
        <v>5.4609184572386532E-2</v>
      </c>
      <c r="AE30" s="5">
        <f t="shared" si="132"/>
        <v>3.5936366621828551E-2</v>
      </c>
      <c r="AF30" s="5">
        <f t="shared" si="133"/>
        <v>1.1824223856214556E-2</v>
      </c>
      <c r="AG30" s="5">
        <f t="shared" si="134"/>
        <v>2.5937007168470643E-3</v>
      </c>
      <c r="AH30" s="5">
        <f t="shared" si="135"/>
        <v>4.6219655993752544E-4</v>
      </c>
      <c r="AI30" s="5">
        <f t="shared" si="136"/>
        <v>1.0027783017880077E-3</v>
      </c>
      <c r="AJ30" s="5">
        <f t="shared" si="137"/>
        <v>1.08781026266483E-3</v>
      </c>
      <c r="AK30" s="5">
        <f t="shared" si="138"/>
        <v>7.8670175016018538E-4</v>
      </c>
      <c r="AL30" s="5">
        <f t="shared" si="139"/>
        <v>2.4368849655464097E-5</v>
      </c>
      <c r="AM30" s="5">
        <f t="shared" si="140"/>
        <v>2.3695938098253076E-2</v>
      </c>
      <c r="AN30" s="5">
        <f t="shared" si="141"/>
        <v>1.5593456038850411E-2</v>
      </c>
      <c r="AO30" s="5">
        <f t="shared" si="142"/>
        <v>5.1307500514927154E-3</v>
      </c>
      <c r="AP30" s="5">
        <f t="shared" si="143"/>
        <v>1.125454850004854E-3</v>
      </c>
      <c r="AQ30" s="5">
        <f t="shared" si="144"/>
        <v>1.8515547532337915E-4</v>
      </c>
      <c r="AR30" s="5">
        <f t="shared" si="145"/>
        <v>6.0831031114358188E-5</v>
      </c>
      <c r="AS30" s="5">
        <f t="shared" si="146"/>
        <v>1.3197856359016359E-4</v>
      </c>
      <c r="AT30" s="5">
        <f t="shared" si="147"/>
        <v>1.4316986682814538E-4</v>
      </c>
      <c r="AU30" s="5">
        <f t="shared" si="148"/>
        <v>1.0354010131140505E-4</v>
      </c>
      <c r="AV30" s="5">
        <f t="shared" si="149"/>
        <v>5.6159963076122481E-5</v>
      </c>
      <c r="AW30" s="5">
        <f t="shared" si="150"/>
        <v>9.6644962237721086E-7</v>
      </c>
      <c r="AX30" s="5">
        <f t="shared" si="151"/>
        <v>8.5684225518870977E-3</v>
      </c>
      <c r="AY30" s="5">
        <f t="shared" si="152"/>
        <v>5.6385748405966699E-3</v>
      </c>
      <c r="AZ30" s="5">
        <f t="shared" si="153"/>
        <v>1.8552730120672913E-3</v>
      </c>
      <c r="BA30" s="5">
        <f t="shared" si="154"/>
        <v>4.069631123244382E-4</v>
      </c>
      <c r="BB30" s="5">
        <f t="shared" si="155"/>
        <v>6.6951995898536587E-5</v>
      </c>
      <c r="BC30" s="5">
        <f t="shared" si="156"/>
        <v>8.8117465569686878E-6</v>
      </c>
      <c r="BD30" s="5">
        <f t="shared" si="157"/>
        <v>6.6717905093167043E-6</v>
      </c>
      <c r="BE30" s="5">
        <f t="shared" si="158"/>
        <v>1.4475068264727621E-5</v>
      </c>
      <c r="BF30" s="5">
        <f t="shared" si="159"/>
        <v>1.5702501523086911E-5</v>
      </c>
      <c r="BG30" s="5">
        <f t="shared" si="160"/>
        <v>1.1356011111573458E-5</v>
      </c>
      <c r="BH30" s="5">
        <f t="shared" si="161"/>
        <v>6.1594798212521427E-6</v>
      </c>
      <c r="BI30" s="5">
        <f t="shared" si="162"/>
        <v>2.6727125428573526E-6</v>
      </c>
      <c r="BJ30" s="8">
        <f t="shared" si="163"/>
        <v>0.71513868187760576</v>
      </c>
      <c r="BK30" s="8">
        <f t="shared" si="164"/>
        <v>0.18461874891940364</v>
      </c>
      <c r="BL30" s="8">
        <f t="shared" si="165"/>
        <v>9.6120233382930825E-2</v>
      </c>
      <c r="BM30" s="8">
        <f t="shared" si="166"/>
        <v>0.53016242154717097</v>
      </c>
      <c r="BN30" s="8">
        <f t="shared" si="167"/>
        <v>0.4628870643120036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1.3037634408602199</v>
      </c>
      <c r="F31">
        <f>VLOOKUP(B31,home!$B$2:$E$405,3,FALSE)</f>
        <v>0.77</v>
      </c>
      <c r="G31">
        <f>VLOOKUP(C31,away!$B$2:$E$405,4,FALSE)</f>
        <v>0.77</v>
      </c>
      <c r="H31">
        <f>VLOOKUP(A31,away!$A$2:$E$405,3,FALSE)</f>
        <v>1.14247311827957</v>
      </c>
      <c r="I31">
        <f>VLOOKUP(C31,away!$B$2:$E$405,3,FALSE)</f>
        <v>1.01</v>
      </c>
      <c r="J31">
        <f>VLOOKUP(B31,home!$B$2:$E$405,4,FALSE)</f>
        <v>0.66</v>
      </c>
      <c r="K31" s="3">
        <f t="shared" si="112"/>
        <v>0.77300134408602439</v>
      </c>
      <c r="L31" s="3">
        <f t="shared" si="113"/>
        <v>0.76157258064516142</v>
      </c>
      <c r="M31" s="5">
        <f t="shared" si="114"/>
        <v>0.21554751107098022</v>
      </c>
      <c r="N31" s="5">
        <f t="shared" si="115"/>
        <v>0.16661851577226491</v>
      </c>
      <c r="O31" s="5">
        <f t="shared" si="116"/>
        <v>0.16415507425796788</v>
      </c>
      <c r="P31" s="5">
        <f t="shared" si="117"/>
        <v>0.1268920930399503</v>
      </c>
      <c r="Q31" s="5">
        <f t="shared" si="118"/>
        <v>6.4398168320789609E-2</v>
      </c>
      <c r="R31" s="5">
        <f t="shared" si="119"/>
        <v>6.2508001764319351E-2</v>
      </c>
      <c r="S31" s="5">
        <f t="shared" si="120"/>
        <v>1.8675236837642165E-2</v>
      </c>
      <c r="T31" s="5">
        <f t="shared" si="121"/>
        <v>4.9043879236885225E-2</v>
      </c>
      <c r="U31" s="5">
        <f t="shared" si="122"/>
        <v>4.8318769379950444E-2</v>
      </c>
      <c r="V31" s="5">
        <f t="shared" si="123"/>
        <v>1.2215609957744809E-3</v>
      </c>
      <c r="W31" s="5">
        <f t="shared" si="124"/>
        <v>1.6593290222882806E-2</v>
      </c>
      <c r="X31" s="5">
        <f t="shared" si="125"/>
        <v>1.2636994856434982E-2</v>
      </c>
      <c r="Y31" s="5">
        <f t="shared" si="126"/>
        <v>4.8119943922074106E-3</v>
      </c>
      <c r="Z31" s="5">
        <f t="shared" si="127"/>
        <v>1.5868126738208331E-2</v>
      </c>
      <c r="AA31" s="5">
        <f t="shared" si="128"/>
        <v>1.2266083296762422E-2</v>
      </c>
      <c r="AB31" s="5">
        <f t="shared" si="129"/>
        <v>4.7408494375342424E-3</v>
      </c>
      <c r="AC31" s="5">
        <f t="shared" si="130"/>
        <v>4.494555247924721E-5</v>
      </c>
      <c r="AD31" s="5">
        <f t="shared" si="131"/>
        <v>3.2066589112744737E-3</v>
      </c>
      <c r="AE31" s="5">
        <f t="shared" si="132"/>
        <v>2.4421035023081041E-3</v>
      </c>
      <c r="AF31" s="5">
        <f t="shared" si="133"/>
        <v>9.2991953322768485E-4</v>
      </c>
      <c r="AG31" s="5">
        <f t="shared" si="134"/>
        <v>2.3606707290418401E-4</v>
      </c>
      <c r="AH31" s="5">
        <f t="shared" si="135"/>
        <v>3.0211825575054514E-3</v>
      </c>
      <c r="AI31" s="5">
        <f t="shared" si="136"/>
        <v>2.3353781776809667E-3</v>
      </c>
      <c r="AJ31" s="5">
        <f t="shared" si="137"/>
        <v>9.0262523514827867E-4</v>
      </c>
      <c r="AK31" s="5">
        <f t="shared" si="138"/>
        <v>2.3257683999186111E-4</v>
      </c>
      <c r="AL31" s="5">
        <f t="shared" si="139"/>
        <v>1.0583718083481883E-6</v>
      </c>
      <c r="AM31" s="5">
        <f t="shared" si="140"/>
        <v>4.9575032968811935E-4</v>
      </c>
      <c r="AN31" s="5">
        <f t="shared" si="141"/>
        <v>3.7754985793627056E-4</v>
      </c>
      <c r="AO31" s="5">
        <f t="shared" si="142"/>
        <v>1.4376580981536981E-4</v>
      </c>
      <c r="AP31" s="5">
        <f t="shared" si="143"/>
        <v>3.6496032929877559E-5</v>
      </c>
      <c r="AQ31" s="5">
        <f t="shared" si="144"/>
        <v>6.94859449542941E-6</v>
      </c>
      <c r="AR31" s="5">
        <f t="shared" si="145"/>
        <v>4.6016995938391521E-4</v>
      </c>
      <c r="AS31" s="5">
        <f t="shared" si="146"/>
        <v>3.5571199711177773E-4</v>
      </c>
      <c r="AT31" s="5">
        <f t="shared" si="147"/>
        <v>1.374829259374641E-4</v>
      </c>
      <c r="AU31" s="5">
        <f t="shared" si="148"/>
        <v>3.5424828846179704E-5</v>
      </c>
      <c r="AV31" s="5">
        <f t="shared" si="149"/>
        <v>6.8458600780285681E-6</v>
      </c>
      <c r="AW31" s="5">
        <f t="shared" si="150"/>
        <v>1.7307219867481475E-8</v>
      </c>
      <c r="AX31" s="5">
        <f t="shared" si="151"/>
        <v>6.3869278530000965E-5</v>
      </c>
      <c r="AY31" s="5">
        <f t="shared" si="152"/>
        <v>4.8641091274037432E-5</v>
      </c>
      <c r="AZ31" s="5">
        <f t="shared" si="153"/>
        <v>1.8521860703482764E-5</v>
      </c>
      <c r="BA31" s="5">
        <f t="shared" si="154"/>
        <v>4.7019137514338582E-6</v>
      </c>
      <c r="BB31" s="5">
        <f t="shared" si="155"/>
        <v>8.9521214741261372E-7</v>
      </c>
      <c r="BC31" s="5">
        <f t="shared" si="156"/>
        <v>1.3635380506598422E-7</v>
      </c>
      <c r="BD31" s="5">
        <f t="shared" si="157"/>
        <v>5.8408803917231213E-5</v>
      </c>
      <c r="BE31" s="5">
        <f t="shared" si="158"/>
        <v>4.5150083934476773E-5</v>
      </c>
      <c r="BF31" s="5">
        <f t="shared" si="159"/>
        <v>1.7450537783473682E-5</v>
      </c>
      <c r="BG31" s="5">
        <f t="shared" si="160"/>
        <v>4.4964297205497033E-6</v>
      </c>
      <c r="BH31" s="5">
        <f t="shared" si="161"/>
        <v>8.6893655439331678E-7</v>
      </c>
      <c r="BI31" s="5">
        <f t="shared" si="162"/>
        <v>1.3433782489430259E-7</v>
      </c>
      <c r="BJ31" s="8">
        <f t="shared" si="163"/>
        <v>0.32211486815625601</v>
      </c>
      <c r="BK31" s="8">
        <f t="shared" si="164"/>
        <v>0.36243104695990885</v>
      </c>
      <c r="BL31" s="8">
        <f t="shared" si="165"/>
        <v>0.29960268564795323</v>
      </c>
      <c r="BM31" s="8">
        <f t="shared" si="166"/>
        <v>0.19984873949199999</v>
      </c>
      <c r="BN31" s="8">
        <f t="shared" si="167"/>
        <v>0.80011936422627228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1.3037634408602199</v>
      </c>
      <c r="F32">
        <f>VLOOKUP(B32,home!$B$2:$E$405,3,FALSE)</f>
        <v>1.2</v>
      </c>
      <c r="G32">
        <f>VLOOKUP(C32,away!$B$2:$E$405,4,FALSE)</f>
        <v>0.86</v>
      </c>
      <c r="H32">
        <f>VLOOKUP(A32,away!$A$2:$E$405,3,FALSE)</f>
        <v>1.14247311827957</v>
      </c>
      <c r="I32">
        <f>VLOOKUP(C32,away!$B$2:$E$405,3,FALSE)</f>
        <v>1.01</v>
      </c>
      <c r="J32">
        <f>VLOOKUP(B32,home!$B$2:$E$405,4,FALSE)</f>
        <v>0.98</v>
      </c>
      <c r="K32" s="3">
        <f t="shared" si="112"/>
        <v>1.3454838709677468</v>
      </c>
      <c r="L32" s="3">
        <f t="shared" si="113"/>
        <v>1.1308198924731183</v>
      </c>
      <c r="M32" s="5">
        <f t="shared" si="114"/>
        <v>8.4053333126550972E-2</v>
      </c>
      <c r="N32" s="5">
        <f t="shared" si="115"/>
        <v>0.11309240402285335</v>
      </c>
      <c r="O32" s="5">
        <f t="shared" si="116"/>
        <v>9.5049181128173565E-2</v>
      </c>
      <c r="P32" s="5">
        <f t="shared" si="117"/>
        <v>0.12788714015664948</v>
      </c>
      <c r="Q32" s="5">
        <f t="shared" si="118"/>
        <v>7.6082002770858567E-2</v>
      </c>
      <c r="R32" s="5">
        <f t="shared" si="119"/>
        <v>5.3741752391509599E-2</v>
      </c>
      <c r="S32" s="5">
        <f t="shared" si="120"/>
        <v>4.8645068580511229E-2</v>
      </c>
      <c r="T32" s="5">
        <f t="shared" si="121"/>
        <v>8.6035042192481787E-2</v>
      </c>
      <c r="U32" s="5">
        <f t="shared" si="122"/>
        <v>7.2308661040318509E-2</v>
      </c>
      <c r="V32" s="5">
        <f t="shared" si="123"/>
        <v>8.2237186955244606E-3</v>
      </c>
      <c r="W32" s="5">
        <f t="shared" si="124"/>
        <v>3.4122369199704544E-2</v>
      </c>
      <c r="X32" s="5">
        <f t="shared" si="125"/>
        <v>3.8586253869337936E-2</v>
      </c>
      <c r="Y32" s="5">
        <f t="shared" si="126"/>
        <v>2.1817051725732589E-2</v>
      </c>
      <c r="Z32" s="5">
        <f t="shared" si="127"/>
        <v>2.0257414220227941E-2</v>
      </c>
      <c r="AA32" s="5">
        <f t="shared" si="128"/>
        <v>2.7256024100829369E-2</v>
      </c>
      <c r="AB32" s="5">
        <f t="shared" si="129"/>
        <v>1.8336270407187053E-2</v>
      </c>
      <c r="AC32" s="5">
        <f t="shared" si="130"/>
        <v>7.8202421181794554E-4</v>
      </c>
      <c r="AD32" s="5">
        <f t="shared" si="131"/>
        <v>1.1477774349352269E-2</v>
      </c>
      <c r="AE32" s="5">
        <f t="shared" si="132"/>
        <v>1.297929555556525E-2</v>
      </c>
      <c r="AF32" s="5">
        <f t="shared" si="133"/>
        <v>7.3386228022605604E-3</v>
      </c>
      <c r="AG32" s="5">
        <f t="shared" si="134"/>
        <v>2.7662202160510197E-3</v>
      </c>
      <c r="AH32" s="5">
        <f t="shared" si="135"/>
        <v>5.7268717425753976E-3</v>
      </c>
      <c r="AI32" s="5">
        <f t="shared" si="136"/>
        <v>7.7054135607361515E-3</v>
      </c>
      <c r="AJ32" s="5">
        <f t="shared" si="137"/>
        <v>5.1837548325533245E-3</v>
      </c>
      <c r="AK32" s="5">
        <f t="shared" si="138"/>
        <v>2.3248861727505369E-3</v>
      </c>
      <c r="AL32" s="5">
        <f t="shared" si="139"/>
        <v>4.7593991225584465E-5</v>
      </c>
      <c r="AM32" s="5">
        <f t="shared" si="140"/>
        <v>3.088632052332159E-3</v>
      </c>
      <c r="AN32" s="5">
        <f t="shared" si="141"/>
        <v>3.4926865653072793E-3</v>
      </c>
      <c r="AO32" s="5">
        <f t="shared" si="142"/>
        <v>1.9747997231115413E-3</v>
      </c>
      <c r="AP32" s="5">
        <f t="shared" si="143"/>
        <v>7.4438093684831225E-4</v>
      </c>
      <c r="AQ32" s="5">
        <f t="shared" si="144"/>
        <v>2.10440192741462E-4</v>
      </c>
      <c r="AR32" s="5">
        <f t="shared" si="145"/>
        <v>1.2952120976292901E-3</v>
      </c>
      <c r="AS32" s="5">
        <f t="shared" si="146"/>
        <v>1.7426869868425125E-3</v>
      </c>
      <c r="AT32" s="5">
        <f t="shared" si="147"/>
        <v>1.1723786164709914E-3</v>
      </c>
      <c r="AU32" s="5">
        <f t="shared" si="148"/>
        <v>5.258055063764004E-4</v>
      </c>
      <c r="AV32" s="5">
        <f t="shared" si="149"/>
        <v>1.7686570702386885E-4</v>
      </c>
      <c r="AW32" s="5">
        <f t="shared" si="150"/>
        <v>2.011507059490884E-6</v>
      </c>
      <c r="AX32" s="5">
        <f t="shared" si="151"/>
        <v>6.9261743496115539E-4</v>
      </c>
      <c r="AY32" s="5">
        <f t="shared" si="152"/>
        <v>7.8322557332778078E-4</v>
      </c>
      <c r="AZ32" s="5">
        <f t="shared" si="153"/>
        <v>4.4284352930635884E-4</v>
      </c>
      <c r="BA32" s="5">
        <f t="shared" si="154"/>
        <v>1.6692542406421094E-4</v>
      </c>
      <c r="BB32" s="5">
        <f t="shared" si="155"/>
        <v>4.7190647522830196E-5</v>
      </c>
      <c r="BC32" s="5">
        <f t="shared" si="156"/>
        <v>1.0672824591500733E-5</v>
      </c>
      <c r="BD32" s="5">
        <f t="shared" si="157"/>
        <v>2.441086008285058E-4</v>
      </c>
      <c r="BE32" s="5">
        <f t="shared" si="158"/>
        <v>3.2844418517925854E-4</v>
      </c>
      <c r="BF32" s="5">
        <f t="shared" si="159"/>
        <v>2.2095817683591816E-4</v>
      </c>
      <c r="BG32" s="5">
        <f t="shared" si="160"/>
        <v>9.9098554363722359E-5</v>
      </c>
      <c r="BH32" s="5">
        <f t="shared" si="161"/>
        <v>3.3333876633152212E-5</v>
      </c>
      <c r="BI32" s="5">
        <f t="shared" si="162"/>
        <v>8.9700386733469876E-6</v>
      </c>
      <c r="BJ32" s="8">
        <f t="shared" si="163"/>
        <v>0.41595145160831248</v>
      </c>
      <c r="BK32" s="8">
        <f t="shared" si="164"/>
        <v>0.27042210433560743</v>
      </c>
      <c r="BL32" s="8">
        <f t="shared" si="165"/>
        <v>0.29348067772349057</v>
      </c>
      <c r="BM32" s="8">
        <f t="shared" si="166"/>
        <v>0.44942462022477453</v>
      </c>
      <c r="BN32" s="8">
        <f t="shared" si="167"/>
        <v>0.54990581359659552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1.4511278195488699</v>
      </c>
      <c r="F33">
        <f>VLOOKUP(B33,home!$B$2:$E$405,3,FALSE)</f>
        <v>0.81</v>
      </c>
      <c r="G33">
        <f>VLOOKUP(C33,away!$B$2:$E$405,4,FALSE)</f>
        <v>1.1299999999999999</v>
      </c>
      <c r="H33">
        <f>VLOOKUP(A33,away!$A$2:$E$405,3,FALSE)</f>
        <v>1.22556390977444</v>
      </c>
      <c r="I33">
        <f>VLOOKUP(C33,away!$B$2:$E$405,3,FALSE)</f>
        <v>0.75</v>
      </c>
      <c r="J33">
        <f>VLOOKUP(B33,home!$B$2:$E$405,4,FALSE)</f>
        <v>0.96</v>
      </c>
      <c r="K33" s="3">
        <f t="shared" si="112"/>
        <v>1.3282172932330807</v>
      </c>
      <c r="L33" s="3">
        <f t="shared" si="113"/>
        <v>0.88240601503759675</v>
      </c>
      <c r="M33" s="5">
        <f t="shared" si="114"/>
        <v>0.10963229249964114</v>
      </c>
      <c r="N33" s="5">
        <f t="shared" si="115"/>
        <v>0.14561550679481072</v>
      </c>
      <c r="O33" s="5">
        <f t="shared" si="116"/>
        <v>9.6740194344044544E-2</v>
      </c>
      <c r="P33" s="5">
        <f t="shared" si="117"/>
        <v>0.12849199907848902</v>
      </c>
      <c r="Q33" s="5">
        <f t="shared" si="118"/>
        <v>9.6704517143883395E-2</v>
      </c>
      <c r="R33" s="5">
        <f t="shared" si="119"/>
        <v>4.2682064692545499E-2</v>
      </c>
      <c r="S33" s="5">
        <f t="shared" si="120"/>
        <v>3.7649020764663088E-2</v>
      </c>
      <c r="T33" s="5">
        <f t="shared" si="121"/>
        <v>8.5332647609069112E-2</v>
      </c>
      <c r="U33" s="5">
        <f t="shared" si="122"/>
        <v>5.6691056435532024E-2</v>
      </c>
      <c r="V33" s="5">
        <f t="shared" si="123"/>
        <v>4.9028517977897576E-3</v>
      </c>
      <c r="W33" s="5">
        <f t="shared" si="124"/>
        <v>4.2814870668086952E-2</v>
      </c>
      <c r="X33" s="5">
        <f t="shared" si="125"/>
        <v>3.7780099410576695E-2</v>
      </c>
      <c r="Y33" s="5">
        <f t="shared" si="126"/>
        <v>1.6668693484305618E-2</v>
      </c>
      <c r="Z33" s="5">
        <f t="shared" si="127"/>
        <v>1.2554303539641994E-2</v>
      </c>
      <c r="AA33" s="5">
        <f t="shared" si="128"/>
        <v>1.6674843065849772E-2</v>
      </c>
      <c r="AB33" s="5">
        <f t="shared" si="129"/>
        <v>1.1073907461004695E-2</v>
      </c>
      <c r="AC33" s="5">
        <f t="shared" si="130"/>
        <v>3.5914214594073184E-4</v>
      </c>
      <c r="AD33" s="5">
        <f t="shared" si="131"/>
        <v>1.4216862907222721E-2</v>
      </c>
      <c r="AE33" s="5">
        <f t="shared" si="132"/>
        <v>1.2545045344298225E-2</v>
      </c>
      <c r="AF33" s="5">
        <f t="shared" si="133"/>
        <v>5.5349117353640761E-3</v>
      </c>
      <c r="AG33" s="5">
        <f t="shared" si="134"/>
        <v>1.6280131359958144E-3</v>
      </c>
      <c r="AH33" s="5">
        <f t="shared" si="135"/>
        <v>2.7694982394969709E-3</v>
      </c>
      <c r="AI33" s="5">
        <f t="shared" si="136"/>
        <v>3.678495455278449E-3</v>
      </c>
      <c r="AJ33" s="5">
        <f t="shared" si="137"/>
        <v>2.4429206383900655E-3</v>
      </c>
      <c r="AK33" s="5">
        <f t="shared" si="138"/>
        <v>1.0815764793018941E-3</v>
      </c>
      <c r="AL33" s="5">
        <f t="shared" si="139"/>
        <v>1.6836970652753306E-5</v>
      </c>
      <c r="AM33" s="5">
        <f t="shared" si="140"/>
        <v>3.7766166337794304E-3</v>
      </c>
      <c r="AN33" s="5">
        <f t="shared" si="141"/>
        <v>3.3325092341380102E-3</v>
      </c>
      <c r="AO33" s="5">
        <f t="shared" si="142"/>
        <v>1.4703130966858575E-3</v>
      </c>
      <c r="AP33" s="5">
        <f t="shared" si="143"/>
        <v>4.3247104016805202E-4</v>
      </c>
      <c r="AQ33" s="5">
        <f t="shared" si="144"/>
        <v>9.5403761793463781E-5</v>
      </c>
      <c r="AR33" s="5">
        <f t="shared" si="145"/>
        <v>4.8876438103363253E-4</v>
      </c>
      <c r="AS33" s="5">
        <f t="shared" si="146"/>
        <v>6.4918530320523353E-4</v>
      </c>
      <c r="AT33" s="5">
        <f t="shared" si="147"/>
        <v>4.3112957311497609E-4</v>
      </c>
      <c r="AU33" s="5">
        <f t="shared" si="148"/>
        <v>1.9087791821183569E-4</v>
      </c>
      <c r="AV33" s="5">
        <f t="shared" si="149"/>
        <v>6.3381837966322452E-5</v>
      </c>
      <c r="AW33" s="5">
        <f t="shared" si="150"/>
        <v>5.4814952791324993E-7</v>
      </c>
      <c r="AX33" s="5">
        <f t="shared" si="151"/>
        <v>8.3602792048292343E-4</v>
      </c>
      <c r="AY33" s="5">
        <f t="shared" si="152"/>
        <v>7.3771606577350526E-4</v>
      </c>
      <c r="AZ33" s="5">
        <f t="shared" si="153"/>
        <v>3.2548254691420618E-4</v>
      </c>
      <c r="BA33" s="5">
        <f t="shared" si="154"/>
        <v>9.5735919062284099E-5</v>
      </c>
      <c r="BB33" s="5">
        <f t="shared" si="155"/>
        <v>2.1119487708927997E-5</v>
      </c>
      <c r="BC33" s="5">
        <f t="shared" si="156"/>
        <v>3.7271925977741329E-6</v>
      </c>
      <c r="BD33" s="5">
        <f t="shared" si="157"/>
        <v>7.1881438293367513E-5</v>
      </c>
      <c r="BE33" s="5">
        <f t="shared" si="158"/>
        <v>9.5474169403717305E-5</v>
      </c>
      <c r="BF33" s="5">
        <f t="shared" si="159"/>
        <v>6.3405221429541024E-5</v>
      </c>
      <c r="BG33" s="5">
        <f t="shared" si="160"/>
        <v>2.8071970527996364E-5</v>
      </c>
      <c r="BH33" s="5">
        <f t="shared" si="161"/>
        <v>9.3214191776035396E-6</v>
      </c>
      <c r="BI33" s="5">
        <f t="shared" si="162"/>
        <v>2.4761740298335006E-6</v>
      </c>
      <c r="BJ33" s="8">
        <f t="shared" si="163"/>
        <v>0.46996829113271782</v>
      </c>
      <c r="BK33" s="8">
        <f t="shared" si="164"/>
        <v>0.28178985932294998</v>
      </c>
      <c r="BL33" s="8">
        <f t="shared" si="165"/>
        <v>0.23592852621783802</v>
      </c>
      <c r="BM33" s="8">
        <f t="shared" si="166"/>
        <v>0.37963723774348773</v>
      </c>
      <c r="BN33" s="8">
        <f t="shared" si="167"/>
        <v>0.61986657455341432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1.4511278195488699</v>
      </c>
      <c r="F34">
        <f>VLOOKUP(B34,home!$B$2:$E$405,3,FALSE)</f>
        <v>1.31</v>
      </c>
      <c r="G34">
        <f>VLOOKUP(C34,away!$B$2:$E$405,4,FALSE)</f>
        <v>0.69</v>
      </c>
      <c r="H34">
        <f>VLOOKUP(A34,away!$A$2:$E$405,3,FALSE)</f>
        <v>1.22556390977444</v>
      </c>
      <c r="I34">
        <f>VLOOKUP(C34,away!$B$2:$E$405,3,FALSE)</f>
        <v>0.75</v>
      </c>
      <c r="J34">
        <f>VLOOKUP(B34,home!$B$2:$E$405,4,FALSE)</f>
        <v>1.1399999999999999</v>
      </c>
      <c r="K34" s="3">
        <f t="shared" si="112"/>
        <v>1.3116744360902235</v>
      </c>
      <c r="L34" s="3">
        <f t="shared" si="113"/>
        <v>1.0478571428571462</v>
      </c>
      <c r="M34" s="5">
        <f t="shared" si="114"/>
        <v>9.4464461977020756E-2</v>
      </c>
      <c r="N34" s="5">
        <f t="shared" si="115"/>
        <v>0.12390661989427508</v>
      </c>
      <c r="O34" s="5">
        <f t="shared" si="116"/>
        <v>9.8985261228778473E-2</v>
      </c>
      <c r="P34" s="5">
        <f t="shared" si="117"/>
        <v>0.12983643670350148</v>
      </c>
      <c r="Q34" s="5">
        <f t="shared" si="118"/>
        <v>8.1262572888834469E-2</v>
      </c>
      <c r="R34" s="5">
        <f t="shared" si="119"/>
        <v>5.1861206508078031E-2</v>
      </c>
      <c r="S34" s="5">
        <f t="shared" si="120"/>
        <v>4.4613339088204078E-2</v>
      </c>
      <c r="T34" s="5">
        <f t="shared" si="121"/>
        <v>8.5151567448514667E-2</v>
      </c>
      <c r="U34" s="5">
        <f t="shared" si="122"/>
        <v>6.8025018801441892E-2</v>
      </c>
      <c r="V34" s="5">
        <f t="shared" si="123"/>
        <v>6.8131876797653014E-3</v>
      </c>
      <c r="W34" s="5">
        <f t="shared" si="124"/>
        <v>3.5530013156400898E-2</v>
      </c>
      <c r="X34" s="5">
        <f t="shared" si="125"/>
        <v>3.723037807174305E-2</v>
      </c>
      <c r="Y34" s="5">
        <f t="shared" si="126"/>
        <v>1.9506058796874011E-2</v>
      </c>
      <c r="Z34" s="5">
        <f t="shared" si="127"/>
        <v>1.8114378558893026E-2</v>
      </c>
      <c r="AA34" s="5">
        <f t="shared" si="128"/>
        <v>2.376016728136085E-2</v>
      </c>
      <c r="AB34" s="5">
        <f t="shared" si="129"/>
        <v>1.5582802010094187E-2</v>
      </c>
      <c r="AC34" s="5">
        <f t="shared" si="130"/>
        <v>5.8527301724067198E-4</v>
      </c>
      <c r="AD34" s="5">
        <f t="shared" si="131"/>
        <v>1.1650952492800083E-2</v>
      </c>
      <c r="AE34" s="5">
        <f t="shared" si="132"/>
        <v>1.2208533790669837E-2</v>
      </c>
      <c r="AF34" s="5">
        <f t="shared" si="133"/>
        <v>6.3963996681831101E-3</v>
      </c>
      <c r="AG34" s="5">
        <f t="shared" si="134"/>
        <v>2.2341710269582508E-3</v>
      </c>
      <c r="AH34" s="5">
        <f t="shared" si="135"/>
        <v>4.7453202403385979E-3</v>
      </c>
      <c r="AI34" s="5">
        <f t="shared" si="136"/>
        <v>6.2243152503136554E-3</v>
      </c>
      <c r="AJ34" s="5">
        <f t="shared" si="137"/>
        <v>4.0821375980014717E-3</v>
      </c>
      <c r="AK34" s="5">
        <f t="shared" si="138"/>
        <v>1.784811843967094E-3</v>
      </c>
      <c r="AL34" s="5">
        <f t="shared" si="139"/>
        <v>3.2177079704628375E-5</v>
      </c>
      <c r="AM34" s="5">
        <f t="shared" si="140"/>
        <v>3.056451308181505E-3</v>
      </c>
      <c r="AN34" s="5">
        <f t="shared" si="141"/>
        <v>3.2027243350730584E-3</v>
      </c>
      <c r="AO34" s="5">
        <f t="shared" si="142"/>
        <v>1.677998785554354E-3</v>
      </c>
      <c r="AP34" s="5">
        <f t="shared" si="143"/>
        <v>5.8610100438291558E-4</v>
      </c>
      <c r="AQ34" s="5">
        <f t="shared" si="144"/>
        <v>1.5353753096959637E-4</v>
      </c>
      <c r="AR34" s="5">
        <f t="shared" si="145"/>
        <v>9.9448354179667827E-4</v>
      </c>
      <c r="AS34" s="5">
        <f t="shared" si="146"/>
        <v>1.3044386388871663E-3</v>
      </c>
      <c r="AT34" s="5">
        <f t="shared" si="147"/>
        <v>8.5549940803831138E-4</v>
      </c>
      <c r="AU34" s="5">
        <f t="shared" si="148"/>
        <v>3.7404556787139085E-4</v>
      </c>
      <c r="AV34" s="5">
        <f t="shared" si="149"/>
        <v>1.2265650232743842E-4</v>
      </c>
      <c r="AW34" s="5">
        <f t="shared" si="150"/>
        <v>1.2284917890867132E-6</v>
      </c>
      <c r="AX34" s="5">
        <f t="shared" si="151"/>
        <v>6.6817817434936726E-4</v>
      </c>
      <c r="AY34" s="5">
        <f t="shared" si="152"/>
        <v>7.0015527269323198E-4</v>
      </c>
      <c r="AZ34" s="5">
        <f t="shared" si="153"/>
        <v>3.6683135180034805E-4</v>
      </c>
      <c r="BA34" s="5">
        <f t="shared" si="154"/>
        <v>1.2812895073597912E-4</v>
      </c>
      <c r="BB34" s="5">
        <f t="shared" si="155"/>
        <v>3.3565209058871771E-5</v>
      </c>
      <c r="BC34" s="5">
        <f t="shared" si="156"/>
        <v>7.0343088127664377E-6</v>
      </c>
      <c r="BD34" s="5">
        <f t="shared" si="157"/>
        <v>1.7367944712092035E-4</v>
      </c>
      <c r="BE34" s="5">
        <f t="shared" si="158"/>
        <v>2.2781089086279502E-4</v>
      </c>
      <c r="BF34" s="5">
        <f t="shared" si="159"/>
        <v>1.4940686090383407E-4</v>
      </c>
      <c r="BG34" s="5">
        <f t="shared" si="160"/>
        <v>6.5324386674682372E-5</v>
      </c>
      <c r="BH34" s="5">
        <f t="shared" si="161"/>
        <v>2.142108201361341E-5</v>
      </c>
      <c r="BI34" s="5">
        <f t="shared" si="162"/>
        <v>5.6194971341297571E-6</v>
      </c>
      <c r="BJ34" s="8">
        <f t="shared" si="163"/>
        <v>0.42565797346686551</v>
      </c>
      <c r="BK34" s="8">
        <f t="shared" si="164"/>
        <v>0.27704503081813014</v>
      </c>
      <c r="BL34" s="8">
        <f t="shared" si="165"/>
        <v>0.2793454265860052</v>
      </c>
      <c r="BM34" s="8">
        <f t="shared" si="166"/>
        <v>0.41914732344850136</v>
      </c>
      <c r="BN34" s="8">
        <f t="shared" si="167"/>
        <v>0.5803165592004883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1.4511278195488699</v>
      </c>
      <c r="F35">
        <f>VLOOKUP(B35,home!$B$2:$E$405,3,FALSE)</f>
        <v>1.07</v>
      </c>
      <c r="G35">
        <f>VLOOKUP(C35,away!$B$2:$E$405,4,FALSE)</f>
        <v>0.98</v>
      </c>
      <c r="H35">
        <f>VLOOKUP(A35,away!$A$2:$E$405,3,FALSE)</f>
        <v>1.22556390977444</v>
      </c>
      <c r="I35">
        <f>VLOOKUP(C35,away!$B$2:$E$405,3,FALSE)</f>
        <v>0.64</v>
      </c>
      <c r="J35">
        <f>VLOOKUP(B35,home!$B$2:$E$405,4,FALSE)</f>
        <v>0.54</v>
      </c>
      <c r="K35" s="3">
        <f t="shared" si="112"/>
        <v>1.5216526315789451</v>
      </c>
      <c r="L35" s="3">
        <f t="shared" si="113"/>
        <v>0.42355488721804646</v>
      </c>
      <c r="M35" s="5">
        <f t="shared" si="114"/>
        <v>0.14295755388011219</v>
      </c>
      <c r="N35" s="5">
        <f t="shared" si="115"/>
        <v>0.21753173806576154</v>
      </c>
      <c r="O35" s="5">
        <f t="shared" si="116"/>
        <v>6.0550370610658717E-2</v>
      </c>
      <c r="P35" s="5">
        <f t="shared" si="117"/>
        <v>9.2136630782789247E-2</v>
      </c>
      <c r="Q35" s="5">
        <f t="shared" si="118"/>
        <v>0.16550387083985393</v>
      </c>
      <c r="R35" s="5">
        <f t="shared" si="119"/>
        <v>1.2823202697504234E-2</v>
      </c>
      <c r="S35" s="5">
        <f t="shared" si="120"/>
        <v>1.4845593152641749E-2</v>
      </c>
      <c r="T35" s="5">
        <f t="shared" si="121"/>
        <v>7.009997334772447E-2</v>
      </c>
      <c r="U35" s="5">
        <f t="shared" si="122"/>
        <v>1.9512460129927543E-2</v>
      </c>
      <c r="V35" s="5">
        <f t="shared" si="123"/>
        <v>1.0631150435382987E-3</v>
      </c>
      <c r="W35" s="5">
        <f t="shared" si="124"/>
        <v>8.3946466866655231E-2</v>
      </c>
      <c r="X35" s="5">
        <f t="shared" si="125"/>
        <v>3.5555936306059632E-2</v>
      </c>
      <c r="Y35" s="5">
        <f t="shared" si="126"/>
        <v>7.5299452960225647E-3</v>
      </c>
      <c r="Z35" s="5">
        <f t="shared" si="127"/>
        <v>1.8104433907718512E-3</v>
      </c>
      <c r="AA35" s="5">
        <f t="shared" si="128"/>
        <v>2.7548659498926958E-3</v>
      </c>
      <c r="AB35" s="5">
        <f t="shared" si="129"/>
        <v>2.0959745111507259E-3</v>
      </c>
      <c r="AC35" s="5">
        <f t="shared" si="130"/>
        <v>4.2823829341095019E-5</v>
      </c>
      <c r="AD35" s="5">
        <f t="shared" si="131"/>
        <v>3.193434055485015E-2</v>
      </c>
      <c r="AE35" s="5">
        <f t="shared" si="132"/>
        <v>1.3525946012092243E-2</v>
      </c>
      <c r="AF35" s="5">
        <f t="shared" si="133"/>
        <v>2.8644902688345574E-3</v>
      </c>
      <c r="AG35" s="5">
        <f t="shared" si="134"/>
        <v>4.0442295091780412E-4</v>
      </c>
      <c r="AH35" s="5">
        <f t="shared" si="135"/>
        <v>1.9170553654825729E-4</v>
      </c>
      <c r="AI35" s="5">
        <f t="shared" si="136"/>
        <v>2.9170923417690933E-4</v>
      </c>
      <c r="AJ35" s="5">
        <f t="shared" si="137"/>
        <v>2.2194006192058645E-4</v>
      </c>
      <c r="AK35" s="5">
        <f t="shared" si="138"/>
        <v>1.1257189309141818E-4</v>
      </c>
      <c r="AL35" s="5">
        <f t="shared" si="139"/>
        <v>1.1040041594484949E-6</v>
      </c>
      <c r="AM35" s="5">
        <f t="shared" si="140"/>
        <v>9.7185946686052013E-3</v>
      </c>
      <c r="AN35" s="5">
        <f t="shared" si="141"/>
        <v>4.1163582687789831E-3</v>
      </c>
      <c r="AO35" s="5">
        <f t="shared" si="142"/>
        <v>8.7175183114087762E-4</v>
      </c>
      <c r="AP35" s="5">
        <f t="shared" si="143"/>
        <v>1.2307824950699993E-4</v>
      </c>
      <c r="AQ35" s="5">
        <f t="shared" si="144"/>
        <v>1.3032598522232986E-5</v>
      </c>
      <c r="AR35" s="5">
        <f t="shared" si="145"/>
        <v>1.6239563382354448E-5</v>
      </c>
      <c r="AS35" s="5">
        <f t="shared" si="146"/>
        <v>2.4710974356452718E-5</v>
      </c>
      <c r="AT35" s="5">
        <f t="shared" si="147"/>
        <v>1.8800759579188057E-5</v>
      </c>
      <c r="AU35" s="5">
        <f t="shared" si="148"/>
        <v>9.5360750964515265E-6</v>
      </c>
      <c r="AV35" s="5">
        <f t="shared" si="149"/>
        <v>3.6276484413624755E-6</v>
      </c>
      <c r="AW35" s="5">
        <f t="shared" si="150"/>
        <v>1.9764845667848784E-8</v>
      </c>
      <c r="AX35" s="5">
        <f t="shared" si="151"/>
        <v>2.4647208587886991E-3</v>
      </c>
      <c r="AY35" s="5">
        <f t="shared" si="152"/>
        <v>1.043944565368214E-3</v>
      </c>
      <c r="AZ35" s="5">
        <f t="shared" si="153"/>
        <v>2.2108391132321322E-4</v>
      </c>
      <c r="BA35" s="5">
        <f t="shared" si="154"/>
        <v>3.1213723708742715E-5</v>
      </c>
      <c r="BB35" s="5">
        <f t="shared" si="155"/>
        <v>3.3051813062779461E-6</v>
      </c>
      <c r="BC35" s="5">
        <f t="shared" si="156"/>
        <v>2.7998513908315032E-7</v>
      </c>
      <c r="BD35" s="5">
        <f t="shared" si="157"/>
        <v>1.1463910728139084E-6</v>
      </c>
      <c r="BE35" s="5">
        <f t="shared" si="158"/>
        <v>1.7444089927658935E-6</v>
      </c>
      <c r="BF35" s="5">
        <f t="shared" si="159"/>
        <v>1.3271922671960998E-6</v>
      </c>
      <c r="BG35" s="5">
        <f t="shared" si="160"/>
        <v>6.7317520199672422E-7</v>
      </c>
      <c r="BH35" s="5">
        <f t="shared" si="161"/>
        <v>2.560847044080007E-7</v>
      </c>
      <c r="BI35" s="5">
        <f t="shared" si="162"/>
        <v>7.7934392873910184E-8</v>
      </c>
      <c r="BJ35" s="8">
        <f t="shared" si="163"/>
        <v>0.64750449435096058</v>
      </c>
      <c r="BK35" s="8">
        <f t="shared" si="164"/>
        <v>0.25209076525795027</v>
      </c>
      <c r="BL35" s="8">
        <f t="shared" si="165"/>
        <v>9.8632940832358948E-2</v>
      </c>
      <c r="BM35" s="8">
        <f t="shared" si="166"/>
        <v>0.30749135215483919</v>
      </c>
      <c r="BN35" s="8">
        <f t="shared" si="167"/>
        <v>0.6915033668766799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1.4511278195488699</v>
      </c>
      <c r="F36">
        <f>VLOOKUP(B36,home!$B$2:$E$405,3,FALSE)</f>
        <v>1.61</v>
      </c>
      <c r="G36">
        <f>VLOOKUP(C36,away!$B$2:$E$405,4,FALSE)</f>
        <v>0.76</v>
      </c>
      <c r="H36">
        <f>VLOOKUP(A36,away!$A$2:$E$405,3,FALSE)</f>
        <v>1.22556390977444</v>
      </c>
      <c r="I36">
        <f>VLOOKUP(C36,away!$B$2:$E$405,3,FALSE)</f>
        <v>1.03</v>
      </c>
      <c r="J36">
        <f>VLOOKUP(B36,home!$B$2:$E$405,4,FALSE)</f>
        <v>0.68</v>
      </c>
      <c r="K36" s="3">
        <f t="shared" si="112"/>
        <v>1.7755999999999972</v>
      </c>
      <c r="L36" s="3">
        <f t="shared" si="113"/>
        <v>0.8583849624060178</v>
      </c>
      <c r="M36" s="5">
        <f t="shared" si="114"/>
        <v>7.1791803817320421E-2</v>
      </c>
      <c r="N36" s="5">
        <f t="shared" si="115"/>
        <v>0.12747352685803393</v>
      </c>
      <c r="O36" s="5">
        <f t="shared" si="116"/>
        <v>6.1625004820790787E-2</v>
      </c>
      <c r="P36" s="5">
        <f t="shared" si="117"/>
        <v>0.10942135855979596</v>
      </c>
      <c r="Q36" s="5">
        <f t="shared" si="118"/>
        <v>0.11317099714456237</v>
      </c>
      <c r="R36" s="5">
        <f t="shared" si="119"/>
        <v>2.6448988723182583E-2</v>
      </c>
      <c r="S36" s="5">
        <f t="shared" si="120"/>
        <v>4.1693595481796596E-2</v>
      </c>
      <c r="T36" s="5">
        <f t="shared" si="121"/>
        <v>9.7144282129386708E-2</v>
      </c>
      <c r="U36" s="5">
        <f t="shared" si="122"/>
        <v>4.6962824376882921E-2</v>
      </c>
      <c r="V36" s="5">
        <f t="shared" si="123"/>
        <v>7.0608027012070348E-3</v>
      </c>
      <c r="W36" s="5">
        <f t="shared" si="124"/>
        <v>6.698214084329486E-2</v>
      </c>
      <c r="X36" s="5">
        <f t="shared" si="125"/>
        <v>5.7496462449646242E-2</v>
      </c>
      <c r="Y36" s="5">
        <f t="shared" si="126"/>
        <v>2.4677049379159301E-2</v>
      </c>
      <c r="Z36" s="5">
        <f t="shared" si="127"/>
        <v>7.5678047302754235E-3</v>
      </c>
      <c r="AA36" s="5">
        <f t="shared" si="128"/>
        <v>1.3437394079077021E-2</v>
      </c>
      <c r="AB36" s="5">
        <f t="shared" si="129"/>
        <v>1.1929718463404564E-2</v>
      </c>
      <c r="AC36" s="5">
        <f t="shared" si="130"/>
        <v>6.7260691942521019E-4</v>
      </c>
      <c r="AD36" s="5">
        <f t="shared" si="131"/>
        <v>2.9733372320338548E-2</v>
      </c>
      <c r="AE36" s="5">
        <f t="shared" si="132"/>
        <v>2.5522679681397934E-2</v>
      </c>
      <c r="AF36" s="5">
        <f t="shared" si="133"/>
        <v>1.0954142219408798E-2</v>
      </c>
      <c r="AG36" s="5">
        <f t="shared" si="134"/>
        <v>3.1342903190657982E-3</v>
      </c>
      <c r="AH36" s="5">
        <f t="shared" si="135"/>
        <v>1.6240224447233882E-3</v>
      </c>
      <c r="AI36" s="5">
        <f t="shared" si="136"/>
        <v>2.8836142528508436E-3</v>
      </c>
      <c r="AJ36" s="5">
        <f t="shared" si="137"/>
        <v>2.5600727336809754E-3</v>
      </c>
      <c r="AK36" s="5">
        <f t="shared" si="138"/>
        <v>1.5152217153079773E-3</v>
      </c>
      <c r="AL36" s="5">
        <f t="shared" si="139"/>
        <v>4.1006108768349227E-5</v>
      </c>
      <c r="AM36" s="5">
        <f t="shared" si="140"/>
        <v>1.0558915178398612E-2</v>
      </c>
      <c r="AN36" s="5">
        <f t="shared" si="141"/>
        <v>9.0636140084580236E-3</v>
      </c>
      <c r="AO36" s="5">
        <f t="shared" si="142"/>
        <v>3.8900349849564481E-3</v>
      </c>
      <c r="AP36" s="5">
        <f t="shared" si="143"/>
        <v>1.113049178106645E-3</v>
      </c>
      <c r="AQ36" s="5">
        <f t="shared" si="144"/>
        <v>2.3885616922628036E-4</v>
      </c>
      <c r="AR36" s="5">
        <f t="shared" si="145"/>
        <v>2.7880728903208299E-4</v>
      </c>
      <c r="AS36" s="5">
        <f t="shared" si="146"/>
        <v>4.9505022240536585E-4</v>
      </c>
      <c r="AT36" s="5">
        <f t="shared" si="147"/>
        <v>4.3950558745148316E-4</v>
      </c>
      <c r="AU36" s="5">
        <f t="shared" si="148"/>
        <v>2.6012870702628402E-4</v>
      </c>
      <c r="AV36" s="5">
        <f t="shared" si="149"/>
        <v>1.1547113304896732E-4</v>
      </c>
      <c r="AW36" s="5">
        <f t="shared" si="150"/>
        <v>1.7360942382863133E-6</v>
      </c>
      <c r="AX36" s="5">
        <f t="shared" si="151"/>
        <v>3.1247349651274212E-3</v>
      </c>
      <c r="AY36" s="5">
        <f t="shared" si="152"/>
        <v>2.6822255055696707E-3</v>
      </c>
      <c r="AZ36" s="5">
        <f t="shared" si="153"/>
        <v>1.151191019881442E-3</v>
      </c>
      <c r="BA36" s="5">
        <f t="shared" si="154"/>
        <v>3.2938835344102564E-4</v>
      </c>
      <c r="BB36" s="5">
        <f t="shared" si="155"/>
        <v>7.0685502346363717E-5</v>
      </c>
      <c r="BC36" s="5">
        <f t="shared" si="156"/>
        <v>1.2135074454846783E-5</v>
      </c>
      <c r="BD36" s="5">
        <f t="shared" si="157"/>
        <v>3.9887330719054708E-5</v>
      </c>
      <c r="BE36" s="5">
        <f t="shared" si="158"/>
        <v>7.0823944424753431E-5</v>
      </c>
      <c r="BF36" s="5">
        <f t="shared" si="159"/>
        <v>6.2877497860296E-5</v>
      </c>
      <c r="BG36" s="5">
        <f t="shared" si="160"/>
        <v>3.7215095066913795E-5</v>
      </c>
      <c r="BH36" s="5">
        <f t="shared" si="161"/>
        <v>1.6519780700203011E-5</v>
      </c>
      <c r="BI36" s="5">
        <f t="shared" si="162"/>
        <v>5.8665045222560858E-6</v>
      </c>
      <c r="BJ36" s="8">
        <f t="shared" si="163"/>
        <v>0.58852377328426109</v>
      </c>
      <c r="BK36" s="8">
        <f t="shared" si="164"/>
        <v>0.23336339909388326</v>
      </c>
      <c r="BL36" s="8">
        <f t="shared" si="165"/>
        <v>0.17080901470215873</v>
      </c>
      <c r="BM36" s="8">
        <f t="shared" si="166"/>
        <v>0.48765182247556133</v>
      </c>
      <c r="BN36" s="8">
        <f t="shared" si="167"/>
        <v>0.50993167992368604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1.4511278195488699</v>
      </c>
      <c r="F37">
        <f>VLOOKUP(B37,home!$B$2:$E$405,3,FALSE)</f>
        <v>0.42</v>
      </c>
      <c r="G37">
        <f>VLOOKUP(C37,away!$B$2:$E$405,4,FALSE)</f>
        <v>1.17</v>
      </c>
      <c r="H37">
        <f>VLOOKUP(A37,away!$A$2:$E$405,3,FALSE)</f>
        <v>1.22556390977444</v>
      </c>
      <c r="I37">
        <f>VLOOKUP(C37,away!$B$2:$E$405,3,FALSE)</f>
        <v>1.06</v>
      </c>
      <c r="J37">
        <f>VLOOKUP(B37,home!$B$2:$E$405,4,FALSE)</f>
        <v>1.63</v>
      </c>
      <c r="K37" s="3">
        <f t="shared" si="112"/>
        <v>0.71308421052631465</v>
      </c>
      <c r="L37" s="3">
        <f t="shared" si="113"/>
        <v>2.1175293233082773</v>
      </c>
      <c r="M37" s="5">
        <f t="shared" si="114"/>
        <v>5.897665839169499E-2</v>
      </c>
      <c r="N37" s="5">
        <f t="shared" si="115"/>
        <v>4.2055323888721977E-2</v>
      </c>
      <c r="O37" s="5">
        <f t="shared" si="116"/>
        <v>0.12488480353514932</v>
      </c>
      <c r="P37" s="5">
        <f t="shared" si="117"/>
        <v>8.905338153559586E-2</v>
      </c>
      <c r="Q37" s="5">
        <f t="shared" si="118"/>
        <v>1.4994493716808882E-2</v>
      </c>
      <c r="R37" s="5">
        <f t="shared" si="119"/>
        <v>0.13222361676063599</v>
      </c>
      <c r="S37" s="5">
        <f t="shared" si="120"/>
        <v>3.36171333676357E-2</v>
      </c>
      <c r="T37" s="5">
        <f t="shared" si="121"/>
        <v>3.1751280133504527E-2</v>
      </c>
      <c r="U37" s="5">
        <f t="shared" si="122"/>
        <v>9.4286573370692101E-2</v>
      </c>
      <c r="V37" s="5">
        <f t="shared" si="123"/>
        <v>5.6401209969435123E-3</v>
      </c>
      <c r="W37" s="5">
        <f t="shared" si="124"/>
        <v>3.5641122380974831E-3</v>
      </c>
      <c r="X37" s="5">
        <f t="shared" si="125"/>
        <v>7.5471121757333124E-3</v>
      </c>
      <c r="Y37" s="5">
        <f t="shared" si="126"/>
        <v>7.9906156692061119E-3</v>
      </c>
      <c r="Z37" s="5">
        <f t="shared" si="127"/>
        <v>9.3329128574840825E-2</v>
      </c>
      <c r="AA37" s="5">
        <f t="shared" si="128"/>
        <v>6.6551527968899293E-2</v>
      </c>
      <c r="AB37" s="5">
        <f t="shared" si="129"/>
        <v>2.3728421890511244E-2</v>
      </c>
      <c r="AC37" s="5">
        <f t="shared" si="130"/>
        <v>5.3227821474714277E-4</v>
      </c>
      <c r="AD37" s="5">
        <f t="shared" si="131"/>
        <v>6.3537804038272996E-4</v>
      </c>
      <c r="AE37" s="5">
        <f t="shared" si="132"/>
        <v>1.3454316318965813E-3</v>
      </c>
      <c r="AF37" s="5">
        <f t="shared" si="133"/>
        <v>1.42449546652376E-3</v>
      </c>
      <c r="AG37" s="5">
        <f t="shared" si="134"/>
        <v>1.0054703070945885E-3</v>
      </c>
      <c r="AH37" s="5">
        <f t="shared" si="135"/>
        <v>4.9406791619008496E-2</v>
      </c>
      <c r="AI37" s="5">
        <f t="shared" si="136"/>
        <v>3.5231202996278813E-2</v>
      </c>
      <c r="AJ37" s="5">
        <f t="shared" si="137"/>
        <v>1.2561407287246903E-2</v>
      </c>
      <c r="AK37" s="5">
        <f t="shared" si="138"/>
        <v>2.9857803995086518E-3</v>
      </c>
      <c r="AL37" s="5">
        <f t="shared" si="139"/>
        <v>3.2149108636265551E-5</v>
      </c>
      <c r="AM37" s="5">
        <f t="shared" si="140"/>
        <v>9.0615609662415196E-5</v>
      </c>
      <c r="AN37" s="5">
        <f t="shared" si="141"/>
        <v>1.9188121060962103E-4</v>
      </c>
      <c r="AO37" s="5">
        <f t="shared" si="142"/>
        <v>2.0315704502888197E-4</v>
      </c>
      <c r="AP37" s="5">
        <f t="shared" si="143"/>
        <v>1.4339700002843922E-4</v>
      </c>
      <c r="AQ37" s="5">
        <f t="shared" si="144"/>
        <v>7.5911838108664513E-5</v>
      </c>
      <c r="AR37" s="5">
        <f t="shared" si="145"/>
        <v>2.0924066004766415E-2</v>
      </c>
      <c r="AS37" s="5">
        <f t="shared" si="146"/>
        <v>1.4920621088009357E-2</v>
      </c>
      <c r="AT37" s="5">
        <f t="shared" si="147"/>
        <v>5.3198296545527166E-3</v>
      </c>
      <c r="AU37" s="5">
        <f t="shared" si="148"/>
        <v>1.2644955097837339E-3</v>
      </c>
      <c r="AV37" s="5">
        <f t="shared" si="149"/>
        <v>2.2542294557705087E-4</v>
      </c>
      <c r="AW37" s="5">
        <f t="shared" si="150"/>
        <v>1.348455716534911E-6</v>
      </c>
      <c r="AX37" s="5">
        <f t="shared" si="151"/>
        <v>1.0769426746247334E-5</v>
      </c>
      <c r="AY37" s="5">
        <f t="shared" si="152"/>
        <v>2.280457693039918E-5</v>
      </c>
      <c r="AZ37" s="5">
        <f t="shared" si="153"/>
        <v>2.4144680177879868E-5</v>
      </c>
      <c r="BA37" s="5">
        <f t="shared" si="154"/>
        <v>1.7042356092853579E-5</v>
      </c>
      <c r="BB37" s="5">
        <f t="shared" si="155"/>
        <v>9.021922191219737E-6</v>
      </c>
      <c r="BC37" s="5">
        <f t="shared" si="156"/>
        <v>3.8208369585026898E-6</v>
      </c>
      <c r="BD37" s="5">
        <f t="shared" si="157"/>
        <v>7.3845538879884669E-3</v>
      </c>
      <c r="BE37" s="5">
        <f t="shared" si="158"/>
        <v>5.2658087793052838E-3</v>
      </c>
      <c r="BF37" s="5">
        <f t="shared" si="159"/>
        <v>1.8774825480867223E-3</v>
      </c>
      <c r="BG37" s="5">
        <f t="shared" si="160"/>
        <v>4.4626772019311801E-4</v>
      </c>
      <c r="BH37" s="5">
        <f t="shared" si="161"/>
        <v>7.9556616234321948E-5</v>
      </c>
      <c r="BI37" s="5">
        <f t="shared" si="162"/>
        <v>1.1346113375919295E-5</v>
      </c>
      <c r="BJ37" s="8">
        <f t="shared" si="163"/>
        <v>0.11310627977050508</v>
      </c>
      <c r="BK37" s="8">
        <f t="shared" si="164"/>
        <v>0.18787452619218389</v>
      </c>
      <c r="BL37" s="8">
        <f t="shared" si="165"/>
        <v>0.59957957669580386</v>
      </c>
      <c r="BM37" s="8">
        <f t="shared" si="166"/>
        <v>0.53167977728351268</v>
      </c>
      <c r="BN37" s="8">
        <f t="shared" si="167"/>
        <v>0.462188277828607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1.4511278195488699</v>
      </c>
      <c r="F38">
        <f>VLOOKUP(B38,home!$B$2:$E$405,3,FALSE)</f>
        <v>1.25</v>
      </c>
      <c r="G38">
        <f>VLOOKUP(C38,away!$B$2:$E$405,4,FALSE)</f>
        <v>0.94</v>
      </c>
      <c r="H38">
        <f>VLOOKUP(A38,away!$A$2:$E$405,3,FALSE)</f>
        <v>1.22556390977444</v>
      </c>
      <c r="I38">
        <f>VLOOKUP(C38,away!$B$2:$E$405,3,FALSE)</f>
        <v>1</v>
      </c>
      <c r="J38">
        <f>VLOOKUP(B38,home!$B$2:$E$405,4,FALSE)</f>
        <v>0.74</v>
      </c>
      <c r="K38" s="3">
        <f t="shared" si="112"/>
        <v>1.7050751879699222</v>
      </c>
      <c r="L38" s="3">
        <f t="shared" si="113"/>
        <v>0.90691729323308556</v>
      </c>
      <c r="M38" s="5">
        <f t="shared" si="114"/>
        <v>7.3388173435324736E-2</v>
      </c>
      <c r="N38" s="5">
        <f t="shared" si="115"/>
        <v>0.12513235361500558</v>
      </c>
      <c r="O38" s="5">
        <f t="shared" si="116"/>
        <v>6.6557003607284948E-2</v>
      </c>
      <c r="P38" s="5">
        <f t="shared" si="117"/>
        <v>0.11348469543640617</v>
      </c>
      <c r="Q38" s="5">
        <f t="shared" si="118"/>
        <v>0.10668003568061223</v>
      </c>
      <c r="R38" s="5">
        <f t="shared" si="119"/>
        <v>3.0180848778611789E-2</v>
      </c>
      <c r="S38" s="5">
        <f t="shared" si="120"/>
        <v>4.3872110094290706E-2</v>
      </c>
      <c r="T38" s="5">
        <f t="shared" si="121"/>
        <v>9.6749969201469832E-2</v>
      </c>
      <c r="U38" s="5">
        <f t="shared" si="122"/>
        <v>5.1460616404283295E-2</v>
      </c>
      <c r="V38" s="5">
        <f t="shared" si="123"/>
        <v>7.5380190615087052E-3</v>
      </c>
      <c r="W38" s="5">
        <f t="shared" si="124"/>
        <v>6.0632493963585971E-2</v>
      </c>
      <c r="X38" s="5">
        <f t="shared" si="125"/>
        <v>5.4988657307426789E-2</v>
      </c>
      <c r="Y38" s="5">
        <f t="shared" si="126"/>
        <v>2.493508212188662E-2</v>
      </c>
      <c r="Z38" s="5">
        <f t="shared" si="127"/>
        <v>9.1238445605918931E-3</v>
      </c>
      <c r="AA38" s="5">
        <f t="shared" si="128"/>
        <v>1.5556840979159575E-2</v>
      </c>
      <c r="AB38" s="5">
        <f t="shared" si="129"/>
        <v>1.3262791778379353E-2</v>
      </c>
      <c r="AC38" s="5">
        <f t="shared" si="130"/>
        <v>7.2853172158507569E-4</v>
      </c>
      <c r="AD38" s="5">
        <f t="shared" si="131"/>
        <v>2.5845740260511642E-2</v>
      </c>
      <c r="AE38" s="5">
        <f t="shared" si="132"/>
        <v>2.3439948798668602E-2</v>
      </c>
      <c r="AF38" s="5">
        <f t="shared" si="133"/>
        <v>1.0629047459005322E-2</v>
      </c>
      <c r="AG38" s="5">
        <f t="shared" si="134"/>
        <v>3.2132223170557046E-3</v>
      </c>
      <c r="AH38" s="5">
        <f t="shared" si="135"/>
        <v>2.0686431031928525E-3</v>
      </c>
      <c r="AI38" s="5">
        <f t="shared" si="136"/>
        <v>3.5271920280192364E-3</v>
      </c>
      <c r="AJ38" s="5">
        <f t="shared" si="137"/>
        <v>3.0070638050904556E-3</v>
      </c>
      <c r="AK38" s="5">
        <f t="shared" si="138"/>
        <v>1.7090899609007197E-3</v>
      </c>
      <c r="AL38" s="5">
        <f t="shared" si="139"/>
        <v>4.5062955879507976E-5</v>
      </c>
      <c r="AM38" s="5">
        <f t="shared" si="140"/>
        <v>8.8137860865827294E-3</v>
      </c>
      <c r="AN38" s="5">
        <f t="shared" si="141"/>
        <v>7.9933750207790387E-3</v>
      </c>
      <c r="AO38" s="5">
        <f t="shared" si="142"/>
        <v>3.6246650188209426E-3</v>
      </c>
      <c r="AP38" s="5">
        <f t="shared" si="143"/>
        <v>1.0957571292485803E-3</v>
      </c>
      <c r="AQ38" s="5">
        <f t="shared" si="144"/>
        <v>2.4844027242474466E-4</v>
      </c>
      <c r="AR38" s="5">
        <f t="shared" si="145"/>
        <v>3.7521764076259057E-4</v>
      </c>
      <c r="AS38" s="5">
        <f t="shared" si="146"/>
        <v>6.3977428935290488E-4</v>
      </c>
      <c r="AT38" s="5">
        <f t="shared" si="147"/>
        <v>5.4543163333836393E-4</v>
      </c>
      <c r="AU38" s="5">
        <f t="shared" si="148"/>
        <v>3.1000064824638425E-4</v>
      </c>
      <c r="AV38" s="5">
        <f t="shared" si="149"/>
        <v>1.3214360339487539E-4</v>
      </c>
      <c r="AW38" s="5">
        <f t="shared" si="150"/>
        <v>1.9356569564217395E-6</v>
      </c>
      <c r="AX38" s="5">
        <f t="shared" si="151"/>
        <v>2.5046946613844572E-3</v>
      </c>
      <c r="AY38" s="5">
        <f t="shared" si="152"/>
        <v>2.2715509026781516E-3</v>
      </c>
      <c r="AZ38" s="5">
        <f t="shared" si="153"/>
        <v>1.0300543980490207E-3</v>
      </c>
      <c r="BA38" s="5">
        <f t="shared" si="154"/>
        <v>3.1139138218715107E-4</v>
      </c>
      <c r="BB38" s="5">
        <f t="shared" si="155"/>
        <v>7.0601557367320074E-5</v>
      </c>
      <c r="BC38" s="5">
        <f t="shared" si="156"/>
        <v>1.280595466112207E-5</v>
      </c>
      <c r="BD38" s="5">
        <f t="shared" si="157"/>
        <v>5.6715227855618794E-5</v>
      </c>
      <c r="BE38" s="5">
        <f t="shared" si="158"/>
        <v>9.6703727796676196E-5</v>
      </c>
      <c r="BF38" s="5">
        <f t="shared" si="159"/>
        <v>8.244356342515493E-5</v>
      </c>
      <c r="BG38" s="5">
        <f t="shared" si="160"/>
        <v>4.6857491468018757E-5</v>
      </c>
      <c r="BH38" s="5">
        <f t="shared" si="161"/>
        <v>1.9973886518157786E-5</v>
      </c>
      <c r="BI38" s="5">
        <f t="shared" si="162"/>
        <v>6.8113956618875524E-6</v>
      </c>
      <c r="BJ38" s="8">
        <f t="shared" si="163"/>
        <v>0.56022367310941146</v>
      </c>
      <c r="BK38" s="8">
        <f t="shared" si="164"/>
        <v>0.24132814360767302</v>
      </c>
      <c r="BL38" s="8">
        <f t="shared" si="165"/>
        <v>0.18964216355274285</v>
      </c>
      <c r="BM38" s="8">
        <f t="shared" si="166"/>
        <v>0.48262509903145229</v>
      </c>
      <c r="BN38" s="8">
        <f t="shared" si="167"/>
        <v>0.51542311055324541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1.4511278195488699</v>
      </c>
      <c r="F39">
        <f>VLOOKUP(B39,home!$B$2:$E$405,3,FALSE)</f>
        <v>1.1100000000000001</v>
      </c>
      <c r="G39">
        <f>VLOOKUP(C39,away!$B$2:$E$405,4,FALSE)</f>
        <v>1.58</v>
      </c>
      <c r="H39">
        <f>VLOOKUP(A39,away!$A$2:$E$405,3,FALSE)</f>
        <v>1.22556390977444</v>
      </c>
      <c r="I39">
        <f>VLOOKUP(C39,away!$B$2:$E$405,3,FALSE)</f>
        <v>0.83</v>
      </c>
      <c r="J39">
        <f>VLOOKUP(B39,home!$B$2:$E$405,4,FALSE)</f>
        <v>0.75</v>
      </c>
      <c r="K39" s="3">
        <f t="shared" si="112"/>
        <v>2.5449879699248084</v>
      </c>
      <c r="L39" s="3">
        <f t="shared" si="113"/>
        <v>0.76291353383458871</v>
      </c>
      <c r="M39" s="5">
        <f t="shared" si="114"/>
        <v>3.6592883266245248E-2</v>
      </c>
      <c r="N39" s="5">
        <f t="shared" si="115"/>
        <v>9.3128447697456984E-2</v>
      </c>
      <c r="O39" s="5">
        <f t="shared" si="116"/>
        <v>2.791720588584775E-2</v>
      </c>
      <c r="P39" s="5">
        <f t="shared" si="117"/>
        <v>7.1048953133396583E-2</v>
      </c>
      <c r="Q39" s="5">
        <f t="shared" si="118"/>
        <v>0.11850538952389991</v>
      </c>
      <c r="R39" s="5">
        <f t="shared" si="119"/>
        <v>1.064920709857994E-2</v>
      </c>
      <c r="S39" s="5">
        <f t="shared" si="120"/>
        <v>3.4487264262720856E-2</v>
      </c>
      <c r="T39" s="5">
        <f t="shared" si="121"/>
        <v>9.0409365500122935E-2</v>
      </c>
      <c r="U39" s="5">
        <f t="shared" si="122"/>
        <v>2.7102103955123823E-2</v>
      </c>
      <c r="V39" s="5">
        <f t="shared" si="123"/>
        <v>7.4400745706424704E-3</v>
      </c>
      <c r="W39" s="5">
        <f t="shared" si="124"/>
        <v>0.10053159690319288</v>
      </c>
      <c r="X39" s="5">
        <f t="shared" si="125"/>
        <v>7.6696915855449285E-2</v>
      </c>
      <c r="Y39" s="5">
        <f t="shared" si="126"/>
        <v>2.9256557554747445E-2</v>
      </c>
      <c r="Z39" s="5">
        <f t="shared" si="127"/>
        <v>2.7081414067046702E-3</v>
      </c>
      <c r="AA39" s="5">
        <f t="shared" si="128"/>
        <v>6.8921873009186339E-3</v>
      </c>
      <c r="AB39" s="5">
        <f t="shared" si="129"/>
        <v>8.7702668836532327E-3</v>
      </c>
      <c r="AC39" s="5">
        <f t="shared" si="130"/>
        <v>9.0285573022569668E-4</v>
      </c>
      <c r="AD39" s="5">
        <f t="shared" si="131"/>
        <v>6.3962926178989007E-2</v>
      </c>
      <c r="AE39" s="5">
        <f t="shared" si="132"/>
        <v>4.8798182045613432E-2</v>
      </c>
      <c r="AF39" s="5">
        <f t="shared" si="133"/>
        <v>1.8614396754561256E-2</v>
      </c>
      <c r="AG39" s="5">
        <f t="shared" si="134"/>
        <v>4.7337250694071426E-3</v>
      </c>
      <c r="AH39" s="5">
        <f t="shared" si="135"/>
        <v>5.1651943267820848E-4</v>
      </c>
      <c r="AI39" s="5">
        <f t="shared" si="136"/>
        <v>1.3145357423984276E-3</v>
      </c>
      <c r="AJ39" s="5">
        <f t="shared" si="137"/>
        <v>1.672738825220088E-3</v>
      </c>
      <c r="AK39" s="5">
        <f t="shared" si="138"/>
        <v>1.4190333956704266E-3</v>
      </c>
      <c r="AL39" s="5">
        <f t="shared" si="139"/>
        <v>7.0119595656126729E-5</v>
      </c>
      <c r="AM39" s="5">
        <f t="shared" si="140"/>
        <v>3.2556975529343113E-2</v>
      </c>
      <c r="AN39" s="5">
        <f t="shared" si="141"/>
        <v>2.4838157252057385E-2</v>
      </c>
      <c r="AO39" s="5">
        <f t="shared" si="142"/>
        <v>9.4746831615531556E-3</v>
      </c>
      <c r="AP39" s="5">
        <f t="shared" si="143"/>
        <v>2.4094546709145306E-3</v>
      </c>
      <c r="AQ39" s="5">
        <f t="shared" si="144"/>
        <v>4.595513944004151E-4</v>
      </c>
      <c r="AR39" s="5">
        <f t="shared" si="145"/>
        <v>7.8811933135753808E-5</v>
      </c>
      <c r="AS39" s="5">
        <f t="shared" si="146"/>
        <v>2.0057542171701185E-4</v>
      </c>
      <c r="AT39" s="5">
        <f t="shared" si="147"/>
        <v>2.5523101766619524E-4</v>
      </c>
      <c r="AU39" s="5">
        <f t="shared" si="148"/>
        <v>2.1651995650404432E-4</v>
      </c>
      <c r="AV39" s="5">
        <f t="shared" si="149"/>
        <v>1.3776017113785891E-4</v>
      </c>
      <c r="AW39" s="5">
        <f t="shared" si="150"/>
        <v>3.7817947559616095E-6</v>
      </c>
      <c r="AX39" s="5">
        <f t="shared" si="151"/>
        <v>1.3809518509885753E-2</v>
      </c>
      <c r="AY39" s="5">
        <f t="shared" si="152"/>
        <v>1.0535468566931104E-2</v>
      </c>
      <c r="AZ39" s="5">
        <f t="shared" si="153"/>
        <v>4.0188257775003178E-3</v>
      </c>
      <c r="BA39" s="5">
        <f t="shared" si="154"/>
        <v>1.0220055252594356E-3</v>
      </c>
      <c r="BB39" s="5">
        <f t="shared" si="155"/>
        <v>1.9492546171853773E-4</v>
      </c>
      <c r="BC39" s="5">
        <f t="shared" si="156"/>
        <v>2.9742254566805699E-5</v>
      </c>
      <c r="BD39" s="5">
        <f t="shared" si="157"/>
        <v>1.0021115069488871E-5</v>
      </c>
      <c r="BE39" s="5">
        <f t="shared" si="158"/>
        <v>2.5503617297081384E-5</v>
      </c>
      <c r="BF39" s="5">
        <f t="shared" si="159"/>
        <v>3.2453199605319201E-5</v>
      </c>
      <c r="BG39" s="5">
        <f t="shared" si="160"/>
        <v>2.7531000860368632E-5</v>
      </c>
      <c r="BH39" s="5">
        <f t="shared" si="161"/>
        <v>1.751651649740693E-5</v>
      </c>
      <c r="BI39" s="5">
        <f t="shared" si="162"/>
        <v>8.9158647521780138E-6</v>
      </c>
      <c r="BJ39" s="8">
        <f t="shared" si="163"/>
        <v>0.74398681118757104</v>
      </c>
      <c r="BK39" s="8">
        <f t="shared" si="164"/>
        <v>0.16107761912581808</v>
      </c>
      <c r="BL39" s="8">
        <f t="shared" si="165"/>
        <v>8.7264638334333233E-2</v>
      </c>
      <c r="BM39" s="8">
        <f t="shared" si="166"/>
        <v>0.62666343667682545</v>
      </c>
      <c r="BN39" s="8">
        <f t="shared" si="167"/>
        <v>0.35784208660542643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1.4511278195488699</v>
      </c>
      <c r="F40">
        <f>VLOOKUP(B40,home!$B$2:$E$405,3,FALSE)</f>
        <v>1.38</v>
      </c>
      <c r="G40">
        <f>VLOOKUP(C40,away!$B$2:$E$405,4,FALSE)</f>
        <v>0.64</v>
      </c>
      <c r="H40">
        <f>VLOOKUP(A40,away!$A$2:$E$405,3,FALSE)</f>
        <v>1.22556390977444</v>
      </c>
      <c r="I40">
        <f>VLOOKUP(C40,away!$B$2:$E$405,3,FALSE)</f>
        <v>0.89</v>
      </c>
      <c r="J40">
        <f>VLOOKUP(B40,home!$B$2:$E$405,4,FALSE)</f>
        <v>1.63</v>
      </c>
      <c r="K40" s="3">
        <f t="shared" si="112"/>
        <v>1.2816360902255619</v>
      </c>
      <c r="L40" s="3">
        <f t="shared" si="113"/>
        <v>1.7779255639097802</v>
      </c>
      <c r="M40" s="5">
        <f t="shared" si="114"/>
        <v>4.6908252752617043E-2</v>
      </c>
      <c r="N40" s="5">
        <f t="shared" si="115"/>
        <v>6.0119309657176559E-2</v>
      </c>
      <c r="O40" s="5">
        <f t="shared" si="116"/>
        <v>8.3399381727219168E-2</v>
      </c>
      <c r="P40" s="5">
        <f t="shared" si="117"/>
        <v>0.10688765752410233</v>
      </c>
      <c r="Q40" s="5">
        <f t="shared" si="118"/>
        <v>3.8525538488041813E-2</v>
      </c>
      <c r="R40" s="5">
        <f t="shared" si="119"/>
        <v>7.4138946393546581E-2</v>
      </c>
      <c r="S40" s="5">
        <f t="shared" si="120"/>
        <v>6.088998555990973E-2</v>
      </c>
      <c r="T40" s="5">
        <f t="shared" si="121"/>
        <v>6.8495539741279685E-2</v>
      </c>
      <c r="U40" s="5">
        <f t="shared" si="122"/>
        <v>9.501914938926756E-2</v>
      </c>
      <c r="V40" s="5">
        <f t="shared" si="123"/>
        <v>1.5416353653159355E-2</v>
      </c>
      <c r="W40" s="5">
        <f t="shared" si="124"/>
        <v>1.6458573507216114E-2</v>
      </c>
      <c r="X40" s="5">
        <f t="shared" si="125"/>
        <v>2.9262118583967781E-2</v>
      </c>
      <c r="Y40" s="5">
        <f t="shared" si="126"/>
        <v>2.6012934342297889E-2</v>
      </c>
      <c r="Z40" s="5">
        <f t="shared" si="127"/>
        <v>4.3937842691474424E-2</v>
      </c>
      <c r="AA40" s="5">
        <f t="shared" si="128"/>
        <v>5.6312324920047063E-2</v>
      </c>
      <c r="AB40" s="5">
        <f t="shared" si="129"/>
        <v>3.6085953971020296E-2</v>
      </c>
      <c r="AC40" s="5">
        <f t="shared" si="130"/>
        <v>2.1955330790078939E-3</v>
      </c>
      <c r="AD40" s="5">
        <f t="shared" si="131"/>
        <v>5.2734754501196166E-3</v>
      </c>
      <c r="AE40" s="5">
        <f t="shared" si="132"/>
        <v>9.3758468134183016E-3</v>
      </c>
      <c r="AF40" s="5">
        <f t="shared" si="133"/>
        <v>8.3347788664392252E-3</v>
      </c>
      <c r="AG40" s="5">
        <f t="shared" si="134"/>
        <v>4.9395388053924266E-3</v>
      </c>
      <c r="AH40" s="5">
        <f t="shared" si="135"/>
        <v>1.9529553436054725E-2</v>
      </c>
      <c r="AI40" s="5">
        <f t="shared" si="136"/>
        <v>2.5029780509636366E-2</v>
      </c>
      <c r="AJ40" s="5">
        <f t="shared" si="137"/>
        <v>1.6039535015787164E-2</v>
      </c>
      <c r="AK40" s="5">
        <f t="shared" si="138"/>
        <v>6.8522823155564884E-3</v>
      </c>
      <c r="AL40" s="5">
        <f t="shared" si="139"/>
        <v>2.0011437140449954E-4</v>
      </c>
      <c r="AM40" s="5">
        <f t="shared" si="140"/>
        <v>1.3517352915583579E-3</v>
      </c>
      <c r="AN40" s="5">
        <f t="shared" si="141"/>
        <v>2.4032847305006447E-3</v>
      </c>
      <c r="AO40" s="5">
        <f t="shared" si="142"/>
        <v>2.1364306798555615E-3</v>
      </c>
      <c r="AP40" s="5">
        <f t="shared" si="143"/>
        <v>1.2661382404121184E-3</v>
      </c>
      <c r="AQ40" s="5">
        <f t="shared" si="144"/>
        <v>5.627748862681132E-4</v>
      </c>
      <c r="AR40" s="5">
        <f t="shared" si="145"/>
        <v>6.9444184611407575E-3</v>
      </c>
      <c r="AS40" s="5">
        <f t="shared" si="146"/>
        <v>8.9002173254266528E-3</v>
      </c>
      <c r="AT40" s="5">
        <f t="shared" si="147"/>
        <v>5.7034198675588116E-3</v>
      </c>
      <c r="AU40" s="5">
        <f t="shared" si="148"/>
        <v>2.4365695799909567E-3</v>
      </c>
      <c r="AV40" s="5">
        <f t="shared" si="149"/>
        <v>7.8069887751553715E-4</v>
      </c>
      <c r="AW40" s="5">
        <f t="shared" si="150"/>
        <v>1.2666425736035344E-5</v>
      </c>
      <c r="AX40" s="5">
        <f t="shared" si="151"/>
        <v>2.8873878901546074E-4</v>
      </c>
      <c r="AY40" s="5">
        <f t="shared" si="152"/>
        <v>5.1335607428294012E-4</v>
      </c>
      <c r="AZ40" s="5">
        <f t="shared" si="153"/>
        <v>4.5635444392800375E-4</v>
      </c>
      <c r="BA40" s="5">
        <f t="shared" si="154"/>
        <v>2.7045474402114341E-4</v>
      </c>
      <c r="BB40" s="5">
        <f t="shared" si="155"/>
        <v>1.2021210081896669E-4</v>
      </c>
      <c r="BC40" s="5">
        <f t="shared" si="156"/>
        <v>4.2745633427468143E-5</v>
      </c>
      <c r="BD40" s="5">
        <f t="shared" si="157"/>
        <v>2.0577765180915283E-3</v>
      </c>
      <c r="BE40" s="5">
        <f t="shared" si="158"/>
        <v>2.6373206512047965E-3</v>
      </c>
      <c r="BF40" s="5">
        <f t="shared" si="159"/>
        <v>1.6900426640406242E-3</v>
      </c>
      <c r="BG40" s="5">
        <f t="shared" si="160"/>
        <v>7.2200655741847322E-4</v>
      </c>
      <c r="BH40" s="5">
        <f t="shared" si="161"/>
        <v>2.3133741534175732E-4</v>
      </c>
      <c r="BI40" s="5">
        <f t="shared" si="162"/>
        <v>5.9298076104299343E-5</v>
      </c>
      <c r="BJ40" s="8">
        <f t="shared" si="163"/>
        <v>0.27620987986943829</v>
      </c>
      <c r="BK40" s="8">
        <f t="shared" si="164"/>
        <v>0.23301125301448378</v>
      </c>
      <c r="BL40" s="8">
        <f t="shared" si="165"/>
        <v>0.44457001367196958</v>
      </c>
      <c r="BM40" s="8">
        <f t="shared" si="166"/>
        <v>0.58724921305611577</v>
      </c>
      <c r="BN40" s="8">
        <f t="shared" si="167"/>
        <v>0.40997908654270349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1.29749103942652</v>
      </c>
      <c r="F41">
        <f>VLOOKUP(B41,home!$B$2:$E$405,3,FALSE)</f>
        <v>0.66</v>
      </c>
      <c r="G41">
        <f>VLOOKUP(C41,away!$B$2:$E$405,4,FALSE)</f>
        <v>1.05</v>
      </c>
      <c r="H41">
        <f>VLOOKUP(A41,away!$A$2:$E$405,3,FALSE)</f>
        <v>1.0286738351254501</v>
      </c>
      <c r="I41">
        <f>VLOOKUP(C41,away!$B$2:$E$405,3,FALSE)</f>
        <v>0.66</v>
      </c>
      <c r="J41">
        <f>VLOOKUP(B41,home!$B$2:$E$405,4,FALSE)</f>
        <v>0.83</v>
      </c>
      <c r="K41" s="3">
        <f t="shared" si="112"/>
        <v>0.89916129032257841</v>
      </c>
      <c r="L41" s="3">
        <f t="shared" si="113"/>
        <v>0.56350752688172157</v>
      </c>
      <c r="M41" s="5">
        <f t="shared" si="114"/>
        <v>0.23161730489036439</v>
      </c>
      <c r="N41" s="5">
        <f t="shared" si="115"/>
        <v>0.20826131472625811</v>
      </c>
      <c r="O41" s="5">
        <f t="shared" si="116"/>
        <v>0.13051809466177891</v>
      </c>
      <c r="P41" s="5">
        <f t="shared" si="117"/>
        <v>0.11735681840652956</v>
      </c>
      <c r="Q41" s="5">
        <f t="shared" si="118"/>
        <v>9.3630256236769405E-2</v>
      </c>
      <c r="R41" s="5">
        <f t="shared" si="119"/>
        <v>3.6773964368086727E-2</v>
      </c>
      <c r="S41" s="5">
        <f t="shared" si="120"/>
        <v>1.4865710091288729E-2</v>
      </c>
      <c r="T41" s="5">
        <f t="shared" si="121"/>
        <v>5.2761354133283818E-2</v>
      </c>
      <c r="U41" s="5">
        <f t="shared" si="122"/>
        <v>3.3065725251485378E-2</v>
      </c>
      <c r="V41" s="5">
        <f t="shared" si="123"/>
        <v>8.369133061938267E-4</v>
      </c>
      <c r="W41" s="5">
        <f t="shared" si="124"/>
        <v>2.8062900670362413E-2</v>
      </c>
      <c r="X41" s="5">
        <f t="shared" si="125"/>
        <v>1.581365575388333E-2</v>
      </c>
      <c r="Y41" s="5">
        <f t="shared" si="126"/>
        <v>4.4555570224148501E-3</v>
      </c>
      <c r="Z41" s="5">
        <f t="shared" si="127"/>
        <v>6.9074685715657018E-3</v>
      </c>
      <c r="AA41" s="5">
        <f t="shared" si="128"/>
        <v>6.2109283536716737E-3</v>
      </c>
      <c r="AB41" s="5">
        <f t="shared" si="129"/>
        <v>2.7923131762942546E-3</v>
      </c>
      <c r="AC41" s="5">
        <f t="shared" si="130"/>
        <v>2.6503169458637864E-5</v>
      </c>
      <c r="AD41" s="5">
        <f t="shared" si="131"/>
        <v>6.3082684942393531E-3</v>
      </c>
      <c r="AE41" s="5">
        <f t="shared" si="132"/>
        <v>3.5547567780946994E-3</v>
      </c>
      <c r="AF41" s="5">
        <f t="shared" si="133"/>
        <v>1.0015661003450903E-3</v>
      </c>
      <c r="AG41" s="5">
        <f t="shared" si="134"/>
        <v>1.8813001207134404E-4</v>
      </c>
      <c r="AH41" s="5">
        <f t="shared" si="135"/>
        <v>9.7310263294405133E-4</v>
      </c>
      <c r="AI41" s="5">
        <f t="shared" si="136"/>
        <v>8.7497621905427154E-4</v>
      </c>
      <c r="AJ41" s="5">
        <f t="shared" si="137"/>
        <v>3.9337237306320491E-4</v>
      </c>
      <c r="AK41" s="5">
        <f t="shared" si="138"/>
        <v>1.1790173684692201E-4</v>
      </c>
      <c r="AL41" s="5">
        <f t="shared" si="139"/>
        <v>5.3714944085496784E-7</v>
      </c>
      <c r="AM41" s="5">
        <f t="shared" si="140"/>
        <v>1.1344301677963054E-3</v>
      </c>
      <c r="AN41" s="5">
        <f t="shared" si="141"/>
        <v>6.392599382749125E-4</v>
      </c>
      <c r="AO41" s="5">
        <f t="shared" si="142"/>
        <v>1.8011389342592892E-4</v>
      </c>
      <c r="AP41" s="5">
        <f t="shared" si="143"/>
        <v>3.3831844880494398E-5</v>
      </c>
      <c r="AQ41" s="5">
        <f t="shared" si="144"/>
        <v>4.7661248096133566E-6</v>
      </c>
      <c r="AR41" s="5">
        <f t="shared" si="145"/>
        <v>1.0967013161847884E-4</v>
      </c>
      <c r="AS41" s="5">
        <f t="shared" si="146"/>
        <v>9.8611137055918435E-5</v>
      </c>
      <c r="AT41" s="5">
        <f t="shared" si="147"/>
        <v>4.4333658617688122E-5</v>
      </c>
      <c r="AU41" s="5">
        <f t="shared" si="148"/>
        <v>1.3287703229133718E-5</v>
      </c>
      <c r="AV41" s="5">
        <f t="shared" si="149"/>
        <v>2.9869470952328405E-6</v>
      </c>
      <c r="AW41" s="5">
        <f t="shared" si="150"/>
        <v>7.560141959339196E-9</v>
      </c>
      <c r="AX41" s="5">
        <f t="shared" si="151"/>
        <v>1.7000594890943078E-4</v>
      </c>
      <c r="AY41" s="5">
        <f t="shared" si="152"/>
        <v>9.5799631825133657E-5</v>
      </c>
      <c r="AZ41" s="5">
        <f t="shared" si="153"/>
        <v>2.6991906802980263E-5</v>
      </c>
      <c r="BA41" s="5">
        <f t="shared" si="154"/>
        <v>5.0700475494564417E-6</v>
      </c>
      <c r="BB41" s="5">
        <f t="shared" si="155"/>
        <v>7.1425248894173293E-7</v>
      </c>
      <c r="BC41" s="5">
        <f t="shared" si="156"/>
        <v>8.0497330722534035E-8</v>
      </c>
      <c r="BD41" s="5">
        <f t="shared" si="157"/>
        <v>1.0299990773520315E-5</v>
      </c>
      <c r="BE41" s="5">
        <f t="shared" si="158"/>
        <v>9.2613529942291803E-6</v>
      </c>
      <c r="BF41" s="5">
        <f t="shared" si="159"/>
        <v>4.1637250542119921E-6</v>
      </c>
      <c r="BG41" s="5">
        <f t="shared" si="160"/>
        <v>1.247953464097901E-6</v>
      </c>
      <c r="BH41" s="5">
        <f t="shared" si="161"/>
        <v>2.8052786176019995E-7</v>
      </c>
      <c r="BI41" s="5">
        <f t="shared" si="162"/>
        <v>5.0447958830347076E-8</v>
      </c>
      <c r="BJ41" s="8">
        <f t="shared" si="163"/>
        <v>0.41632882418181638</v>
      </c>
      <c r="BK41" s="8">
        <f t="shared" si="164"/>
        <v>0.36479958664510115</v>
      </c>
      <c r="BL41" s="8">
        <f t="shared" si="165"/>
        <v>0.21201457234894852</v>
      </c>
      <c r="BM41" s="8">
        <f t="shared" si="166"/>
        <v>0.18179690638596135</v>
      </c>
      <c r="BN41" s="8">
        <f t="shared" si="167"/>
        <v>0.81815775328978713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1.29749103942652</v>
      </c>
      <c r="F42">
        <f>VLOOKUP(B42,home!$B$2:$E$405,3,FALSE)</f>
        <v>0.44</v>
      </c>
      <c r="G42">
        <f>VLOOKUP(C42,away!$B$2:$E$405,4,FALSE)</f>
        <v>0.99</v>
      </c>
      <c r="H42">
        <f>VLOOKUP(A42,away!$A$2:$E$405,3,FALSE)</f>
        <v>1.0286738351254501</v>
      </c>
      <c r="I42">
        <f>VLOOKUP(C42,away!$B$2:$E$405,3,FALSE)</f>
        <v>0.94</v>
      </c>
      <c r="J42">
        <f>VLOOKUP(B42,home!$B$2:$E$405,4,FALSE)</f>
        <v>0.49</v>
      </c>
      <c r="K42" s="3">
        <f t="shared" si="112"/>
        <v>0.5651870967741921</v>
      </c>
      <c r="L42" s="3">
        <f t="shared" si="113"/>
        <v>0.47380716845878229</v>
      </c>
      <c r="M42" s="5">
        <f t="shared" si="114"/>
        <v>0.35381034244107096</v>
      </c>
      <c r="N42" s="5">
        <f t="shared" si="115"/>
        <v>0.19996904025295156</v>
      </c>
      <c r="O42" s="5">
        <f t="shared" si="116"/>
        <v>0.16763787652343598</v>
      </c>
      <c r="P42" s="5">
        <f t="shared" si="117"/>
        <v>9.4746764741671263E-2</v>
      </c>
      <c r="Q42" s="5">
        <f t="shared" si="118"/>
        <v>5.6509960652643618E-2</v>
      </c>
      <c r="R42" s="5">
        <f t="shared" si="119"/>
        <v>3.971401380100608E-2</v>
      </c>
      <c r="S42" s="5">
        <f t="shared" si="120"/>
        <v>6.3430518784995359E-3</v>
      </c>
      <c r="T42" s="5">
        <f t="shared" si="121"/>
        <v>2.6774824446546278E-2</v>
      </c>
      <c r="U42" s="5">
        <f t="shared" si="122"/>
        <v>2.244584816144082E-2</v>
      </c>
      <c r="V42" s="5">
        <f t="shared" si="123"/>
        <v>1.8873377186269375E-4</v>
      </c>
      <c r="W42" s="5">
        <f t="shared" si="124"/>
        <v>1.0646233533363829E-2</v>
      </c>
      <c r="X42" s="5">
        <f t="shared" si="125"/>
        <v>5.0442617651940535E-3</v>
      </c>
      <c r="Y42" s="5">
        <f t="shared" si="126"/>
        <v>1.1950036919657465E-3</v>
      </c>
      <c r="Z42" s="5">
        <f t="shared" si="127"/>
        <v>6.2722614757292315E-3</v>
      </c>
      <c r="AA42" s="5">
        <f t="shared" si="128"/>
        <v>3.5450012536760132E-3</v>
      </c>
      <c r="AB42" s="5">
        <f t="shared" si="129"/>
        <v>1.0017944833130084E-3</v>
      </c>
      <c r="AC42" s="5">
        <f t="shared" si="130"/>
        <v>3.1588099852644262E-6</v>
      </c>
      <c r="AD42" s="5">
        <f t="shared" si="131"/>
        <v>1.5042784555754874E-3</v>
      </c>
      <c r="AE42" s="5">
        <f t="shared" si="132"/>
        <v>7.1273791560977188E-4</v>
      </c>
      <c r="AF42" s="5">
        <f t="shared" si="133"/>
        <v>1.6885016682414023E-4</v>
      </c>
      <c r="AG42" s="5">
        <f t="shared" si="134"/>
        <v>2.6667473145579639E-5</v>
      </c>
      <c r="AH42" s="5">
        <f t="shared" si="135"/>
        <v>7.4296061241209258E-4</v>
      </c>
      <c r="AI42" s="5">
        <f t="shared" si="136"/>
        <v>4.1991175154676631E-4</v>
      </c>
      <c r="AJ42" s="5">
        <f t="shared" si="137"/>
        <v>1.1866435187904134E-4</v>
      </c>
      <c r="AK42" s="5">
        <f t="shared" si="138"/>
        <v>2.235585350970218E-5</v>
      </c>
      <c r="AL42" s="5">
        <f t="shared" si="139"/>
        <v>3.3835870876198447E-8</v>
      </c>
      <c r="AM42" s="5">
        <f t="shared" si="140"/>
        <v>1.7003975460933506E-4</v>
      </c>
      <c r="AN42" s="5">
        <f t="shared" si="141"/>
        <v>8.0566054656875232E-5</v>
      </c>
      <c r="AO42" s="5">
        <f t="shared" si="142"/>
        <v>1.9086387115434767E-5</v>
      </c>
      <c r="AP42" s="5">
        <f t="shared" si="143"/>
        <v>3.0144223450907777E-6</v>
      </c>
      <c r="AQ42" s="5">
        <f t="shared" si="144"/>
        <v>3.5706372896658595E-7</v>
      </c>
      <c r="AR42" s="5">
        <f t="shared" si="145"/>
        <v>7.0404012808675316E-5</v>
      </c>
      <c r="AS42" s="5">
        <f t="shared" si="146"/>
        <v>3.9791439600588223E-5</v>
      </c>
      <c r="AT42" s="5">
        <f t="shared" si="147"/>
        <v>1.1244804112161035E-5</v>
      </c>
      <c r="AU42" s="5">
        <f t="shared" si="148"/>
        <v>2.1184727299822649E-6</v>
      </c>
      <c r="AV42" s="5">
        <f t="shared" si="149"/>
        <v>2.9933336296349324E-7</v>
      </c>
      <c r="AW42" s="5">
        <f t="shared" si="150"/>
        <v>2.5169160118215093E-10</v>
      </c>
      <c r="AX42" s="5">
        <f t="shared" si="151"/>
        <v>1.6017379207307688E-5</v>
      </c>
      <c r="AY42" s="5">
        <f t="shared" si="152"/>
        <v>7.5891490883450322E-6</v>
      </c>
      <c r="AZ42" s="5">
        <f t="shared" si="153"/>
        <v>1.7978966202801538E-6</v>
      </c>
      <c r="BA42" s="5">
        <f t="shared" si="154"/>
        <v>2.8395210227885145E-7</v>
      </c>
      <c r="BB42" s="5">
        <f t="shared" si="155"/>
        <v>3.3634635389665287E-8</v>
      </c>
      <c r="BC42" s="5">
        <f t="shared" si="156"/>
        <v>3.1872662712241732E-9</v>
      </c>
      <c r="BD42" s="5">
        <f t="shared" si="157"/>
        <v>5.5596543261690441E-6</v>
      </c>
      <c r="BE42" s="5">
        <f t="shared" si="158"/>
        <v>3.1422448876755588E-6</v>
      </c>
      <c r="BF42" s="5">
        <f t="shared" si="159"/>
        <v>8.87978132709448E-7</v>
      </c>
      <c r="BG42" s="5">
        <f t="shared" si="160"/>
        <v>1.6729126094167379E-7</v>
      </c>
      <c r="BH42" s="5">
        <f t="shared" si="161"/>
        <v>2.3637715521829594E-8</v>
      </c>
      <c r="BI42" s="5">
        <f t="shared" si="162"/>
        <v>2.6719463620314253E-9</v>
      </c>
      <c r="BJ42" s="8">
        <f t="shared" si="163"/>
        <v>0.30285064723519567</v>
      </c>
      <c r="BK42" s="8">
        <f t="shared" si="164"/>
        <v>0.4550996746280489</v>
      </c>
      <c r="BL42" s="8">
        <f t="shared" si="165"/>
        <v>0.23578206833310328</v>
      </c>
      <c r="BM42" s="8">
        <f t="shared" si="166"/>
        <v>8.7609064361900885E-2</v>
      </c>
      <c r="BN42" s="8">
        <f t="shared" si="167"/>
        <v>0.91238799841277929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1.29749103942652</v>
      </c>
      <c r="F43">
        <f>VLOOKUP(B43,home!$B$2:$E$405,3,FALSE)</f>
        <v>0.77</v>
      </c>
      <c r="G43">
        <f>VLOOKUP(C43,away!$B$2:$E$405,4,FALSE)</f>
        <v>0.72</v>
      </c>
      <c r="H43">
        <f>VLOOKUP(A43,away!$A$2:$E$405,3,FALSE)</f>
        <v>1.0286738351254501</v>
      </c>
      <c r="I43">
        <f>VLOOKUP(C43,away!$B$2:$E$405,3,FALSE)</f>
        <v>1.05</v>
      </c>
      <c r="J43">
        <f>VLOOKUP(B43,home!$B$2:$E$405,4,FALSE)</f>
        <v>1.62</v>
      </c>
      <c r="K43" s="3">
        <f t="shared" si="112"/>
        <v>0.71932903225806266</v>
      </c>
      <c r="L43" s="3">
        <f t="shared" si="113"/>
        <v>1.7497741935483908</v>
      </c>
      <c r="M43" s="5">
        <f t="shared" si="114"/>
        <v>8.4660746542190357E-2</v>
      </c>
      <c r="N43" s="5">
        <f t="shared" si="115"/>
        <v>6.0898932880438919E-2</v>
      </c>
      <c r="O43" s="5">
        <f t="shared" si="116"/>
        <v>0.14813718950606583</v>
      </c>
      <c r="P43" s="5">
        <f t="shared" si="117"/>
        <v>0.10655938116882757</v>
      </c>
      <c r="Q43" s="5">
        <f t="shared" si="118"/>
        <v>2.1903185227217414E-2</v>
      </c>
      <c r="R43" s="5">
        <f t="shared" si="119"/>
        <v>0.12960331565125077</v>
      </c>
      <c r="S43" s="5">
        <f t="shared" si="120"/>
        <v>3.3530597646646121E-2</v>
      </c>
      <c r="T43" s="5">
        <f t="shared" si="121"/>
        <v>3.8325628267095374E-2</v>
      </c>
      <c r="U43" s="5">
        <f t="shared" si="122"/>
        <v>9.3227427624850451E-2</v>
      </c>
      <c r="V43" s="5">
        <f t="shared" si="123"/>
        <v>4.6893039197031024E-3</v>
      </c>
      <c r="W43" s="5">
        <f t="shared" si="124"/>
        <v>5.2518656776211325E-3</v>
      </c>
      <c r="X43" s="5">
        <f t="shared" si="125"/>
        <v>9.1895790306839899E-3</v>
      </c>
      <c r="Y43" s="5">
        <f t="shared" si="126"/>
        <v>8.039844118732143E-3</v>
      </c>
      <c r="Z43" s="5">
        <f t="shared" si="127"/>
        <v>7.5592179041621618E-2</v>
      </c>
      <c r="AA43" s="5">
        <f t="shared" si="128"/>
        <v>5.4375648996287891E-2</v>
      </c>
      <c r="AB43" s="5">
        <f t="shared" si="129"/>
        <v>1.9556991485451928E-2</v>
      </c>
      <c r="AC43" s="5">
        <f t="shared" si="130"/>
        <v>3.6889094430196E-4</v>
      </c>
      <c r="AD43" s="5">
        <f t="shared" si="131"/>
        <v>9.444548638581358E-4</v>
      </c>
      <c r="AE43" s="5">
        <f t="shared" si="132"/>
        <v>1.6525827477502247E-3</v>
      </c>
      <c r="AF43" s="5">
        <f t="shared" si="133"/>
        <v>1.4458233223583171E-3</v>
      </c>
      <c r="AG43" s="5">
        <f t="shared" si="134"/>
        <v>8.4328811263099305E-4</v>
      </c>
      <c r="AH43" s="5">
        <f t="shared" si="135"/>
        <v>3.3067311030279746E-2</v>
      </c>
      <c r="AI43" s="5">
        <f t="shared" si="136"/>
        <v>2.3786276842787495E-2</v>
      </c>
      <c r="AJ43" s="5">
        <f t="shared" si="137"/>
        <v>8.555079751172345E-3</v>
      </c>
      <c r="AK43" s="5">
        <f t="shared" si="138"/>
        <v>2.0513057461004503E-3</v>
      </c>
      <c r="AL43" s="5">
        <f t="shared" si="139"/>
        <v>1.8572380872645357E-5</v>
      </c>
      <c r="AM43" s="5">
        <f t="shared" si="140"/>
        <v>1.3587476064609867E-4</v>
      </c>
      <c r="AN43" s="5">
        <f t="shared" si="141"/>
        <v>2.3775014973310792E-4</v>
      </c>
      <c r="AO43" s="5">
        <f t="shared" si="142"/>
        <v>2.0800453825762908E-4</v>
      </c>
      <c r="AP43" s="5">
        <f t="shared" si="143"/>
        <v>1.2132032439471611E-4</v>
      </c>
      <c r="AQ43" s="5">
        <f t="shared" si="144"/>
        <v>5.3070793194698371E-5</v>
      </c>
      <c r="AR43" s="5">
        <f t="shared" si="145"/>
        <v>1.1572065498164313E-2</v>
      </c>
      <c r="AS43" s="5">
        <f t="shared" si="146"/>
        <v>8.3241226760214521E-3</v>
      </c>
      <c r="AT43" s="5">
        <f t="shared" si="147"/>
        <v>2.9938915544699524E-3</v>
      </c>
      <c r="AU43" s="5">
        <f t="shared" si="148"/>
        <v>7.1786437152081934E-4</v>
      </c>
      <c r="AV43" s="5">
        <f t="shared" si="149"/>
        <v>1.290951709146533E-4</v>
      </c>
      <c r="AW43" s="5">
        <f t="shared" si="150"/>
        <v>6.4934376760971647E-7</v>
      </c>
      <c r="AX43" s="5">
        <f t="shared" si="151"/>
        <v>1.6289776680642339E-5</v>
      </c>
      <c r="AY43" s="5">
        <f t="shared" si="152"/>
        <v>2.8503430854454329E-5</v>
      </c>
      <c r="AZ43" s="5">
        <f t="shared" si="153"/>
        <v>2.4937283868357577E-5</v>
      </c>
      <c r="BA43" s="5">
        <f t="shared" si="154"/>
        <v>1.4544871923347559E-5</v>
      </c>
      <c r="BB43" s="5">
        <f t="shared" si="155"/>
        <v>6.3625603849850249E-6</v>
      </c>
      <c r="BC43" s="5">
        <f t="shared" si="156"/>
        <v>2.2266087933080227E-6</v>
      </c>
      <c r="BD43" s="5">
        <f t="shared" si="157"/>
        <v>3.3747502624566013E-3</v>
      </c>
      <c r="BE43" s="5">
        <f t="shared" si="158"/>
        <v>2.4275558404055503E-3</v>
      </c>
      <c r="BF43" s="5">
        <f t="shared" si="159"/>
        <v>8.7310569671566595E-4</v>
      </c>
      <c r="BG43" s="5">
        <f t="shared" si="160"/>
        <v>2.0935009195916055E-4</v>
      </c>
      <c r="BH43" s="5">
        <f t="shared" si="161"/>
        <v>3.7647899763029837E-5</v>
      </c>
      <c r="BI43" s="5">
        <f t="shared" si="162"/>
        <v>5.4162454606177615E-6</v>
      </c>
      <c r="BJ43" s="8">
        <f t="shared" si="163"/>
        <v>0.14934406934711797</v>
      </c>
      <c r="BK43" s="8">
        <f t="shared" si="164"/>
        <v>0.22985599603339618</v>
      </c>
      <c r="BL43" s="8">
        <f t="shared" si="165"/>
        <v>0.54302541194209863</v>
      </c>
      <c r="BM43" s="8">
        <f t="shared" si="166"/>
        <v>0.44602705130115694</v>
      </c>
      <c r="BN43" s="8">
        <f t="shared" si="167"/>
        <v>0.55176275097599081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1.29749103942652</v>
      </c>
      <c r="F44">
        <f>VLOOKUP(B44,home!$B$2:$E$405,3,FALSE)</f>
        <v>0.77</v>
      </c>
      <c r="G44">
        <f>VLOOKUP(C44,away!$B$2:$E$405,4,FALSE)</f>
        <v>0.55000000000000004</v>
      </c>
      <c r="H44">
        <f>VLOOKUP(A44,away!$A$2:$E$405,3,FALSE)</f>
        <v>1.0286738351254501</v>
      </c>
      <c r="I44">
        <f>VLOOKUP(C44,away!$B$2:$E$405,3,FALSE)</f>
        <v>1.05</v>
      </c>
      <c r="J44">
        <f>VLOOKUP(B44,home!$B$2:$E$405,4,FALSE)</f>
        <v>1.46</v>
      </c>
      <c r="K44" s="3">
        <f t="shared" si="112"/>
        <v>0.54948745519713127</v>
      </c>
      <c r="L44" s="3">
        <f t="shared" si="113"/>
        <v>1.576956989247315</v>
      </c>
      <c r="M44" s="5">
        <f t="shared" si="114"/>
        <v>0.11926057851290722</v>
      </c>
      <c r="N44" s="5">
        <f t="shared" si="115"/>
        <v>6.553219179239507E-2</v>
      </c>
      <c r="O44" s="5">
        <f t="shared" si="116"/>
        <v>0.18806880282760718</v>
      </c>
      <c r="P44" s="5">
        <f t="shared" si="117"/>
        <v>0.10334144786771292</v>
      </c>
      <c r="Q44" s="5">
        <f t="shared" si="118"/>
        <v>1.8004558650746745E-2</v>
      </c>
      <c r="R44" s="5">
        <f t="shared" si="119"/>
        <v>0.1482882065391852</v>
      </c>
      <c r="S44" s="5">
        <f t="shared" si="120"/>
        <v>2.2386808324595334E-2</v>
      </c>
      <c r="T44" s="5">
        <f t="shared" si="121"/>
        <v>2.8392414602608284E-2</v>
      </c>
      <c r="U44" s="5">
        <f t="shared" si="122"/>
        <v>8.1482509246963472E-2</v>
      </c>
      <c r="V44" s="5">
        <f t="shared" si="123"/>
        <v>2.1553971370442491E-3</v>
      </c>
      <c r="W44" s="5">
        <f t="shared" si="124"/>
        <v>3.2977597049821082E-3</v>
      </c>
      <c r="X44" s="5">
        <f t="shared" si="125"/>
        <v>5.2004252156296988E-3</v>
      </c>
      <c r="Y44" s="5">
        <f t="shared" si="126"/>
        <v>4.1004234454226152E-3</v>
      </c>
      <c r="Z44" s="5">
        <f t="shared" si="127"/>
        <v>7.7948041241639149E-2</v>
      </c>
      <c r="AA44" s="5">
        <f t="shared" si="128"/>
        <v>4.2831470819469336E-2</v>
      </c>
      <c r="AB44" s="5">
        <f t="shared" si="129"/>
        <v>1.1767677951470193E-2</v>
      </c>
      <c r="AC44" s="5">
        <f t="shared" si="130"/>
        <v>1.1673066220283409E-4</v>
      </c>
      <c r="AD44" s="5">
        <f t="shared" si="131"/>
        <v>4.5301939703556516E-4</v>
      </c>
      <c r="AE44" s="5">
        <f t="shared" si="132"/>
        <v>7.1439210441983888E-4</v>
      </c>
      <c r="AF44" s="5">
        <f t="shared" si="133"/>
        <v>5.6328281106398129E-4</v>
      </c>
      <c r="AG44" s="5">
        <f t="shared" si="134"/>
        <v>2.9609092194340665E-4</v>
      </c>
      <c r="AH44" s="5">
        <f t="shared" si="135"/>
        <v>3.0730177108535206E-2</v>
      </c>
      <c r="AI44" s="5">
        <f t="shared" si="136"/>
        <v>1.6885846817126147E-2</v>
      </c>
      <c r="AJ44" s="5">
        <f t="shared" si="137"/>
        <v>4.6392804981956115E-3</v>
      </c>
      <c r="AK44" s="5">
        <f t="shared" si="138"/>
        <v>8.4974214496639545E-4</v>
      </c>
      <c r="AL44" s="5">
        <f t="shared" si="139"/>
        <v>4.0459691854646622E-6</v>
      </c>
      <c r="AM44" s="5">
        <f t="shared" si="140"/>
        <v>4.978569512640234E-5</v>
      </c>
      <c r="AN44" s="5">
        <f t="shared" si="141"/>
        <v>7.850989989411615E-5</v>
      </c>
      <c r="AO44" s="5">
        <f t="shared" si="142"/>
        <v>6.1903367681566759E-5</v>
      </c>
      <c r="AP44" s="5">
        <f t="shared" si="143"/>
        <v>3.2539649441131015E-5</v>
      </c>
      <c r="AQ44" s="5">
        <f t="shared" si="144"/>
        <v>1.2828406903462261E-5</v>
      </c>
      <c r="AR44" s="5">
        <f t="shared" si="145"/>
        <v>9.6920335144224847E-3</v>
      </c>
      <c r="AS44" s="5">
        <f t="shared" si="146"/>
        <v>5.3256508315253203E-3</v>
      </c>
      <c r="AT44" s="5">
        <f t="shared" si="147"/>
        <v>1.4631891613416667E-3</v>
      </c>
      <c r="AU44" s="5">
        <f t="shared" si="148"/>
        <v>2.6800136291255241E-4</v>
      </c>
      <c r="AV44" s="5">
        <f t="shared" si="149"/>
        <v>3.6815846724045308E-5</v>
      </c>
      <c r="AW44" s="5">
        <f t="shared" si="150"/>
        <v>9.7386262843672073E-8</v>
      </c>
      <c r="AX44" s="5">
        <f t="shared" si="151"/>
        <v>4.5594358200378376E-6</v>
      </c>
      <c r="AY44" s="5">
        <f t="shared" si="152"/>
        <v>7.1900341834332309E-6</v>
      </c>
      <c r="AZ44" s="5">
        <f t="shared" si="153"/>
        <v>5.6691873292460732E-6</v>
      </c>
      <c r="BA44" s="5">
        <f t="shared" si="154"/>
        <v>2.9800215274023039E-6</v>
      </c>
      <c r="BB44" s="5">
        <f t="shared" si="155"/>
        <v>1.1748414439361307E-6</v>
      </c>
      <c r="BC44" s="5">
        <f t="shared" si="156"/>
        <v>3.7053488525449768E-7</v>
      </c>
      <c r="BD44" s="5">
        <f t="shared" si="157"/>
        <v>2.5473199984312948E-3</v>
      </c>
      <c r="BE44" s="5">
        <f t="shared" si="158"/>
        <v>1.3997203835107725E-3</v>
      </c>
      <c r="BF44" s="5">
        <f t="shared" si="159"/>
        <v>3.8456439576144342E-4</v>
      </c>
      <c r="BG44" s="5">
        <f t="shared" si="160"/>
        <v>7.0437770395459344E-5</v>
      </c>
      <c r="BH44" s="5">
        <f t="shared" si="161"/>
        <v>9.676167801090194E-6</v>
      </c>
      <c r="BI44" s="5">
        <f t="shared" si="162"/>
        <v>1.0633865642162952E-6</v>
      </c>
      <c r="BJ44" s="8">
        <f t="shared" si="163"/>
        <v>0.12681206972048331</v>
      </c>
      <c r="BK44" s="8">
        <f t="shared" si="164"/>
        <v>0.24727219850783144</v>
      </c>
      <c r="BL44" s="8">
        <f t="shared" si="165"/>
        <v>0.54674218677290909</v>
      </c>
      <c r="BM44" s="8">
        <f t="shared" si="166"/>
        <v>0.35627161740438806</v>
      </c>
      <c r="BN44" s="8">
        <f t="shared" si="167"/>
        <v>0.64249578619055436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1.29749103942652</v>
      </c>
      <c r="F45">
        <f>VLOOKUP(B45,home!$B$2:$E$405,3,FALSE)</f>
        <v>0.55000000000000004</v>
      </c>
      <c r="G45">
        <f>VLOOKUP(C45,away!$B$2:$E$405,4,FALSE)</f>
        <v>0.72</v>
      </c>
      <c r="H45">
        <f>VLOOKUP(A45,away!$A$2:$E$405,3,FALSE)</f>
        <v>1.0286738351254501</v>
      </c>
      <c r="I45">
        <f>VLOOKUP(C45,away!$B$2:$E$405,3,FALSE)</f>
        <v>0.67</v>
      </c>
      <c r="J45">
        <f>VLOOKUP(B45,home!$B$2:$E$405,4,FALSE)</f>
        <v>0.9</v>
      </c>
      <c r="K45" s="3">
        <f t="shared" si="112"/>
        <v>0.51380645161290195</v>
      </c>
      <c r="L45" s="3">
        <f t="shared" si="113"/>
        <v>0.62029032258064642</v>
      </c>
      <c r="M45" s="5">
        <f t="shared" si="114"/>
        <v>0.3217125692394206</v>
      </c>
      <c r="N45" s="5">
        <f t="shared" si="115"/>
        <v>0.16529799364017669</v>
      </c>
      <c r="O45" s="5">
        <f t="shared" si="116"/>
        <v>0.19955519335176874</v>
      </c>
      <c r="P45" s="5">
        <f t="shared" si="117"/>
        <v>0.10253274579699885</v>
      </c>
      <c r="Q45" s="5">
        <f t="shared" si="118"/>
        <v>4.2465587785495612E-2</v>
      </c>
      <c r="R45" s="5">
        <f t="shared" si="119"/>
        <v>6.1891077628405955E-2</v>
      </c>
      <c r="S45" s="5">
        <f t="shared" si="120"/>
        <v>8.1695315678264428E-3</v>
      </c>
      <c r="T45" s="5">
        <f t="shared" si="121"/>
        <v>2.6340993146041835E-2</v>
      </c>
      <c r="U45" s="5">
        <f t="shared" si="122"/>
        <v>3.1800034982749914E-2</v>
      </c>
      <c r="V45" s="5">
        <f t="shared" si="123"/>
        <v>2.8930051356948521E-4</v>
      </c>
      <c r="W45" s="5">
        <f t="shared" si="124"/>
        <v>7.2730309919072306E-3</v>
      </c>
      <c r="X45" s="5">
        <f t="shared" si="125"/>
        <v>4.511390740109175E-3</v>
      </c>
      <c r="Y45" s="5">
        <f t="shared" si="126"/>
        <v>1.3991860087348307E-3</v>
      </c>
      <c r="Z45" s="5">
        <f t="shared" si="127"/>
        <v>1.2796812168995923E-2</v>
      </c>
      <c r="AA45" s="5">
        <f t="shared" si="128"/>
        <v>6.5750846525085968E-3</v>
      </c>
      <c r="AB45" s="5">
        <f t="shared" si="129"/>
        <v>1.6891604571799466E-3</v>
      </c>
      <c r="AC45" s="5">
        <f t="shared" si="130"/>
        <v>5.7626704030574418E-6</v>
      </c>
      <c r="AD45" s="5">
        <f t="shared" si="131"/>
        <v>9.3423256160562952E-4</v>
      </c>
      <c r="AE45" s="5">
        <f t="shared" si="132"/>
        <v>5.7949541700369966E-4</v>
      </c>
      <c r="AF45" s="5">
        <f t="shared" si="133"/>
        <v>1.7972769957361553E-4</v>
      </c>
      <c r="AG45" s="5">
        <f t="shared" si="134"/>
        <v>3.7161117581731839E-5</v>
      </c>
      <c r="AH45" s="5">
        <f t="shared" si="135"/>
        <v>1.9844346870776051E-3</v>
      </c>
      <c r="AI45" s="5">
        <f t="shared" si="136"/>
        <v>1.0196153450249036E-3</v>
      </c>
      <c r="AJ45" s="5">
        <f t="shared" si="137"/>
        <v>2.6194247121865522E-4</v>
      </c>
      <c r="AK45" s="5">
        <f t="shared" si="138"/>
        <v>4.486257722119065E-5</v>
      </c>
      <c r="AL45" s="5">
        <f t="shared" si="139"/>
        <v>7.3464635956931385E-8</v>
      </c>
      <c r="AM45" s="5">
        <f t="shared" si="140"/>
        <v>9.6002943491964088E-5</v>
      </c>
      <c r="AN45" s="5">
        <f t="shared" si="141"/>
        <v>5.9549696787321975E-5</v>
      </c>
      <c r="AO45" s="5">
        <f t="shared" si="142"/>
        <v>1.8469050314893814E-5</v>
      </c>
      <c r="AP45" s="5">
        <f t="shared" si="143"/>
        <v>3.818724392527892E-6</v>
      </c>
      <c r="AQ45" s="5">
        <f t="shared" si="144"/>
        <v>5.9217944632192716E-7</v>
      </c>
      <c r="AR45" s="5">
        <f t="shared" si="145"/>
        <v>2.4618512643751844E-4</v>
      </c>
      <c r="AS45" s="5">
        <f t="shared" si="146"/>
        <v>1.2649150625473494E-4</v>
      </c>
      <c r="AT45" s="5">
        <f t="shared" si="147"/>
        <v>3.249607599395828E-5</v>
      </c>
      <c r="AU45" s="5">
        <f t="shared" si="148"/>
        <v>5.5655644992663035E-6</v>
      </c>
      <c r="AV45" s="5">
        <f t="shared" si="149"/>
        <v>7.1490573664768902E-7</v>
      </c>
      <c r="AW45" s="5">
        <f t="shared" si="150"/>
        <v>6.5038480894168652E-10</v>
      </c>
      <c r="AX45" s="5">
        <f t="shared" si="151"/>
        <v>8.2211552900000004E-6</v>
      </c>
      <c r="AY45" s="5">
        <f t="shared" si="152"/>
        <v>5.0995030668196881E-6</v>
      </c>
      <c r="AZ45" s="5">
        <f t="shared" si="153"/>
        <v>1.5815862011592901E-6</v>
      </c>
      <c r="BA45" s="5">
        <f t="shared" si="154"/>
        <v>3.270142049687318E-7</v>
      </c>
      <c r="BB45" s="5">
        <f t="shared" si="155"/>
        <v>5.0710936672127059E-8</v>
      </c>
      <c r="BC45" s="5">
        <f t="shared" si="156"/>
        <v>6.2911006533440866E-9</v>
      </c>
      <c r="BD45" s="5">
        <f t="shared" si="157"/>
        <v>2.5451041915414255E-5</v>
      </c>
      <c r="BE45" s="5">
        <f t="shared" si="158"/>
        <v>1.3076909536410231E-5</v>
      </c>
      <c r="BF45" s="5">
        <f t="shared" si="159"/>
        <v>3.3595002434829298E-6</v>
      </c>
      <c r="BG45" s="5">
        <f t="shared" si="160"/>
        <v>5.7537763309888146E-7</v>
      </c>
      <c r="BH45" s="5">
        <f t="shared" si="161"/>
        <v>7.3908184999991608E-8</v>
      </c>
      <c r="BI45" s="5">
        <f t="shared" si="162"/>
        <v>7.5949004559991208E-9</v>
      </c>
      <c r="BJ45" s="8">
        <f t="shared" si="163"/>
        <v>0.24921251796346333</v>
      </c>
      <c r="BK45" s="8">
        <f t="shared" si="164"/>
        <v>0.43271508275592119</v>
      </c>
      <c r="BL45" s="8">
        <f t="shared" si="165"/>
        <v>0.30527540366449152</v>
      </c>
      <c r="BM45" s="8">
        <f t="shared" si="166"/>
        <v>0.10653955025792354</v>
      </c>
      <c r="BN45" s="8">
        <f t="shared" si="167"/>
        <v>0.8934551674422665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1.29749103942652</v>
      </c>
      <c r="F46">
        <f>VLOOKUP(B46,home!$B$2:$E$405,3,FALSE)</f>
        <v>1.21</v>
      </c>
      <c r="G46">
        <f>VLOOKUP(C46,away!$B$2:$E$405,4,FALSE)</f>
        <v>1.1000000000000001</v>
      </c>
      <c r="H46">
        <f>VLOOKUP(A46,away!$A$2:$E$405,3,FALSE)</f>
        <v>1.0286738351254501</v>
      </c>
      <c r="I46">
        <f>VLOOKUP(C46,away!$B$2:$E$405,3,FALSE)</f>
        <v>0.77</v>
      </c>
      <c r="J46">
        <f>VLOOKUP(B46,home!$B$2:$E$405,4,FALSE)</f>
        <v>1.6</v>
      </c>
      <c r="K46" s="3">
        <f t="shared" si="112"/>
        <v>1.7269605734766982</v>
      </c>
      <c r="L46" s="3">
        <f t="shared" si="113"/>
        <v>1.2673261648745546</v>
      </c>
      <c r="M46" s="5">
        <f t="shared" si="114"/>
        <v>5.007232902461782E-2</v>
      </c>
      <c r="N46" s="5">
        <f t="shared" si="115"/>
        <v>8.647293804766791E-2</v>
      </c>
      <c r="O46" s="5">
        <f t="shared" si="116"/>
        <v>6.3457972709105748E-2</v>
      </c>
      <c r="P46" s="5">
        <f t="shared" si="117"/>
        <v>0.10958941694138592</v>
      </c>
      <c r="Q46" s="5">
        <f t="shared" si="118"/>
        <v>7.466767734050779E-2</v>
      </c>
      <c r="R46" s="5">
        <f t="shared" si="119"/>
        <v>4.0210974592072582E-2</v>
      </c>
      <c r="S46" s="5">
        <f t="shared" si="120"/>
        <v>5.9962461001406335E-2</v>
      </c>
      <c r="T46" s="5">
        <f t="shared" si="121"/>
        <v>9.4628301164036421E-2</v>
      </c>
      <c r="U46" s="5">
        <f t="shared" si="122"/>
        <v>6.9442767741582603E-2</v>
      </c>
      <c r="V46" s="5">
        <f t="shared" si="123"/>
        <v>1.4581686726468535E-2</v>
      </c>
      <c r="W46" s="5">
        <f t="shared" si="124"/>
        <v>4.2982711626712147E-2</v>
      </c>
      <c r="X46" s="5">
        <f t="shared" si="125"/>
        <v>5.4473115081790029E-2</v>
      </c>
      <c r="Y46" s="5">
        <f t="shared" si="126"/>
        <v>3.4517602012687616E-2</v>
      </c>
      <c r="Z46" s="5">
        <f t="shared" si="127"/>
        <v>1.6986806738546502E-2</v>
      </c>
      <c r="AA46" s="5">
        <f t="shared" si="128"/>
        <v>2.93355455067381E-2</v>
      </c>
      <c r="AB46" s="5">
        <f t="shared" si="129"/>
        <v>2.5330665245784111E-2</v>
      </c>
      <c r="AC46" s="5">
        <f t="shared" si="130"/>
        <v>1.9946128149815842E-3</v>
      </c>
      <c r="AD46" s="5">
        <f t="shared" si="131"/>
        <v>1.8557362080112581E-2</v>
      </c>
      <c r="AE46" s="5">
        <f t="shared" si="132"/>
        <v>2.3518230515177561E-2</v>
      </c>
      <c r="AF46" s="5">
        <f t="shared" si="133"/>
        <v>1.4902634441717855E-2</v>
      </c>
      <c r="AG46" s="5">
        <f t="shared" si="134"/>
        <v>6.2954995178499127E-3</v>
      </c>
      <c r="AH46" s="5">
        <f t="shared" si="135"/>
        <v>5.3819561593568448E-3</v>
      </c>
      <c r="AI46" s="5">
        <f t="shared" si="136"/>
        <v>9.2944260953893437E-3</v>
      </c>
      <c r="AJ46" s="5">
        <f t="shared" si="137"/>
        <v>8.0255537099151869E-3</v>
      </c>
      <c r="AK46" s="5">
        <f t="shared" si="138"/>
        <v>4.6199382791143918E-3</v>
      </c>
      <c r="AL46" s="5">
        <f t="shared" si="139"/>
        <v>1.746181651028698E-4</v>
      </c>
      <c r="AM46" s="5">
        <f t="shared" si="140"/>
        <v>6.4095665320171927E-3</v>
      </c>
      <c r="AN46" s="5">
        <f t="shared" si="141"/>
        <v>8.1230113715296485E-3</v>
      </c>
      <c r="AO46" s="5">
        <f t="shared" si="142"/>
        <v>5.1472524243565332E-3</v>
      </c>
      <c r="AP46" s="5">
        <f t="shared" si="143"/>
        <v>2.1744158915336731E-3</v>
      </c>
      <c r="AQ46" s="5">
        <f t="shared" si="144"/>
        <v>6.8892353816491381E-4</v>
      </c>
      <c r="AR46" s="5">
        <f t="shared" si="145"/>
        <v>1.3641387717921393E-3</v>
      </c>
      <c r="AS46" s="5">
        <f t="shared" si="146"/>
        <v>2.3558138756359513E-3</v>
      </c>
      <c r="AT46" s="5">
        <f t="shared" si="147"/>
        <v>2.034198840836313E-3</v>
      </c>
      <c r="AU46" s="5">
        <f t="shared" si="148"/>
        <v>1.1709937322454383E-3</v>
      </c>
      <c r="AV46" s="5">
        <f t="shared" si="149"/>
        <v>5.0556500184405012E-4</v>
      </c>
      <c r="AW46" s="5">
        <f t="shared" si="150"/>
        <v>1.0615922602897713E-5</v>
      </c>
      <c r="AX46" s="5">
        <f t="shared" si="151"/>
        <v>1.8448447823115779E-3</v>
      </c>
      <c r="AY46" s="5">
        <f t="shared" si="152"/>
        <v>2.3380200627557642E-3</v>
      </c>
      <c r="AZ46" s="5">
        <f t="shared" si="153"/>
        <v>1.4815169997660145E-3</v>
      </c>
      <c r="BA46" s="5">
        <f t="shared" si="154"/>
        <v>6.2585508583663991E-4</v>
      </c>
      <c r="BB46" s="5">
        <f t="shared" si="155"/>
        <v>1.98290631425146E-4</v>
      </c>
      <c r="BC46" s="5">
        <f t="shared" si="156"/>
        <v>5.0259781090916821E-5</v>
      </c>
      <c r="BD46" s="5">
        <f t="shared" si="157"/>
        <v>2.8813479300200288E-4</v>
      </c>
      <c r="BE46" s="5">
        <f t="shared" si="158"/>
        <v>4.9759742736132852E-4</v>
      </c>
      <c r="BF46" s="5">
        <f t="shared" si="159"/>
        <v>4.296655692582249E-4</v>
      </c>
      <c r="BG46" s="5">
        <f t="shared" si="160"/>
        <v>2.4733849929645872E-4</v>
      </c>
      <c r="BH46" s="5">
        <f t="shared" si="161"/>
        <v>1.0678595914696953E-4</v>
      </c>
      <c r="BI46" s="5">
        <f t="shared" si="162"/>
        <v>3.6883028249541967E-5</v>
      </c>
      <c r="BJ46" s="8">
        <f t="shared" si="163"/>
        <v>0.48009802892904774</v>
      </c>
      <c r="BK46" s="8">
        <f t="shared" si="164"/>
        <v>0.23871314473671884</v>
      </c>
      <c r="BL46" s="8">
        <f t="shared" si="165"/>
        <v>0.26413691553772739</v>
      </c>
      <c r="BM46" s="8">
        <f t="shared" si="166"/>
        <v>0.57313618314653014</v>
      </c>
      <c r="BN46" s="8">
        <f t="shared" si="167"/>
        <v>0.42447130865535776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1.29749103942652</v>
      </c>
      <c r="F47">
        <f>VLOOKUP(B47,home!$B$2:$E$405,3,FALSE)</f>
        <v>0.89</v>
      </c>
      <c r="G47">
        <f>VLOOKUP(C47,away!$B$2:$E$405,4,FALSE)</f>
        <v>0.5</v>
      </c>
      <c r="H47">
        <f>VLOOKUP(A47,away!$A$2:$E$405,3,FALSE)</f>
        <v>1.0286738351254501</v>
      </c>
      <c r="I47">
        <f>VLOOKUP(C47,away!$B$2:$E$405,3,FALSE)</f>
        <v>0.99</v>
      </c>
      <c r="J47">
        <f>VLOOKUP(B47,home!$B$2:$E$405,4,FALSE)</f>
        <v>0.9</v>
      </c>
      <c r="K47" s="3">
        <f t="shared" si="112"/>
        <v>0.57738351254480136</v>
      </c>
      <c r="L47" s="3">
        <f t="shared" si="113"/>
        <v>0.916548387096776</v>
      </c>
      <c r="M47" s="5">
        <f t="shared" si="114"/>
        <v>0.22448825270688522</v>
      </c>
      <c r="N47" s="5">
        <f t="shared" si="115"/>
        <v>0.1296158158729464</v>
      </c>
      <c r="O47" s="5">
        <f t="shared" si="116"/>
        <v>0.20575434594066908</v>
      </c>
      <c r="P47" s="5">
        <f t="shared" si="117"/>
        <v>0.11879916698058172</v>
      </c>
      <c r="Q47" s="5">
        <f t="shared" si="118"/>
        <v>3.7419017525041003E-2</v>
      </c>
      <c r="R47" s="5">
        <f t="shared" si="119"/>
        <v>9.4291906955036156E-2</v>
      </c>
      <c r="S47" s="5">
        <f t="shared" si="120"/>
        <v>1.5717127628174628E-2</v>
      </c>
      <c r="T47" s="5">
        <f t="shared" si="121"/>
        <v>3.4296340159322328E-2</v>
      </c>
      <c r="U47" s="5">
        <f t="shared" si="122"/>
        <v>5.4442592442246369E-2</v>
      </c>
      <c r="V47" s="5">
        <f t="shared" si="123"/>
        <v>9.2416697733133373E-4</v>
      </c>
      <c r="W47" s="5">
        <f t="shared" si="124"/>
        <v>7.2017079248612179E-3</v>
      </c>
      <c r="X47" s="5">
        <f t="shared" si="125"/>
        <v>6.6007137828736186E-3</v>
      </c>
      <c r="Y47" s="5">
        <f t="shared" si="126"/>
        <v>3.0249367856901369E-3</v>
      </c>
      <c r="Z47" s="5">
        <f t="shared" si="127"/>
        <v>2.8807698411972556E-2</v>
      </c>
      <c r="AA47" s="5">
        <f t="shared" si="128"/>
        <v>1.6633090097436014E-2</v>
      </c>
      <c r="AB47" s="5">
        <f t="shared" si="129"/>
        <v>4.8018359924658785E-3</v>
      </c>
      <c r="AC47" s="5">
        <f t="shared" si="130"/>
        <v>3.0566818567917989E-5</v>
      </c>
      <c r="AD47" s="5">
        <f t="shared" si="131"/>
        <v>1.0395368544945255E-3</v>
      </c>
      <c r="AE47" s="5">
        <f t="shared" si="132"/>
        <v>9.5278582731461313E-4</v>
      </c>
      <c r="AF47" s="5">
        <f t="shared" si="133"/>
        <v>4.3663715663693799E-4</v>
      </c>
      <c r="AG47" s="5">
        <f t="shared" si="134"/>
        <v>1.333996938873693E-4</v>
      </c>
      <c r="AH47" s="5">
        <f t="shared" si="135"/>
        <v>6.6009123788659495E-3</v>
      </c>
      <c r="AI47" s="5">
        <f t="shared" si="136"/>
        <v>3.8112579753100833E-3</v>
      </c>
      <c r="AJ47" s="5">
        <f t="shared" si="137"/>
        <v>1.1002787584994617E-3</v>
      </c>
      <c r="AK47" s="5">
        <f t="shared" si="138"/>
        <v>2.1176093812028414E-4</v>
      </c>
      <c r="AL47" s="5">
        <f t="shared" si="139"/>
        <v>6.4703832638523833E-7</v>
      </c>
      <c r="AM47" s="5">
        <f t="shared" si="140"/>
        <v>1.2004228809356464E-4</v>
      </c>
      <c r="AN47" s="5">
        <f t="shared" si="141"/>
        <v>1.1002456553556318E-4</v>
      </c>
      <c r="AO47" s="5">
        <f t="shared" si="142"/>
        <v>5.0421419041321977E-5</v>
      </c>
      <c r="AP47" s="5">
        <f t="shared" si="143"/>
        <v>1.5404556765818111E-5</v>
      </c>
      <c r="AQ47" s="5">
        <f t="shared" si="144"/>
        <v>3.5297554144128289E-6</v>
      </c>
      <c r="AR47" s="5">
        <f t="shared" si="145"/>
        <v>1.2100111188433462E-3</v>
      </c>
      <c r="AS47" s="5">
        <f t="shared" si="146"/>
        <v>6.9864047001603634E-4</v>
      </c>
      <c r="AT47" s="5">
        <f t="shared" si="147"/>
        <v>2.0169174429190501E-4</v>
      </c>
      <c r="AU47" s="5">
        <f t="shared" si="148"/>
        <v>3.8817829256849337E-5</v>
      </c>
      <c r="AV47" s="5">
        <f t="shared" si="149"/>
        <v>5.603193651421005E-6</v>
      </c>
      <c r="AW47" s="5">
        <f t="shared" si="150"/>
        <v>9.511462088674564E-9</v>
      </c>
      <c r="AX47" s="5">
        <f t="shared" si="151"/>
        <v>1.1551739658896223E-5</v>
      </c>
      <c r="AY47" s="5">
        <f t="shared" si="152"/>
        <v>1.0587728352523193E-5</v>
      </c>
      <c r="AZ47" s="5">
        <f t="shared" si="153"/>
        <v>4.852082672261969E-6</v>
      </c>
      <c r="BA47" s="5">
        <f t="shared" si="154"/>
        <v>1.4823895157739742E-6</v>
      </c>
      <c r="BB47" s="5">
        <f t="shared" si="155"/>
        <v>3.3967042993295167E-7</v>
      </c>
      <c r="BC47" s="5">
        <f t="shared" si="156"/>
        <v>6.2264876939903091E-8</v>
      </c>
      <c r="BD47" s="5">
        <f t="shared" si="157"/>
        <v>1.8483895655750562E-4</v>
      </c>
      <c r="BE47" s="5">
        <f t="shared" si="158"/>
        <v>1.0672296599228856E-4</v>
      </c>
      <c r="BF47" s="5">
        <f t="shared" si="159"/>
        <v>3.0810040486913469E-5</v>
      </c>
      <c r="BG47" s="5">
        <f t="shared" si="160"/>
        <v>5.9297364659938803E-6</v>
      </c>
      <c r="BH47" s="5">
        <f t="shared" si="161"/>
        <v>8.559330173001358E-7</v>
      </c>
      <c r="BI47" s="5">
        <f t="shared" si="162"/>
        <v>9.8840322406364527E-8</v>
      </c>
      <c r="BJ47" s="8">
        <f t="shared" si="163"/>
        <v>0.22104919004342516</v>
      </c>
      <c r="BK47" s="8">
        <f t="shared" si="164"/>
        <v>0.35997051587821971</v>
      </c>
      <c r="BL47" s="8">
        <f t="shared" si="165"/>
        <v>0.3901320023075513</v>
      </c>
      <c r="BM47" s="8">
        <f t="shared" si="166"/>
        <v>0.1895803224431187</v>
      </c>
      <c r="BN47" s="8">
        <f t="shared" si="167"/>
        <v>0.8103685059811595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1.29749103942652</v>
      </c>
      <c r="F48">
        <f>VLOOKUP(B48,home!$B$2:$E$405,3,FALSE)</f>
        <v>1.21</v>
      </c>
      <c r="G48">
        <f>VLOOKUP(C48,away!$B$2:$E$405,4,FALSE)</f>
        <v>1.1000000000000001</v>
      </c>
      <c r="H48">
        <f>VLOOKUP(A48,away!$A$2:$E$405,3,FALSE)</f>
        <v>1.0286738351254501</v>
      </c>
      <c r="I48">
        <f>VLOOKUP(C48,away!$B$2:$E$405,3,FALSE)</f>
        <v>0.39</v>
      </c>
      <c r="J48">
        <f>VLOOKUP(B48,home!$B$2:$E$405,4,FALSE)</f>
        <v>1.04</v>
      </c>
      <c r="K48" s="3">
        <f t="shared" si="112"/>
        <v>1.7269605734766982</v>
      </c>
      <c r="L48" s="3">
        <f t="shared" si="113"/>
        <v>0.41723010752688261</v>
      </c>
      <c r="M48" s="5">
        <f t="shared" si="114"/>
        <v>0.11716282078034525</v>
      </c>
      <c r="N48" s="5">
        <f t="shared" si="115"/>
        <v>0.20233557216497261</v>
      </c>
      <c r="O48" s="5">
        <f t="shared" si="116"/>
        <v>4.8883856312336327E-2</v>
      </c>
      <c r="P48" s="5">
        <f t="shared" si="117"/>
        <v>8.4420492530904848E-2</v>
      </c>
      <c r="Q48" s="5">
        <f t="shared" si="118"/>
        <v>0.17471277787037851</v>
      </c>
      <c r="R48" s="5">
        <f t="shared" si="119"/>
        <v>1.0197908312762381E-2</v>
      </c>
      <c r="S48" s="5">
        <f t="shared" si="120"/>
        <v>1.5207084277447097E-2</v>
      </c>
      <c r="T48" s="5">
        <f t="shared" si="121"/>
        <v>7.2895431097178387E-2</v>
      </c>
      <c r="U48" s="5">
        <f t="shared" si="122"/>
        <v>1.7611385588070905E-2</v>
      </c>
      <c r="V48" s="5">
        <f t="shared" si="123"/>
        <v>1.2174790756151498E-3</v>
      </c>
      <c r="W48" s="5">
        <f t="shared" si="124"/>
        <v>0.10057402635491199</v>
      </c>
      <c r="X48" s="5">
        <f t="shared" si="125"/>
        <v>4.1962511830471456E-2</v>
      </c>
      <c r="Y48" s="5">
        <f t="shared" si="126"/>
        <v>8.7540116615628417E-3</v>
      </c>
      <c r="Z48" s="5">
        <f t="shared" si="127"/>
        <v>1.4182914606277127E-3</v>
      </c>
      <c r="AA48" s="5">
        <f t="shared" si="128"/>
        <v>2.4493334342027386E-3</v>
      </c>
      <c r="AB48" s="5">
        <f t="shared" si="129"/>
        <v>2.1149511360832067E-3</v>
      </c>
      <c r="AC48" s="5">
        <f t="shared" si="130"/>
        <v>5.4827644194714338E-5</v>
      </c>
      <c r="AD48" s="5">
        <f t="shared" si="131"/>
        <v>4.3421844557684823E-2</v>
      </c>
      <c r="AE48" s="5">
        <f t="shared" si="132"/>
        <v>1.8116900873818422E-2</v>
      </c>
      <c r="AF48" s="5">
        <f t="shared" si="133"/>
        <v>3.7794582498185659E-3</v>
      </c>
      <c r="AG48" s="5">
        <f t="shared" si="134"/>
        <v>5.2563459065505468E-4</v>
      </c>
      <c r="AH48" s="5">
        <f t="shared" si="135"/>
        <v>1.4793847465553999E-4</v>
      </c>
      <c r="AI48" s="5">
        <f t="shared" si="136"/>
        <v>2.5548391303039926E-4</v>
      </c>
      <c r="AJ48" s="5">
        <f t="shared" si="137"/>
        <v>2.2060532248052464E-4</v>
      </c>
      <c r="AK48" s="5">
        <f t="shared" si="138"/>
        <v>1.2699223140765964E-4</v>
      </c>
      <c r="AL48" s="5">
        <f t="shared" si="139"/>
        <v>1.5802203109822928E-6</v>
      </c>
      <c r="AM48" s="5">
        <f t="shared" si="140"/>
        <v>1.4997562715751089E-2</v>
      </c>
      <c r="AN48" s="5">
        <f t="shared" si="141"/>
        <v>6.2574347045339929E-3</v>
      </c>
      <c r="AO48" s="5">
        <f t="shared" si="142"/>
        <v>1.3053950773075822E-3</v>
      </c>
      <c r="AP48" s="5">
        <f t="shared" si="143"/>
        <v>1.815500428233686E-4</v>
      </c>
      <c r="AQ48" s="5">
        <f t="shared" si="144"/>
        <v>1.8937035972176052E-5</v>
      </c>
      <c r="AR48" s="5">
        <f t="shared" si="145"/>
        <v>1.2344877137578798E-5</v>
      </c>
      <c r="AS48" s="5">
        <f t="shared" si="146"/>
        <v>2.1319116101012458E-5</v>
      </c>
      <c r="AT48" s="5">
        <f t="shared" si="147"/>
        <v>1.8408636483910394E-5</v>
      </c>
      <c r="AU48" s="5">
        <f t="shared" si="148"/>
        <v>1.0596996473059325E-5</v>
      </c>
      <c r="AV48" s="5">
        <f t="shared" si="149"/>
        <v>4.5751487765612681E-6</v>
      </c>
      <c r="AW48" s="5">
        <f t="shared" si="150"/>
        <v>3.1628107143724909E-8</v>
      </c>
      <c r="AX48" s="5">
        <f t="shared" si="151"/>
        <v>4.3166999180577099E-3</v>
      </c>
      <c r="AY48" s="5">
        <f t="shared" si="152"/>
        <v>1.8010571709725037E-3</v>
      </c>
      <c r="AZ48" s="5">
        <f t="shared" si="153"/>
        <v>3.7572763855346029E-4</v>
      </c>
      <c r="BA48" s="5">
        <f t="shared" si="154"/>
        <v>5.225496101149398E-5</v>
      </c>
      <c r="BB48" s="5">
        <f t="shared" si="155"/>
        <v>5.4505857504096719E-6</v>
      </c>
      <c r="BC48" s="5">
        <f t="shared" si="156"/>
        <v>4.5482969574558461E-7</v>
      </c>
      <c r="BD48" s="5">
        <f t="shared" si="157"/>
        <v>8.5844240258635886E-7</v>
      </c>
      <c r="BE48" s="5">
        <f t="shared" si="158"/>
        <v>1.4824961838672527E-6</v>
      </c>
      <c r="BF48" s="5">
        <f t="shared" si="159"/>
        <v>1.2801062299342039E-6</v>
      </c>
      <c r="BG48" s="5">
        <f t="shared" si="160"/>
        <v>7.3689766298608916E-7</v>
      </c>
      <c r="BH48" s="5">
        <f t="shared" si="161"/>
        <v>3.1814830266602371E-7</v>
      </c>
      <c r="BI48" s="5">
        <f t="shared" si="162"/>
        <v>1.0988591504455092E-7</v>
      </c>
      <c r="BJ48" s="8">
        <f t="shared" si="163"/>
        <v>0.69639069393188213</v>
      </c>
      <c r="BK48" s="8">
        <f t="shared" si="164"/>
        <v>0.21986534169979055</v>
      </c>
      <c r="BL48" s="8">
        <f t="shared" si="165"/>
        <v>8.2080485476698897E-2</v>
      </c>
      <c r="BM48" s="8">
        <f t="shared" si="166"/>
        <v>0.36024035905443413</v>
      </c>
      <c r="BN48" s="8">
        <f t="shared" si="167"/>
        <v>0.63771342797169983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1.29749103942652</v>
      </c>
      <c r="F49">
        <f>VLOOKUP(B49,home!$B$2:$E$405,3,FALSE)</f>
        <v>0.77</v>
      </c>
      <c r="G49">
        <f>VLOOKUP(C49,away!$B$2:$E$405,4,FALSE)</f>
        <v>1.1000000000000001</v>
      </c>
      <c r="H49">
        <f>VLOOKUP(A49,away!$A$2:$E$405,3,FALSE)</f>
        <v>1.0286738351254501</v>
      </c>
      <c r="I49">
        <f>VLOOKUP(C49,away!$B$2:$E$405,3,FALSE)</f>
        <v>0.44</v>
      </c>
      <c r="J49">
        <f>VLOOKUP(B49,home!$B$2:$E$405,4,FALSE)</f>
        <v>0.97</v>
      </c>
      <c r="K49" s="3">
        <f t="shared" si="112"/>
        <v>1.0989749103942625</v>
      </c>
      <c r="L49" s="3">
        <f t="shared" si="113"/>
        <v>0.4390379928315421</v>
      </c>
      <c r="M49" s="5">
        <f t="shared" si="114"/>
        <v>0.21480752095018979</v>
      </c>
      <c r="N49" s="5">
        <f t="shared" si="115"/>
        <v>0.23606807608824848</v>
      </c>
      <c r="O49" s="5">
        <f t="shared" si="116"/>
        <v>9.4308662843090751E-2</v>
      </c>
      <c r="P49" s="5">
        <f t="shared" si="117"/>
        <v>0.10364285429738837</v>
      </c>
      <c r="Q49" s="5">
        <f t="shared" si="118"/>
        <v>0.12971644638301438</v>
      </c>
      <c r="R49" s="5">
        <f t="shared" si="119"/>
        <v>2.0702543020628593E-2</v>
      </c>
      <c r="S49" s="5">
        <f t="shared" si="120"/>
        <v>1.2501705246857397E-2</v>
      </c>
      <c r="T49" s="5">
        <f t="shared" si="121"/>
        <v>5.6950448257238988E-2</v>
      </c>
      <c r="U49" s="5">
        <f t="shared" si="122"/>
        <v>2.2751575361028675E-2</v>
      </c>
      <c r="V49" s="5">
        <f t="shared" si="123"/>
        <v>6.7021883365754186E-4</v>
      </c>
      <c r="W49" s="5">
        <f t="shared" si="124"/>
        <v>4.7518373346811811E-2</v>
      </c>
      <c r="X49" s="5">
        <f t="shared" si="125"/>
        <v>2.0862371256804103E-2</v>
      </c>
      <c r="Y49" s="5">
        <f t="shared" si="126"/>
        <v>4.5796868011468636E-3</v>
      </c>
      <c r="Z49" s="5">
        <f t="shared" si="127"/>
        <v>3.0297343114284773E-3</v>
      </c>
      <c r="AA49" s="5">
        <f t="shared" si="128"/>
        <v>3.3296019934205335E-3</v>
      </c>
      <c r="AB49" s="5">
        <f t="shared" si="129"/>
        <v>1.8295745261839441E-3</v>
      </c>
      <c r="AC49" s="5">
        <f t="shared" si="130"/>
        <v>2.0210940653074694E-5</v>
      </c>
      <c r="AD49" s="5">
        <f t="shared" si="131"/>
        <v>1.3055375022723406E-2</v>
      </c>
      <c r="AE49" s="5">
        <f t="shared" si="132"/>
        <v>5.7318056456395318E-3</v>
      </c>
      <c r="AF49" s="5">
        <f t="shared" si="133"/>
        <v>1.2582402229810404E-3</v>
      </c>
      <c r="AG49" s="5">
        <f t="shared" si="134"/>
        <v>1.8413842066583607E-4</v>
      </c>
      <c r="AH49" s="5">
        <f t="shared" si="135"/>
        <v>3.3254211772560304E-4</v>
      </c>
      <c r="AI49" s="5">
        <f t="shared" si="136"/>
        <v>3.6545544402981291E-4</v>
      </c>
      <c r="AJ49" s="5">
        <f t="shared" si="137"/>
        <v>2.0081318192787952E-4</v>
      </c>
      <c r="AK49" s="5">
        <f t="shared" si="138"/>
        <v>7.3562882871726056E-5</v>
      </c>
      <c r="AL49" s="5">
        <f t="shared" si="139"/>
        <v>3.9006447596506907E-7</v>
      </c>
      <c r="AM49" s="5">
        <f t="shared" si="140"/>
        <v>2.8695059191521902E-3</v>
      </c>
      <c r="AN49" s="5">
        <f t="shared" si="141"/>
        <v>1.2598221191628069E-3</v>
      </c>
      <c r="AO49" s="5">
        <f t="shared" si="142"/>
        <v>2.7655488726100922E-4</v>
      </c>
      <c r="AP49" s="5">
        <f t="shared" si="143"/>
        <v>4.047270087027565E-5</v>
      </c>
      <c r="AQ49" s="5">
        <f t="shared" si="144"/>
        <v>4.4422633386393045E-6</v>
      </c>
      <c r="AR49" s="5">
        <f t="shared" si="145"/>
        <v>2.9199724779639828E-5</v>
      </c>
      <c r="AS49" s="5">
        <f t="shared" si="146"/>
        <v>3.208976492324181E-5</v>
      </c>
      <c r="AT49" s="5">
        <f t="shared" si="147"/>
        <v>1.7632923265546304E-5</v>
      </c>
      <c r="AU49" s="5">
        <f t="shared" si="148"/>
        <v>6.4593800885808869E-6</v>
      </c>
      <c r="AV49" s="5">
        <f t="shared" si="149"/>
        <v>1.774674163512666E-6</v>
      </c>
      <c r="AW49" s="5">
        <f t="shared" si="150"/>
        <v>5.2278579795797264E-9</v>
      </c>
      <c r="AX49" s="5">
        <f t="shared" si="151"/>
        <v>5.2558583506268053E-4</v>
      </c>
      <c r="AY49" s="5">
        <f t="shared" si="152"/>
        <v>2.3075215008660919E-4</v>
      </c>
      <c r="AZ49" s="5">
        <f t="shared" si="153"/>
        <v>5.0654480407793814E-5</v>
      </c>
      <c r="BA49" s="5">
        <f t="shared" si="154"/>
        <v>7.4130804687208268E-6</v>
      </c>
      <c r="BB49" s="5">
        <f t="shared" si="155"/>
        <v>8.1365599242147424E-7</v>
      </c>
      <c r="BC49" s="5">
        <f t="shared" si="156"/>
        <v>7.1445178753616105E-8</v>
      </c>
      <c r="BD49" s="5">
        <f t="shared" si="157"/>
        <v>2.1366314264144192E-6</v>
      </c>
      <c r="BE49" s="5">
        <f t="shared" si="158"/>
        <v>2.3481043303893521E-6</v>
      </c>
      <c r="BF49" s="5">
        <f t="shared" si="159"/>
        <v>1.2902538730430088E-6</v>
      </c>
      <c r="BG49" s="5">
        <f t="shared" si="160"/>
        <v>4.7265221150443032E-7</v>
      </c>
      <c r="BH49" s="5">
        <f t="shared" si="161"/>
        <v>1.2985823044643283E-7</v>
      </c>
      <c r="BI49" s="5">
        <f t="shared" si="162"/>
        <v>2.854218743376521E-8</v>
      </c>
      <c r="BJ49" s="8">
        <f t="shared" si="163"/>
        <v>0.52119104998225629</v>
      </c>
      <c r="BK49" s="8">
        <f t="shared" si="164"/>
        <v>0.33187365248330869</v>
      </c>
      <c r="BL49" s="8">
        <f t="shared" si="165"/>
        <v>0.1439878938803873</v>
      </c>
      <c r="BM49" s="8">
        <f t="shared" si="166"/>
        <v>0.20060548015259183</v>
      </c>
      <c r="BN49" s="8">
        <f t="shared" si="167"/>
        <v>0.79924610358256043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1.29749103942652</v>
      </c>
      <c r="F50">
        <f>VLOOKUP(B50,home!$B$2:$E$405,3,FALSE)</f>
        <v>0.88</v>
      </c>
      <c r="G50">
        <f>VLOOKUP(C50,away!$B$2:$E$405,4,FALSE)</f>
        <v>0.88</v>
      </c>
      <c r="H50">
        <f>VLOOKUP(A50,away!$A$2:$E$405,3,FALSE)</f>
        <v>1.0286738351254501</v>
      </c>
      <c r="I50">
        <f>VLOOKUP(C50,away!$B$2:$E$405,3,FALSE)</f>
        <v>1.1599999999999999</v>
      </c>
      <c r="J50">
        <f>VLOOKUP(B50,home!$B$2:$E$405,4,FALSE)</f>
        <v>0.9</v>
      </c>
      <c r="K50" s="3">
        <f t="shared" si="112"/>
        <v>1.0047770609318971</v>
      </c>
      <c r="L50" s="3">
        <f t="shared" si="113"/>
        <v>1.0739354838709698</v>
      </c>
      <c r="M50" s="5">
        <f t="shared" si="114"/>
        <v>0.12509115783247168</v>
      </c>
      <c r="N50" s="5">
        <f t="shared" si="115"/>
        <v>0.12568872591547894</v>
      </c>
      <c r="O50" s="5">
        <f t="shared" si="116"/>
        <v>0.1343398331147953</v>
      </c>
      <c r="P50" s="5">
        <f t="shared" si="117"/>
        <v>0.13498158268316557</v>
      </c>
      <c r="Q50" s="5">
        <f t="shared" si="118"/>
        <v>6.3144574308814844E-2</v>
      </c>
      <c r="R50" s="5">
        <f t="shared" si="119"/>
        <v>7.2136156839641516E-2</v>
      </c>
      <c r="S50" s="5">
        <f t="shared" si="120"/>
        <v>3.6413500321208617E-2</v>
      </c>
      <c r="T50" s="5">
        <f t="shared" si="121"/>
        <v>6.7813198964163462E-2</v>
      </c>
      <c r="U50" s="5">
        <f t="shared" si="122"/>
        <v>7.2480755656257362E-2</v>
      </c>
      <c r="V50" s="5">
        <f t="shared" si="123"/>
        <v>4.3658400708717253E-3</v>
      </c>
      <c r="W50" s="5">
        <f t="shared" si="124"/>
        <v>2.1148739929268918E-2</v>
      </c>
      <c r="X50" s="5">
        <f t="shared" si="125"/>
        <v>2.2712382249200715E-2</v>
      </c>
      <c r="Y50" s="5">
        <f t="shared" si="126"/>
        <v>1.2195816610328897E-2</v>
      </c>
      <c r="Z50" s="5">
        <f t="shared" si="127"/>
        <v>2.5823192833390862E-2</v>
      </c>
      <c r="AA50" s="5">
        <f t="shared" si="128"/>
        <v>2.5946551799012098E-2</v>
      </c>
      <c r="AB50" s="5">
        <f t="shared" si="129"/>
        <v>1.3035250028964298E-2</v>
      </c>
      <c r="AC50" s="5">
        <f t="shared" si="130"/>
        <v>2.9443927768313963E-4</v>
      </c>
      <c r="AD50" s="5">
        <f t="shared" si="131"/>
        <v>5.3124421871359696E-3</v>
      </c>
      <c r="AE50" s="5">
        <f t="shared" si="132"/>
        <v>5.7052201707784205E-3</v>
      </c>
      <c r="AF50" s="5">
        <f t="shared" si="133"/>
        <v>3.0635191923476697E-3</v>
      </c>
      <c r="AG50" s="5">
        <f t="shared" si="134"/>
        <v>1.0966739887272991E-3</v>
      </c>
      <c r="AH50" s="5">
        <f t="shared" si="135"/>
        <v>6.9331107726552437E-3</v>
      </c>
      <c r="AI50" s="5">
        <f t="shared" si="136"/>
        <v>6.9662306652638097E-3</v>
      </c>
      <c r="AJ50" s="5">
        <f t="shared" si="137"/>
        <v>3.4997543868087117E-3</v>
      </c>
      <c r="AK50" s="5">
        <f t="shared" si="138"/>
        <v>1.1721576422537238E-3</v>
      </c>
      <c r="AL50" s="5">
        <f t="shared" si="139"/>
        <v>1.2708773471898081E-5</v>
      </c>
      <c r="AM50" s="5">
        <f t="shared" si="140"/>
        <v>1.0675640094322204E-3</v>
      </c>
      <c r="AN50" s="5">
        <f t="shared" si="141"/>
        <v>1.1464948710328241E-3</v>
      </c>
      <c r="AO50" s="5">
        <f t="shared" si="142"/>
        <v>6.1563076203911046E-4</v>
      </c>
      <c r="AP50" s="5">
        <f t="shared" si="143"/>
        <v>2.2038257343877534E-4</v>
      </c>
      <c r="AQ50" s="5">
        <f t="shared" si="144"/>
        <v>5.9169166410675179E-5</v>
      </c>
      <c r="AR50" s="5">
        <f t="shared" si="145"/>
        <v>1.4891427344725088E-3</v>
      </c>
      <c r="AS50" s="5">
        <f t="shared" si="146"/>
        <v>1.496256460051376E-3</v>
      </c>
      <c r="AT50" s="5">
        <f t="shared" si="147"/>
        <v>7.517020841653929E-4</v>
      </c>
      <c r="AU50" s="5">
        <f t="shared" si="148"/>
        <v>2.5176433694136166E-4</v>
      </c>
      <c r="AV50" s="5">
        <f t="shared" si="149"/>
        <v>6.3241757629852301E-5</v>
      </c>
      <c r="AW50" s="5">
        <f t="shared" si="150"/>
        <v>3.8093338999140301E-7</v>
      </c>
      <c r="AX50" s="5">
        <f t="shared" si="151"/>
        <v>1.7877730462566302E-4</v>
      </c>
      <c r="AY50" s="5">
        <f t="shared" si="152"/>
        <v>1.9199529114830916E-4</v>
      </c>
      <c r="AZ50" s="5">
        <f t="shared" si="153"/>
        <v>1.0309527795015356E-4</v>
      </c>
      <c r="BA50" s="5">
        <f t="shared" si="154"/>
        <v>3.6905892403403432E-5</v>
      </c>
      <c r="BB50" s="5">
        <f t="shared" si="155"/>
        <v>9.9086368539847521E-6</v>
      </c>
      <c r="BC50" s="5">
        <f t="shared" si="156"/>
        <v>2.1282473428571688E-6</v>
      </c>
      <c r="BD50" s="5">
        <f t="shared" si="157"/>
        <v>2.6654053718311207E-4</v>
      </c>
      <c r="BE50" s="5">
        <f t="shared" si="158"/>
        <v>2.6781381757005635E-4</v>
      </c>
      <c r="BF50" s="5">
        <f t="shared" si="159"/>
        <v>1.3454659024749623E-4</v>
      </c>
      <c r="BG50" s="5">
        <f t="shared" si="160"/>
        <v>4.506310916909584E-5</v>
      </c>
      <c r="BH50" s="5">
        <f t="shared" si="161"/>
        <v>1.1319594596844334E-5</v>
      </c>
      <c r="BI50" s="5">
        <f t="shared" si="162"/>
        <v>2.2747337979915674E-6</v>
      </c>
      <c r="BJ50" s="8">
        <f t="shared" si="163"/>
        <v>0.33151334554892303</v>
      </c>
      <c r="BK50" s="8">
        <f t="shared" si="164"/>
        <v>0.30135122425002092</v>
      </c>
      <c r="BL50" s="8">
        <f t="shared" si="165"/>
        <v>0.34128946666147703</v>
      </c>
      <c r="BM50" s="8">
        <f t="shared" si="166"/>
        <v>0.34440358424168577</v>
      </c>
      <c r="BN50" s="8">
        <f t="shared" si="167"/>
        <v>0.65538203069436785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1.58704453441296</v>
      </c>
      <c r="F51">
        <f>VLOOKUP(B51,home!$B$2:$E$405,3,FALSE)</f>
        <v>0.95</v>
      </c>
      <c r="G51">
        <f>VLOOKUP(C51,away!$B$2:$E$405,4,FALSE)</f>
        <v>1.1599999999999999</v>
      </c>
      <c r="H51">
        <f>VLOOKUP(A51,away!$A$2:$E$405,3,FALSE)</f>
        <v>1.3927125506072899</v>
      </c>
      <c r="I51">
        <f>VLOOKUP(C51,away!$B$2:$E$405,3,FALSE)</f>
        <v>1</v>
      </c>
      <c r="J51">
        <f>VLOOKUP(B51,home!$B$2:$E$405,4,FALSE)</f>
        <v>0.84</v>
      </c>
      <c r="K51" s="3">
        <f t="shared" si="112"/>
        <v>1.7489230769230817</v>
      </c>
      <c r="L51" s="3">
        <f t="shared" si="113"/>
        <v>1.1698785425101235</v>
      </c>
      <c r="M51" s="5">
        <f t="shared" si="114"/>
        <v>5.3998359126102263E-2</v>
      </c>
      <c r="N51" s="5">
        <f t="shared" si="115"/>
        <v>9.4438976391620341E-2</v>
      </c>
      <c r="O51" s="5">
        <f t="shared" si="116"/>
        <v>6.3171521672382741E-2</v>
      </c>
      <c r="P51" s="5">
        <f t="shared" si="117"/>
        <v>0.11048213205717679</v>
      </c>
      <c r="Q51" s="5">
        <f t="shared" si="118"/>
        <v>8.2583252586149458E-2</v>
      </c>
      <c r="R51" s="5">
        <f t="shared" si="119"/>
        <v>3.695150385111691E-2</v>
      </c>
      <c r="S51" s="5">
        <f t="shared" si="120"/>
        <v>5.6512372326879869E-2</v>
      </c>
      <c r="T51" s="5">
        <f t="shared" si="121"/>
        <v>9.6612375171229933E-2</v>
      </c>
      <c r="U51" s="5">
        <f t="shared" si="122"/>
        <v>6.4625337812230496E-2</v>
      </c>
      <c r="V51" s="5">
        <f t="shared" si="123"/>
        <v>1.2847319155881914E-2</v>
      </c>
      <c r="W51" s="5">
        <f t="shared" si="124"/>
        <v>4.8143918738428181E-2</v>
      </c>
      <c r="X51" s="5">
        <f t="shared" si="125"/>
        <v>5.6322537484438183E-2</v>
      </c>
      <c r="Y51" s="5">
        <f t="shared" si="126"/>
        <v>3.2945264031383176E-2</v>
      </c>
      <c r="Z51" s="5">
        <f t="shared" si="127"/>
        <v>1.4409590489633953E-2</v>
      </c>
      <c r="AA51" s="5">
        <f t="shared" si="128"/>
        <v>2.5201265336332192E-2</v>
      </c>
      <c r="AB51" s="5">
        <f t="shared" si="129"/>
        <v>2.2037537257186549E-2</v>
      </c>
      <c r="AC51" s="5">
        <f t="shared" si="130"/>
        <v>1.6428730827798426E-3</v>
      </c>
      <c r="AD51" s="5">
        <f t="shared" si="131"/>
        <v>2.1050002623786663E-2</v>
      </c>
      <c r="AE51" s="5">
        <f t="shared" si="132"/>
        <v>2.4625946389349819E-2</v>
      </c>
      <c r="AF51" s="5">
        <f t="shared" si="133"/>
        <v>1.4404683134952504E-2</v>
      </c>
      <c r="AG51" s="5">
        <f t="shared" si="134"/>
        <v>5.6172432370794638E-3</v>
      </c>
      <c r="AH51" s="5">
        <f t="shared" si="135"/>
        <v>4.2143676800451765E-3</v>
      </c>
      <c r="AI51" s="5">
        <f t="shared" si="136"/>
        <v>7.3706048902698008E-3</v>
      </c>
      <c r="AJ51" s="5">
        <f t="shared" si="137"/>
        <v>6.4453104917374859E-3</v>
      </c>
      <c r="AK51" s="5">
        <f t="shared" si="138"/>
        <v>3.757450752311381E-3</v>
      </c>
      <c r="AL51" s="5">
        <f t="shared" si="139"/>
        <v>1.3445454552497621E-4</v>
      </c>
      <c r="AM51" s="5">
        <f t="shared" si="140"/>
        <v>7.3629670716063769E-3</v>
      </c>
      <c r="AN51" s="5">
        <f t="shared" si="141"/>
        <v>8.6137771862809E-3</v>
      </c>
      <c r="AO51" s="5">
        <f t="shared" si="142"/>
        <v>5.0385365500966268E-3</v>
      </c>
      <c r="AP51" s="5">
        <f t="shared" si="143"/>
        <v>1.9648252652036758E-3</v>
      </c>
      <c r="AQ51" s="5">
        <f t="shared" si="144"/>
        <v>5.7465172938588581E-4</v>
      </c>
      <c r="AR51" s="5">
        <f t="shared" si="145"/>
        <v>9.8605966382660291E-4</v>
      </c>
      <c r="AS51" s="5">
        <f t="shared" si="146"/>
        <v>1.7245425012893621E-3</v>
      </c>
      <c r="AT51" s="5">
        <f t="shared" si="147"/>
        <v>1.5080460888198094E-3</v>
      </c>
      <c r="AU51" s="5">
        <f t="shared" si="148"/>
        <v>8.7915220193351983E-4</v>
      </c>
      <c r="AV51" s="5">
        <f t="shared" si="149"/>
        <v>3.8439239352231863E-4</v>
      </c>
      <c r="AW51" s="5">
        <f t="shared" si="150"/>
        <v>7.6416030118452659E-6</v>
      </c>
      <c r="AX51" s="5">
        <f t="shared" si="151"/>
        <v>2.1462105043595268E-3</v>
      </c>
      <c r="AY51" s="5">
        <f t="shared" si="152"/>
        <v>2.5108056167600402E-3</v>
      </c>
      <c r="AZ51" s="5">
        <f t="shared" si="153"/>
        <v>1.4686688077307341E-3</v>
      </c>
      <c r="BA51" s="5">
        <f t="shared" si="154"/>
        <v>5.727213747393706E-4</v>
      </c>
      <c r="BB51" s="5">
        <f t="shared" si="155"/>
        <v>1.6750361178612228E-4</v>
      </c>
      <c r="BC51" s="5">
        <f t="shared" si="156"/>
        <v>3.9191776244306E-5</v>
      </c>
      <c r="BD51" s="5">
        <f t="shared" si="157"/>
        <v>1.9226167372424815E-4</v>
      </c>
      <c r="BE51" s="5">
        <f t="shared" si="158"/>
        <v>3.3625087798419372E-4</v>
      </c>
      <c r="BF51" s="5">
        <f t="shared" si="159"/>
        <v>2.9403846007110192E-4</v>
      </c>
      <c r="BG51" s="5">
        <f t="shared" si="160"/>
        <v>1.7141688277375871E-4</v>
      </c>
      <c r="BH51" s="5">
        <f t="shared" si="161"/>
        <v>7.494873551431135E-5</v>
      </c>
      <c r="BI51" s="5">
        <f t="shared" si="162"/>
        <v>2.621591462543671E-5</v>
      </c>
      <c r="BJ51" s="8">
        <f t="shared" si="163"/>
        <v>0.50720405928261147</v>
      </c>
      <c r="BK51" s="8">
        <f t="shared" si="164"/>
        <v>0.2381283159111057</v>
      </c>
      <c r="BL51" s="8">
        <f t="shared" si="165"/>
        <v>0.24035222513769736</v>
      </c>
      <c r="BM51" s="8">
        <f t="shared" si="166"/>
        <v>0.55596528112275168</v>
      </c>
      <c r="BN51" s="8">
        <f t="shared" si="167"/>
        <v>0.44162574568454849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1.58704453441296</v>
      </c>
      <c r="F52">
        <f>VLOOKUP(B52,home!$B$2:$E$405,3,FALSE)</f>
        <v>1.37</v>
      </c>
      <c r="G52">
        <f>VLOOKUP(C52,away!$B$2:$E$405,4,FALSE)</f>
        <v>1.21</v>
      </c>
      <c r="H52">
        <f>VLOOKUP(A52,away!$A$2:$E$405,3,FALSE)</f>
        <v>1.3927125506072899</v>
      </c>
      <c r="I52">
        <f>VLOOKUP(C52,away!$B$2:$E$405,3,FALSE)</f>
        <v>0.87</v>
      </c>
      <c r="J52">
        <f>VLOOKUP(B52,home!$B$2:$E$405,4,FALSE)</f>
        <v>0.48</v>
      </c>
      <c r="K52" s="3">
        <f t="shared" si="112"/>
        <v>2.6308437246963639</v>
      </c>
      <c r="L52" s="3">
        <f t="shared" si="113"/>
        <v>0.58159676113360426</v>
      </c>
      <c r="M52" s="5">
        <f t="shared" si="114"/>
        <v>4.0258243612898766E-2</v>
      </c>
      <c r="N52" s="5">
        <f t="shared" si="115"/>
        <v>0.10591314757629217</v>
      </c>
      <c r="O52" s="5">
        <f t="shared" si="116"/>
        <v>2.3414064094189529E-2</v>
      </c>
      <c r="P52" s="5">
        <f t="shared" si="117"/>
        <v>6.1598743591836966E-2</v>
      </c>
      <c r="Q52" s="5">
        <f t="shared" si="118"/>
        <v>0.13932046983196408</v>
      </c>
      <c r="R52" s="5">
        <f t="shared" si="119"/>
        <v>6.8087719210776229E-3</v>
      </c>
      <c r="S52" s="5">
        <f t="shared" si="120"/>
        <v>2.3562908311262908E-2</v>
      </c>
      <c r="T52" s="5">
        <f t="shared" si="121"/>
        <v>8.1028334013882333E-2</v>
      </c>
      <c r="U52" s="5">
        <f t="shared" si="122"/>
        <v>1.7912814881455869E-2</v>
      </c>
      <c r="V52" s="5">
        <f t="shared" si="123"/>
        <v>4.0059305376882823E-3</v>
      </c>
      <c r="W52" s="5">
        <f t="shared" si="124"/>
        <v>0.12217679459305728</v>
      </c>
      <c r="X52" s="5">
        <f t="shared" si="125"/>
        <v>7.1057628021007763E-2</v>
      </c>
      <c r="Y52" s="5">
        <f t="shared" si="126"/>
        <v>2.0663443155427275E-2</v>
      </c>
      <c r="Z52" s="5">
        <f t="shared" si="127"/>
        <v>1.3199865655320582E-3</v>
      </c>
      <c r="AA52" s="5">
        <f t="shared" si="128"/>
        <v>3.4726783726135206E-3</v>
      </c>
      <c r="AB52" s="5">
        <f t="shared" si="129"/>
        <v>4.5680370522395318E-3</v>
      </c>
      <c r="AC52" s="5">
        <f t="shared" si="130"/>
        <v>3.8308968842891216E-4</v>
      </c>
      <c r="AD52" s="5">
        <f t="shared" si="131"/>
        <v>8.0357013339665329E-2</v>
      </c>
      <c r="AE52" s="5">
        <f t="shared" si="132"/>
        <v>4.6735378692719182E-2</v>
      </c>
      <c r="AF52" s="5">
        <f t="shared" si="133"/>
        <v>1.3590572439018967E-2</v>
      </c>
      <c r="AG52" s="5">
        <f t="shared" si="134"/>
        <v>2.6347443041616868E-3</v>
      </c>
      <c r="AH52" s="5">
        <f t="shared" si="135"/>
        <v>1.9192497781332873E-4</v>
      </c>
      <c r="AI52" s="5">
        <f t="shared" si="136"/>
        <v>5.0492462349268469E-4</v>
      </c>
      <c r="AJ52" s="5">
        <f t="shared" si="137"/>
        <v>6.6418888858020195E-4</v>
      </c>
      <c r="AK52" s="5">
        <f t="shared" si="138"/>
        <v>5.8245905651142565E-4</v>
      </c>
      <c r="AL52" s="5">
        <f t="shared" si="139"/>
        <v>2.3446470955974369E-5</v>
      </c>
      <c r="AM52" s="5">
        <f t="shared" si="140"/>
        <v>4.2281348856000101E-2</v>
      </c>
      <c r="AN52" s="5">
        <f t="shared" si="141"/>
        <v>2.4590695551009678E-2</v>
      </c>
      <c r="AO52" s="5">
        <f t="shared" si="142"/>
        <v>7.1509344432448795E-3</v>
      </c>
      <c r="AP52" s="5">
        <f t="shared" si="143"/>
        <v>1.3863201037566521E-3</v>
      </c>
      <c r="AQ52" s="5">
        <f t="shared" si="144"/>
        <v>2.0156982055981771E-4</v>
      </c>
      <c r="AR52" s="5">
        <f t="shared" si="145"/>
        <v>2.2324589095374185E-5</v>
      </c>
      <c r="AS52" s="5">
        <f t="shared" si="146"/>
        <v>5.873250512799004E-5</v>
      </c>
      <c r="AT52" s="5">
        <f t="shared" si="147"/>
        <v>7.7258021275834811E-5</v>
      </c>
      <c r="AU52" s="5">
        <f t="shared" si="148"/>
        <v>6.7751260151996065E-5</v>
      </c>
      <c r="AV52" s="5">
        <f t="shared" si="149"/>
        <v>4.4560744402787411E-5</v>
      </c>
      <c r="AW52" s="5">
        <f t="shared" si="150"/>
        <v>9.9653375511654968E-7</v>
      </c>
      <c r="AX52" s="5">
        <f t="shared" si="151"/>
        <v>1.8539270218250962E-2</v>
      </c>
      <c r="AY52" s="5">
        <f t="shared" si="152"/>
        <v>1.0782379512715446E-2</v>
      </c>
      <c r="AZ52" s="5">
        <f t="shared" si="153"/>
        <v>3.1354985009543167E-3</v>
      </c>
      <c r="BA52" s="5">
        <f t="shared" si="154"/>
        <v>6.0786525756476744E-4</v>
      </c>
      <c r="BB52" s="5">
        <f t="shared" si="155"/>
        <v>8.8383116251328195E-5</v>
      </c>
      <c r="BC52" s="5">
        <f t="shared" si="156"/>
        <v>1.0280666830133466E-5</v>
      </c>
      <c r="BD52" s="5">
        <f t="shared" si="157"/>
        <v>2.1639847852513661E-6</v>
      </c>
      <c r="BE52" s="5">
        <f t="shared" si="158"/>
        <v>5.6931057926169648E-6</v>
      </c>
      <c r="BF52" s="5">
        <f t="shared" si="159"/>
        <v>7.4888358242694307E-6</v>
      </c>
      <c r="BG52" s="5">
        <f t="shared" si="160"/>
        <v>6.5673189111868515E-6</v>
      </c>
      <c r="BH52" s="5">
        <f t="shared" si="161"/>
        <v>4.3193974363939213E-6</v>
      </c>
      <c r="BI52" s="5">
        <f t="shared" si="162"/>
        <v>2.2727319280013011E-6</v>
      </c>
      <c r="BJ52" s="8">
        <f t="shared" si="163"/>
        <v>0.79225207201433412</v>
      </c>
      <c r="BK52" s="8">
        <f t="shared" si="164"/>
        <v>0.14061474172578722</v>
      </c>
      <c r="BL52" s="8">
        <f t="shared" si="165"/>
        <v>5.8418996362705408E-2</v>
      </c>
      <c r="BM52" s="8">
        <f t="shared" si="166"/>
        <v>0.6045109730611391</v>
      </c>
      <c r="BN52" s="8">
        <f t="shared" si="167"/>
        <v>0.37731344062825911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1.2846153846153801</v>
      </c>
      <c r="F53">
        <f>VLOOKUP(B53,home!$B$2:$E$405,3,FALSE)</f>
        <v>0.66</v>
      </c>
      <c r="G53">
        <f>VLOOKUP(C53,away!$B$2:$E$405,4,FALSE)</f>
        <v>0.72</v>
      </c>
      <c r="H53">
        <f>VLOOKUP(A53,away!$A$2:$E$405,3,FALSE)</f>
        <v>1.1192307692307699</v>
      </c>
      <c r="I53">
        <f>VLOOKUP(C53,away!$B$2:$E$405,3,FALSE)</f>
        <v>0.95</v>
      </c>
      <c r="J53">
        <f>VLOOKUP(B53,home!$B$2:$E$405,4,FALSE)</f>
        <v>0.96</v>
      </c>
      <c r="K53" s="3">
        <f t="shared" si="112"/>
        <v>0.61044923076922863</v>
      </c>
      <c r="L53" s="3">
        <f t="shared" si="113"/>
        <v>1.020738461538462</v>
      </c>
      <c r="M53" s="5">
        <f t="shared" si="114"/>
        <v>0.19569700821458064</v>
      </c>
      <c r="N53" s="5">
        <f t="shared" si="115"/>
        <v>0.11946308812843016</v>
      </c>
      <c r="O53" s="5">
        <f t="shared" si="116"/>
        <v>0.19975546309263081</v>
      </c>
      <c r="P53" s="5">
        <f t="shared" si="117"/>
        <v>0.12194056878684752</v>
      </c>
      <c r="Q53" s="5">
        <f t="shared" si="118"/>
        <v>3.6463075126658376E-2</v>
      </c>
      <c r="R53" s="5">
        <f t="shared" si="119"/>
        <v>0.10194904204053749</v>
      </c>
      <c r="S53" s="5">
        <f t="shared" si="120"/>
        <v>1.8995566733135186E-2</v>
      </c>
      <c r="T53" s="5">
        <f t="shared" si="121"/>
        <v>3.7219263207746628E-2</v>
      </c>
      <c r="U53" s="5">
        <f t="shared" si="122"/>
        <v>6.2234714291305858E-2</v>
      </c>
      <c r="V53" s="5">
        <f t="shared" si="123"/>
        <v>1.3151454173411573E-3</v>
      </c>
      <c r="W53" s="5">
        <f t="shared" si="124"/>
        <v>7.4196187208497352E-3</v>
      </c>
      <c r="X53" s="5">
        <f t="shared" si="125"/>
        <v>7.5734901983221308E-3</v>
      </c>
      <c r="Y53" s="5">
        <f t="shared" si="126"/>
        <v>3.8652763667559762E-3</v>
      </c>
      <c r="Z53" s="5">
        <f t="shared" si="127"/>
        <v>3.4687769442592747E-2</v>
      </c>
      <c r="AA53" s="5">
        <f t="shared" si="128"/>
        <v>2.1175122173331097E-2</v>
      </c>
      <c r="AB53" s="5">
        <f t="shared" si="129"/>
        <v>6.4631685210772005E-3</v>
      </c>
      <c r="AC53" s="5">
        <f t="shared" si="130"/>
        <v>5.1217434827922957E-5</v>
      </c>
      <c r="AD53" s="5">
        <f t="shared" si="131"/>
        <v>1.1323251351859219E-3</v>
      </c>
      <c r="AE53" s="5">
        <f t="shared" si="132"/>
        <v>1.155807816451009E-3</v>
      </c>
      <c r="AF53" s="5">
        <f t="shared" si="133"/>
        <v>5.8988874619916593E-4</v>
      </c>
      <c r="AG53" s="5">
        <f t="shared" si="134"/>
        <v>2.0070737709139633E-4</v>
      </c>
      <c r="AH53" s="5">
        <f t="shared" si="135"/>
        <v>8.8517851037582477E-3</v>
      </c>
      <c r="AI53" s="5">
        <f t="shared" si="136"/>
        <v>5.4035654075237386E-3</v>
      </c>
      <c r="AJ53" s="5">
        <f t="shared" si="137"/>
        <v>1.6493011732170396E-3</v>
      </c>
      <c r="AK53" s="5">
        <f t="shared" si="138"/>
        <v>3.3560487749904281E-4</v>
      </c>
      <c r="AL53" s="5">
        <f t="shared" si="139"/>
        <v>1.2765618016749824E-6</v>
      </c>
      <c r="AM53" s="5">
        <f t="shared" si="140"/>
        <v>1.3824540155098181E-4</v>
      </c>
      <c r="AN53" s="5">
        <f t="shared" si="141"/>
        <v>1.4111239849391607E-4</v>
      </c>
      <c r="AO53" s="5">
        <f t="shared" si="142"/>
        <v>7.2019426271341145E-5</v>
      </c>
      <c r="AP53" s="5">
        <f t="shared" si="143"/>
        <v>2.4504332791030486E-5</v>
      </c>
      <c r="AQ53" s="5">
        <f t="shared" si="144"/>
        <v>6.2531287385357358E-6</v>
      </c>
      <c r="AR53" s="5">
        <f t="shared" si="145"/>
        <v>1.8070715017358544E-3</v>
      </c>
      <c r="AS53" s="5">
        <f t="shared" si="146"/>
        <v>1.1031254081796469E-3</v>
      </c>
      <c r="AT53" s="5">
        <f t="shared" si="147"/>
        <v>3.3670102843262839E-4</v>
      </c>
      <c r="AU53" s="5">
        <f t="shared" si="148"/>
        <v>6.8512961268635408E-5</v>
      </c>
      <c r="AV53" s="5">
        <f t="shared" si="149"/>
        <v>1.0455921126040109E-5</v>
      </c>
      <c r="AW53" s="5">
        <f t="shared" si="150"/>
        <v>2.2095476631622049E-8</v>
      </c>
      <c r="AX53" s="5">
        <f t="shared" si="151"/>
        <v>1.4065299839029993E-5</v>
      </c>
      <c r="AY53" s="5">
        <f t="shared" si="152"/>
        <v>1.4356992518768654E-5</v>
      </c>
      <c r="AZ53" s="5">
        <f t="shared" si="153"/>
        <v>7.3273672279635611E-6</v>
      </c>
      <c r="BA53" s="5">
        <f t="shared" si="154"/>
        <v>2.4931085171329573E-6</v>
      </c>
      <c r="BB53" s="5">
        <f t="shared" si="155"/>
        <v>6.3620293805668271E-7</v>
      </c>
      <c r="BC53" s="5">
        <f t="shared" si="156"/>
        <v>1.298793616436456E-7</v>
      </c>
      <c r="BD53" s="5">
        <f t="shared" si="157"/>
        <v>3.0742456409530892E-4</v>
      </c>
      <c r="BE53" s="5">
        <f t="shared" si="158"/>
        <v>1.8766708867154675E-4</v>
      </c>
      <c r="BF53" s="5">
        <f t="shared" si="159"/>
        <v>5.7280614960123155E-5</v>
      </c>
      <c r="BG53" s="5">
        <f t="shared" si="160"/>
        <v>1.1655635780131854E-5</v>
      </c>
      <c r="BH53" s="5">
        <f t="shared" si="161"/>
        <v>1.7787934740269467E-6</v>
      </c>
      <c r="BI53" s="5">
        <f t="shared" si="162"/>
        <v>2.1717262158341473E-7</v>
      </c>
      <c r="BJ53" s="8">
        <f t="shared" si="163"/>
        <v>0.2155036843619389</v>
      </c>
      <c r="BK53" s="8">
        <f t="shared" si="164"/>
        <v>0.33801514014105288</v>
      </c>
      <c r="BL53" s="8">
        <f t="shared" si="165"/>
        <v>0.41170965737122617</v>
      </c>
      <c r="BM53" s="8">
        <f t="shared" si="166"/>
        <v>0.22463367103008336</v>
      </c>
      <c r="BN53" s="8">
        <f t="shared" si="167"/>
        <v>0.77526824538968497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1.2846153846153801</v>
      </c>
      <c r="F54">
        <f>VLOOKUP(B54,home!$B$2:$E$405,3,FALSE)</f>
        <v>0.6</v>
      </c>
      <c r="G54">
        <f>VLOOKUP(C54,away!$B$2:$E$405,4,FALSE)</f>
        <v>1.44</v>
      </c>
      <c r="H54">
        <f>VLOOKUP(A54,away!$A$2:$E$405,3,FALSE)</f>
        <v>1.1192307692307699</v>
      </c>
      <c r="I54">
        <f>VLOOKUP(C54,away!$B$2:$E$405,3,FALSE)</f>
        <v>1.26</v>
      </c>
      <c r="J54">
        <f>VLOOKUP(B54,home!$B$2:$E$405,4,FALSE)</f>
        <v>1.17</v>
      </c>
      <c r="K54" s="3">
        <f t="shared" si="112"/>
        <v>1.1099076923076883</v>
      </c>
      <c r="L54" s="3">
        <f t="shared" si="113"/>
        <v>1.6499700000000008</v>
      </c>
      <c r="M54" s="5">
        <f t="shared" si="114"/>
        <v>6.3299509903186571E-2</v>
      </c>
      <c r="N54" s="5">
        <f t="shared" si="115"/>
        <v>7.0256612960853476E-2</v>
      </c>
      <c r="O54" s="5">
        <f t="shared" si="116"/>
        <v>0.1044422923549608</v>
      </c>
      <c r="P54" s="5">
        <f t="shared" si="117"/>
        <v>0.11592130368701946</v>
      </c>
      <c r="Q54" s="5">
        <f t="shared" si="118"/>
        <v>3.8989177580367664E-2</v>
      </c>
      <c r="R54" s="5">
        <f t="shared" si="119"/>
        <v>8.6163324558457391E-2</v>
      </c>
      <c r="S54" s="5">
        <f t="shared" si="120"/>
        <v>5.3072088034530451E-2</v>
      </c>
      <c r="T54" s="5">
        <f t="shared" si="121"/>
        <v>6.4330973332279273E-2</v>
      </c>
      <c r="U54" s="5">
        <f t="shared" si="122"/>
        <v>9.5633336722235812E-2</v>
      </c>
      <c r="V54" s="5">
        <f t="shared" si="123"/>
        <v>1.0799075421602775E-2</v>
      </c>
      <c r="W54" s="5">
        <f t="shared" si="124"/>
        <v>1.4424796037733502E-2</v>
      </c>
      <c r="X54" s="5">
        <f t="shared" si="125"/>
        <v>2.3800480718379157E-2</v>
      </c>
      <c r="Y54" s="5">
        <f t="shared" si="126"/>
        <v>1.9635039585452041E-2</v>
      </c>
      <c r="Z54" s="5">
        <f t="shared" si="127"/>
        <v>4.7388966873906015E-2</v>
      </c>
      <c r="AA54" s="5">
        <f t="shared" si="128"/>
        <v>5.2597378863862509E-2</v>
      </c>
      <c r="AB54" s="5">
        <f t="shared" si="129"/>
        <v>2.918911769811142E-2</v>
      </c>
      <c r="AC54" s="5">
        <f t="shared" si="130"/>
        <v>1.2360313920689067E-3</v>
      </c>
      <c r="AD54" s="5">
        <f t="shared" si="131"/>
        <v>4.0025480205624726E-3</v>
      </c>
      <c r="AE54" s="5">
        <f t="shared" si="132"/>
        <v>6.6040841574874663E-3</v>
      </c>
      <c r="AF54" s="5">
        <f t="shared" si="133"/>
        <v>5.4482703686648008E-3</v>
      </c>
      <c r="AG54" s="5">
        <f t="shared" si="134"/>
        <v>2.9964942200619554E-3</v>
      </c>
      <c r="AH54" s="5">
        <f t="shared" si="135"/>
        <v>1.9547593418234685E-2</v>
      </c>
      <c r="AI54" s="5">
        <f t="shared" si="136"/>
        <v>2.1696024301001815E-2</v>
      </c>
      <c r="AJ54" s="5">
        <f t="shared" si="137"/>
        <v>1.204029213208823E-2</v>
      </c>
      <c r="AK54" s="5">
        <f t="shared" si="138"/>
        <v>4.4545376183454848E-3</v>
      </c>
      <c r="AL54" s="5">
        <f t="shared" si="139"/>
        <v>9.0542483242510015E-5</v>
      </c>
      <c r="AM54" s="5">
        <f t="shared" si="140"/>
        <v>8.8849176737064016E-4</v>
      </c>
      <c r="AN54" s="5">
        <f t="shared" si="141"/>
        <v>1.4659847614085359E-3</v>
      </c>
      <c r="AO54" s="5">
        <f t="shared" si="142"/>
        <v>1.2094154383906217E-3</v>
      </c>
      <c r="AP54" s="5">
        <f t="shared" si="143"/>
        <v>6.6516639696045845E-4</v>
      </c>
      <c r="AQ54" s="5">
        <f t="shared" si="144"/>
        <v>2.7437614999821204E-4</v>
      </c>
      <c r="AR54" s="5">
        <f t="shared" si="145"/>
        <v>6.4505885424569389E-3</v>
      </c>
      <c r="AS54" s="5">
        <f t="shared" si="146"/>
        <v>7.1595578431847958E-3</v>
      </c>
      <c r="AT54" s="5">
        <f t="shared" si="147"/>
        <v>3.9732241618363247E-3</v>
      </c>
      <c r="AU54" s="5">
        <f t="shared" si="148"/>
        <v>1.4699706868283005E-3</v>
      </c>
      <c r="AV54" s="5">
        <f t="shared" si="149"/>
        <v>4.07882943194387E-4</v>
      </c>
      <c r="AW54" s="5">
        <f t="shared" si="150"/>
        <v>4.6058820257783002E-6</v>
      </c>
      <c r="AX54" s="5">
        <f t="shared" si="151"/>
        <v>1.6435730785945403E-4</v>
      </c>
      <c r="AY54" s="5">
        <f t="shared" si="152"/>
        <v>2.7118462724886347E-4</v>
      </c>
      <c r="AZ54" s="5">
        <f t="shared" si="153"/>
        <v>2.2372324971090378E-4</v>
      </c>
      <c r="BA54" s="5">
        <f t="shared" si="154"/>
        <v>1.2304555010850005E-4</v>
      </c>
      <c r="BB54" s="5">
        <f t="shared" si="155"/>
        <v>5.0755366578130485E-5</v>
      </c>
      <c r="BC54" s="5">
        <f t="shared" si="156"/>
        <v>1.6748966438583596E-5</v>
      </c>
      <c r="BD54" s="5">
        <f t="shared" si="157"/>
        <v>1.7738795962329475E-3</v>
      </c>
      <c r="BE54" s="5">
        <f t="shared" si="158"/>
        <v>1.9688426090866047E-3</v>
      </c>
      <c r="BF54" s="5">
        <f t="shared" si="159"/>
        <v>1.0926167783841811E-3</v>
      </c>
      <c r="BG54" s="5">
        <f t="shared" si="160"/>
        <v>4.0423458902434883E-4</v>
      </c>
      <c r="BH54" s="5">
        <f t="shared" si="161"/>
        <v>1.1216576996374055E-4</v>
      </c>
      <c r="BI54" s="5">
        <f t="shared" si="162"/>
        <v>2.4898730179274064E-5</v>
      </c>
      <c r="BJ54" s="8">
        <f t="shared" si="163"/>
        <v>0.25584172656391474</v>
      </c>
      <c r="BK54" s="8">
        <f t="shared" si="164"/>
        <v>0.24468973554889953</v>
      </c>
      <c r="BL54" s="8">
        <f t="shared" si="165"/>
        <v>0.45060175991766999</v>
      </c>
      <c r="BM54" s="8">
        <f t="shared" si="166"/>
        <v>0.51918338911432194</v>
      </c>
      <c r="BN54" s="8">
        <f t="shared" si="167"/>
        <v>0.47907222104484537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1.2846153846153801</v>
      </c>
      <c r="F55">
        <f>VLOOKUP(B55,home!$B$2:$E$405,3,FALSE)</f>
        <v>1.28</v>
      </c>
      <c r="G55">
        <f>VLOOKUP(C55,away!$B$2:$E$405,4,FALSE)</f>
        <v>0.84</v>
      </c>
      <c r="H55">
        <f>VLOOKUP(A55,away!$A$2:$E$405,3,FALSE)</f>
        <v>1.1192307692307699</v>
      </c>
      <c r="I55">
        <f>VLOOKUP(C55,away!$B$2:$E$405,3,FALSE)</f>
        <v>0.78</v>
      </c>
      <c r="J55">
        <f>VLOOKUP(B55,home!$B$2:$E$405,4,FALSE)</f>
        <v>1.34</v>
      </c>
      <c r="K55" s="3">
        <f t="shared" si="112"/>
        <v>1.3812184615384566</v>
      </c>
      <c r="L55" s="3">
        <f t="shared" si="113"/>
        <v>1.1698200000000007</v>
      </c>
      <c r="M55" s="5">
        <f t="shared" si="114"/>
        <v>7.8000623281309106E-2</v>
      </c>
      <c r="N55" s="5">
        <f t="shared" si="115"/>
        <v>0.10773590088765049</v>
      </c>
      <c r="O55" s="5">
        <f t="shared" si="116"/>
        <v>9.1246689126941075E-2</v>
      </c>
      <c r="P55" s="5">
        <f t="shared" si="117"/>
        <v>0.12603161157639137</v>
      </c>
      <c r="Q55" s="5">
        <f t="shared" si="118"/>
        <v>7.4403407638250138E-2</v>
      </c>
      <c r="R55" s="5">
        <f t="shared" si="119"/>
        <v>5.3371100937239152E-2</v>
      </c>
      <c r="S55" s="5">
        <f t="shared" si="120"/>
        <v>5.0909744205686967E-2</v>
      </c>
      <c r="T55" s="5">
        <f t="shared" si="121"/>
        <v>8.7038594323377821E-2</v>
      </c>
      <c r="U55" s="5">
        <f t="shared" si="122"/>
        <v>7.3717149927147146E-2</v>
      </c>
      <c r="V55" s="5">
        <f t="shared" si="123"/>
        <v>9.1398658644110172E-3</v>
      </c>
      <c r="W55" s="5">
        <f t="shared" si="124"/>
        <v>3.4255786743774171E-2</v>
      </c>
      <c r="X55" s="5">
        <f t="shared" si="125"/>
        <v>4.0073104448601925E-2</v>
      </c>
      <c r="Y55" s="5">
        <f t="shared" si="126"/>
        <v>2.3439159523031772E-2</v>
      </c>
      <c r="Z55" s="5">
        <f t="shared" si="127"/>
        <v>2.0811527099467052E-2</v>
      </c>
      <c r="AA55" s="5">
        <f t="shared" si="128"/>
        <v>2.8745265442591782E-2</v>
      </c>
      <c r="AB55" s="5">
        <f t="shared" si="129"/>
        <v>1.9851745655565592E-2</v>
      </c>
      <c r="AC55" s="5">
        <f t="shared" si="130"/>
        <v>9.2299905438687855E-4</v>
      </c>
      <c r="AD55" s="5">
        <f t="shared" si="131"/>
        <v>1.1828681266256297E-2</v>
      </c>
      <c r="AE55" s="5">
        <f t="shared" si="132"/>
        <v>1.3837427918891948E-2</v>
      </c>
      <c r="AF55" s="5">
        <f t="shared" si="133"/>
        <v>8.0936499640390965E-3</v>
      </c>
      <c r="AG55" s="5">
        <f t="shared" si="134"/>
        <v>3.1560378669774078E-3</v>
      </c>
      <c r="AH55" s="5">
        <f t="shared" si="135"/>
        <v>6.0864351578746416E-3</v>
      </c>
      <c r="AI55" s="5">
        <f t="shared" si="136"/>
        <v>8.4066966050131853E-3</v>
      </c>
      <c r="AJ55" s="5">
        <f t="shared" si="137"/>
        <v>5.8057422756984398E-3</v>
      </c>
      <c r="AK55" s="5">
        <f t="shared" si="138"/>
        <v>2.6729994713763261E-3</v>
      </c>
      <c r="AL55" s="5">
        <f t="shared" si="139"/>
        <v>5.9654425010595248E-5</v>
      </c>
      <c r="AM55" s="5">
        <f t="shared" si="140"/>
        <v>3.2675985881214561E-3</v>
      </c>
      <c r="AN55" s="5">
        <f t="shared" si="141"/>
        <v>3.8225021803562436E-3</v>
      </c>
      <c r="AO55" s="5">
        <f t="shared" si="142"/>
        <v>2.2358197503121726E-3</v>
      </c>
      <c r="AP55" s="5">
        <f t="shared" si="143"/>
        <v>8.7183555343672923E-4</v>
      </c>
      <c r="AQ55" s="5">
        <f t="shared" si="144"/>
        <v>2.5497266678033885E-4</v>
      </c>
      <c r="AR55" s="5">
        <f t="shared" si="145"/>
        <v>1.4240067152769837E-3</v>
      </c>
      <c r="AS55" s="5">
        <f t="shared" si="146"/>
        <v>1.9668643644953068E-3</v>
      </c>
      <c r="AT55" s="5">
        <f t="shared" si="147"/>
        <v>1.3583346857915109E-3</v>
      </c>
      <c r="AU55" s="5">
        <f t="shared" si="148"/>
        <v>6.2538564832109126E-4</v>
      </c>
      <c r="AV55" s="5">
        <f t="shared" si="149"/>
        <v>2.1594855076057182E-4</v>
      </c>
      <c r="AW55" s="5">
        <f t="shared" si="150"/>
        <v>2.6774512979899211E-6</v>
      </c>
      <c r="AX55" s="5">
        <f t="shared" si="151"/>
        <v>7.5221124913505831E-4</v>
      </c>
      <c r="AY55" s="5">
        <f t="shared" si="152"/>
        <v>8.7995176346317432E-4</v>
      </c>
      <c r="AZ55" s="5">
        <f t="shared" si="153"/>
        <v>5.1469258596724583E-4</v>
      </c>
      <c r="BA55" s="5">
        <f t="shared" si="154"/>
        <v>2.00699226972068E-4</v>
      </c>
      <c r="BB55" s="5">
        <f t="shared" si="155"/>
        <v>5.8695492424116192E-5</v>
      </c>
      <c r="BC55" s="5">
        <f t="shared" si="156"/>
        <v>1.3732632189515931E-5</v>
      </c>
      <c r="BD55" s="5">
        <f t="shared" si="157"/>
        <v>2.7763858927755348E-4</v>
      </c>
      <c r="BE55" s="5">
        <f t="shared" si="158"/>
        <v>3.8347954514564991E-4</v>
      </c>
      <c r="BF55" s="5">
        <f t="shared" si="159"/>
        <v>2.6483451368877086E-4</v>
      </c>
      <c r="BG55" s="5">
        <f t="shared" si="160"/>
        <v>1.2193143985316315E-4</v>
      </c>
      <c r="BH55" s="5">
        <f t="shared" si="161"/>
        <v>4.2103488941788688E-5</v>
      </c>
      <c r="BI55" s="5">
        <f t="shared" si="162"/>
        <v>1.1630823244315754E-5</v>
      </c>
      <c r="BJ55" s="8">
        <f t="shared" si="163"/>
        <v>0.41673446227000915</v>
      </c>
      <c r="BK55" s="8">
        <f t="shared" si="164"/>
        <v>0.2659444501706591</v>
      </c>
      <c r="BL55" s="8">
        <f t="shared" si="165"/>
        <v>0.29659598296424405</v>
      </c>
      <c r="BM55" s="8">
        <f t="shared" si="166"/>
        <v>0.46841981474443284</v>
      </c>
      <c r="BN55" s="8">
        <f t="shared" si="167"/>
        <v>0.53078933344778134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1.2846153846153801</v>
      </c>
      <c r="F56">
        <f>VLOOKUP(B56,home!$B$2:$E$405,3,FALSE)</f>
        <v>1.26</v>
      </c>
      <c r="G56">
        <f>VLOOKUP(C56,away!$B$2:$E$405,4,FALSE)</f>
        <v>0.6</v>
      </c>
      <c r="H56">
        <f>VLOOKUP(A56,away!$A$2:$E$405,3,FALSE)</f>
        <v>1.1192307692307699</v>
      </c>
      <c r="I56">
        <f>VLOOKUP(C56,away!$B$2:$E$405,3,FALSE)</f>
        <v>0.66</v>
      </c>
      <c r="J56">
        <f>VLOOKUP(B56,home!$B$2:$E$405,4,FALSE)</f>
        <v>0.69</v>
      </c>
      <c r="K56" s="3">
        <f t="shared" si="112"/>
        <v>0.97116923076922723</v>
      </c>
      <c r="L56" s="3">
        <f t="shared" si="113"/>
        <v>0.50969769230769257</v>
      </c>
      <c r="M56" s="5">
        <f t="shared" si="114"/>
        <v>0.22744042953505444</v>
      </c>
      <c r="N56" s="5">
        <f t="shared" si="115"/>
        <v>0.22088314699738143</v>
      </c>
      <c r="O56" s="5">
        <f t="shared" si="116"/>
        <v>0.11592586207148761</v>
      </c>
      <c r="P56" s="5">
        <f t="shared" si="117"/>
        <v>0.11258363029422615</v>
      </c>
      <c r="Q56" s="5">
        <f t="shared" si="118"/>
        <v>0.10725745797966653</v>
      </c>
      <c r="R56" s="5">
        <f t="shared" si="119"/>
        <v>2.9543572188308546E-2</v>
      </c>
      <c r="S56" s="5">
        <f t="shared" si="120"/>
        <v>1.3932300686533656E-2</v>
      </c>
      <c r="T56" s="5">
        <f t="shared" si="121"/>
        <v>5.4668878815025329E-2</v>
      </c>
      <c r="U56" s="5">
        <f t="shared" si="122"/>
        <v>2.8691808276294743E-2</v>
      </c>
      <c r="V56" s="5">
        <f t="shared" si="123"/>
        <v>7.6628074185169112E-4</v>
      </c>
      <c r="W56" s="5">
        <f t="shared" si="124"/>
        <v>3.4721714320125156E-2</v>
      </c>
      <c r="X56" s="5">
        <f t="shared" si="125"/>
        <v>1.7697577661934756E-2</v>
      </c>
      <c r="Y56" s="5">
        <f t="shared" si="126"/>
        <v>4.510207246862157E-3</v>
      </c>
      <c r="Z56" s="5">
        <f t="shared" si="127"/>
        <v>5.0194301889688658E-3</v>
      </c>
      <c r="AA56" s="5">
        <f t="shared" si="128"/>
        <v>4.8747161555207303E-3</v>
      </c>
      <c r="AB56" s="5">
        <f t="shared" si="129"/>
        <v>2.3670871694876959E-3</v>
      </c>
      <c r="AC56" s="5">
        <f t="shared" si="130"/>
        <v>2.3706940515857022E-5</v>
      </c>
      <c r="AD56" s="5">
        <f t="shared" si="131"/>
        <v>8.4301651468162014E-3</v>
      </c>
      <c r="AE56" s="5">
        <f t="shared" si="132"/>
        <v>4.2968357211049576E-3</v>
      </c>
      <c r="AF56" s="5">
        <f t="shared" si="133"/>
        <v>1.0950436256362286E-3</v>
      </c>
      <c r="AG56" s="5">
        <f t="shared" si="134"/>
        <v>1.8604706965434488E-4</v>
      </c>
      <c r="AH56" s="5">
        <f t="shared" si="135"/>
        <v>6.395979960042488E-4</v>
      </c>
      <c r="AI56" s="5">
        <f t="shared" si="136"/>
        <v>6.2115789378098553E-4</v>
      </c>
      <c r="AJ56" s="5">
        <f t="shared" si="137"/>
        <v>3.016247169447565E-4</v>
      </c>
      <c r="AK56" s="5">
        <f t="shared" si="138"/>
        <v>9.7642881445408373E-5</v>
      </c>
      <c r="AL56" s="5">
        <f t="shared" si="139"/>
        <v>4.6939999751154109E-7</v>
      </c>
      <c r="AM56" s="5">
        <f t="shared" si="140"/>
        <v>1.6374234001782083E-3</v>
      </c>
      <c r="AN56" s="5">
        <f t="shared" si="141"/>
        <v>8.3459092840144824E-4</v>
      </c>
      <c r="AO56" s="5">
        <f t="shared" si="142"/>
        <v>2.126945351135764E-4</v>
      </c>
      <c r="AP56" s="5">
        <f t="shared" si="143"/>
        <v>3.6136637904615802E-5</v>
      </c>
      <c r="AQ56" s="5">
        <f t="shared" si="144"/>
        <v>4.6046902369353394E-6</v>
      </c>
      <c r="AR56" s="5">
        <f t="shared" si="145"/>
        <v>6.5200324513598094E-5</v>
      </c>
      <c r="AS56" s="5">
        <f t="shared" si="146"/>
        <v>6.3320549003775042E-5</v>
      </c>
      <c r="AT56" s="5">
        <f t="shared" si="147"/>
        <v>3.0747484433940684E-5</v>
      </c>
      <c r="AU56" s="5">
        <f t="shared" si="148"/>
        <v>9.9536702685996555E-6</v>
      </c>
      <c r="AV56" s="5">
        <f t="shared" si="149"/>
        <v>2.416674574521613E-6</v>
      </c>
      <c r="AW56" s="5">
        <f t="shared" si="150"/>
        <v>6.4542853763195738E-9</v>
      </c>
      <c r="AX56" s="5">
        <f t="shared" si="151"/>
        <v>2.6503587066576708E-4</v>
      </c>
      <c r="AY56" s="5">
        <f t="shared" si="152"/>
        <v>1.3508817165710154E-4</v>
      </c>
      <c r="AZ56" s="5">
        <f t="shared" si="153"/>
        <v>3.442706467584505E-5</v>
      </c>
      <c r="BA56" s="5">
        <f t="shared" si="154"/>
        <v>5.8491318060686351E-6</v>
      </c>
      <c r="BB56" s="5">
        <f t="shared" si="155"/>
        <v>7.4532224588917707E-7</v>
      </c>
      <c r="BC56" s="5">
        <f t="shared" si="156"/>
        <v>7.5977805751060052E-8</v>
      </c>
      <c r="BD56" s="5">
        <f t="shared" si="157"/>
        <v>5.5387424903822708E-6</v>
      </c>
      <c r="BE56" s="5">
        <f t="shared" si="158"/>
        <v>5.3790562838133835E-6</v>
      </c>
      <c r="BF56" s="5">
        <f t="shared" si="159"/>
        <v>2.6119869767077108E-6</v>
      </c>
      <c r="BG56" s="5">
        <f t="shared" si="160"/>
        <v>8.4556046098282242E-7</v>
      </c>
      <c r="BH56" s="5">
        <f t="shared" si="161"/>
        <v>2.0529557561539017E-7</v>
      </c>
      <c r="BI56" s="5">
        <f t="shared" si="162"/>
        <v>3.987534925014485E-8</v>
      </c>
      <c r="BJ56" s="8">
        <f t="shared" si="163"/>
        <v>0.45691374631489823</v>
      </c>
      <c r="BK56" s="8">
        <f t="shared" si="164"/>
        <v>0.35488190576983641</v>
      </c>
      <c r="BL56" s="8">
        <f t="shared" si="165"/>
        <v>0.18324932856920587</v>
      </c>
      <c r="BM56" s="8">
        <f t="shared" si="166"/>
        <v>0.18629523005941293</v>
      </c>
      <c r="BN56" s="8">
        <f t="shared" si="167"/>
        <v>0.81363409906612472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1.2846153846153801</v>
      </c>
      <c r="F57">
        <f>VLOOKUP(B57,home!$B$2:$E$405,3,FALSE)</f>
        <v>1.1399999999999999</v>
      </c>
      <c r="G57">
        <f>VLOOKUP(C57,away!$B$2:$E$405,4,FALSE)</f>
        <v>1.32</v>
      </c>
      <c r="H57">
        <f>VLOOKUP(A57,away!$A$2:$E$405,3,FALSE)</f>
        <v>1.1192307692307699</v>
      </c>
      <c r="I57">
        <f>VLOOKUP(C57,away!$B$2:$E$405,3,FALSE)</f>
        <v>0.54</v>
      </c>
      <c r="J57">
        <f>VLOOKUP(B57,home!$B$2:$E$405,4,FALSE)</f>
        <v>0.82</v>
      </c>
      <c r="K57" s="3">
        <f t="shared" si="112"/>
        <v>1.9330892307692238</v>
      </c>
      <c r="L57" s="3">
        <f t="shared" si="113"/>
        <v>0.49559538461538488</v>
      </c>
      <c r="M57" s="5">
        <f t="shared" si="114"/>
        <v>8.8152711073223158E-2</v>
      </c>
      <c r="N57" s="5">
        <f t="shared" si="115"/>
        <v>0.17040705643875856</v>
      </c>
      <c r="O57" s="5">
        <f t="shared" si="116"/>
        <v>4.3688076749222926E-2</v>
      </c>
      <c r="P57" s="5">
        <f t="shared" si="117"/>
        <v>8.4452950676942154E-2</v>
      </c>
      <c r="Q57" s="5">
        <f t="shared" si="118"/>
        <v>0.16470602282442379</v>
      </c>
      <c r="R57" s="5">
        <f t="shared" si="119"/>
        <v>1.0825804599818793E-2</v>
      </c>
      <c r="S57" s="5">
        <f t="shared" si="120"/>
        <v>2.0227117212871792E-2</v>
      </c>
      <c r="T57" s="5">
        <f t="shared" si="121"/>
        <v>8.1627544730140666E-2</v>
      </c>
      <c r="U57" s="5">
        <f t="shared" si="122"/>
        <v>2.0927246286321633E-2</v>
      </c>
      <c r="V57" s="5">
        <f t="shared" si="123"/>
        <v>2.1531319047471032E-3</v>
      </c>
      <c r="W57" s="5">
        <f t="shared" si="124"/>
        <v>0.10613047965490788</v>
      </c>
      <c r="X57" s="5">
        <f t="shared" si="125"/>
        <v>5.2597775883989353E-2</v>
      </c>
      <c r="Y57" s="5">
        <f t="shared" si="126"/>
        <v>1.3033607484569757E-2</v>
      </c>
      <c r="Z57" s="5">
        <f t="shared" si="127"/>
        <v>1.7884062648060664E-3</v>
      </c>
      <c r="AA57" s="5">
        <f t="shared" si="128"/>
        <v>3.4571488907368187E-3</v>
      </c>
      <c r="AB57" s="5">
        <f t="shared" si="129"/>
        <v>3.341488644924557E-3</v>
      </c>
      <c r="AC57" s="5">
        <f t="shared" si="130"/>
        <v>1.2892282348633279E-4</v>
      </c>
      <c r="AD57" s="5">
        <f t="shared" si="131"/>
        <v>5.1289921819318629E-2</v>
      </c>
      <c r="AE57" s="5">
        <f t="shared" si="132"/>
        <v>2.5419048530938237E-2</v>
      </c>
      <c r="AF57" s="5">
        <f t="shared" si="133"/>
        <v>6.2987815666237339E-3</v>
      </c>
      <c r="AG57" s="5">
        <f t="shared" si="134"/>
        <v>1.0405490243730622E-3</v>
      </c>
      <c r="AH57" s="5">
        <f t="shared" si="135"/>
        <v>2.2158147266378153E-4</v>
      </c>
      <c r="AI57" s="5">
        <f t="shared" si="136"/>
        <v>4.2833675854434114E-4</v>
      </c>
      <c r="AJ57" s="5">
        <f t="shared" si="137"/>
        <v>4.1400658754233165E-4</v>
      </c>
      <c r="AK57" s="5">
        <f t="shared" si="138"/>
        <v>2.6677055861519912E-4</v>
      </c>
      <c r="AL57" s="5">
        <f t="shared" si="139"/>
        <v>4.9404778232989104E-6</v>
      </c>
      <c r="AM57" s="5">
        <f t="shared" si="140"/>
        <v>1.9829599103184048E-2</v>
      </c>
      <c r="AN57" s="5">
        <f t="shared" si="141"/>
        <v>9.8274577943113905E-3</v>
      </c>
      <c r="AO57" s="5">
        <f t="shared" si="142"/>
        <v>2.4352213626816074E-3</v>
      </c>
      <c r="AP57" s="5">
        <f t="shared" si="143"/>
        <v>4.0229482262059771E-4</v>
      </c>
      <c r="AQ57" s="5">
        <f t="shared" si="144"/>
        <v>4.9843864336358275E-5</v>
      </c>
      <c r="AR57" s="5">
        <f t="shared" si="145"/>
        <v>2.1962951033690043E-5</v>
      </c>
      <c r="AS57" s="5">
        <f t="shared" si="146"/>
        <v>4.2456344119138012E-5</v>
      </c>
      <c r="AT57" s="5">
        <f t="shared" si="147"/>
        <v>4.1035950797268984E-5</v>
      </c>
      <c r="AU57" s="5">
        <f t="shared" si="148"/>
        <v>2.6442051520192143E-5</v>
      </c>
      <c r="AV57" s="5">
        <f t="shared" si="149"/>
        <v>1.2778711258282098E-5</v>
      </c>
      <c r="AW57" s="5">
        <f t="shared" si="150"/>
        <v>1.3147573519857636E-7</v>
      </c>
      <c r="AX57" s="5">
        <f t="shared" si="151"/>
        <v>6.3887307461393539E-3</v>
      </c>
      <c r="AY57" s="5">
        <f t="shared" si="152"/>
        <v>3.1662254713370683E-3</v>
      </c>
      <c r="AZ57" s="5">
        <f t="shared" si="153"/>
        <v>7.8458336512316114E-4</v>
      </c>
      <c r="BA57" s="5">
        <f t="shared" si="154"/>
        <v>1.2961196486701535E-4</v>
      </c>
      <c r="BB57" s="5">
        <f t="shared" si="155"/>
        <v>1.6058772894756054E-5</v>
      </c>
      <c r="BC57" s="5">
        <f t="shared" si="156"/>
        <v>1.5917307458455491E-6</v>
      </c>
      <c r="BD57" s="5">
        <f t="shared" si="157"/>
        <v>1.8141228608050801E-6</v>
      </c>
      <c r="BE57" s="5">
        <f t="shared" si="158"/>
        <v>3.5068613655145553E-6</v>
      </c>
      <c r="BF57" s="5">
        <f t="shared" si="159"/>
        <v>3.3895379697384212E-6</v>
      </c>
      <c r="BG57" s="5">
        <f t="shared" si="160"/>
        <v>2.1840931155282412E-6</v>
      </c>
      <c r="BH57" s="5">
        <f t="shared" si="161"/>
        <v>1.0555117201562107E-6</v>
      </c>
      <c r="BI57" s="5">
        <f t="shared" si="162"/>
        <v>4.0807966783693377E-7</v>
      </c>
      <c r="BJ57" s="8">
        <f t="shared" si="163"/>
        <v>0.71558200695628504</v>
      </c>
      <c r="BK57" s="8">
        <f t="shared" si="164"/>
        <v>0.19828599964043092</v>
      </c>
      <c r="BL57" s="8">
        <f t="shared" si="165"/>
        <v>8.372749476381855E-2</v>
      </c>
      <c r="BM57" s="8">
        <f t="shared" si="166"/>
        <v>0.43398519126734897</v>
      </c>
      <c r="BN57" s="8">
        <f t="shared" si="167"/>
        <v>0.56223262236238936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1.2846153846153801</v>
      </c>
      <c r="F58">
        <f>VLOOKUP(B58,home!$B$2:$E$405,3,FALSE)</f>
        <v>1.45</v>
      </c>
      <c r="G58">
        <f>VLOOKUP(C58,away!$B$2:$E$405,4,FALSE)</f>
        <v>1.2</v>
      </c>
      <c r="H58">
        <f>VLOOKUP(A58,away!$A$2:$E$405,3,FALSE)</f>
        <v>1.1192307692307699</v>
      </c>
      <c r="I58">
        <f>VLOOKUP(C58,away!$B$2:$E$405,3,FALSE)</f>
        <v>0.6</v>
      </c>
      <c r="J58">
        <f>VLOOKUP(B58,home!$B$2:$E$405,4,FALSE)</f>
        <v>1.21</v>
      </c>
      <c r="K58" s="3">
        <f t="shared" si="112"/>
        <v>2.2352307692307609</v>
      </c>
      <c r="L58" s="3">
        <f t="shared" si="113"/>
        <v>0.812561538461539</v>
      </c>
      <c r="M58" s="5">
        <f t="shared" si="114"/>
        <v>4.7463593820654987E-2</v>
      </c>
      <c r="N58" s="5">
        <f t="shared" si="115"/>
        <v>0.10609208532619901</v>
      </c>
      <c r="O58" s="5">
        <f t="shared" si="116"/>
        <v>3.856709081582501E-2</v>
      </c>
      <c r="P58" s="5">
        <f t="shared" si="117"/>
        <v>8.6206348071249134E-2</v>
      </c>
      <c r="Q58" s="5">
        <f t="shared" si="118"/>
        <v>0.11857014674648771</v>
      </c>
      <c r="R58" s="5">
        <f t="shared" si="119"/>
        <v>1.566906732364633E-2</v>
      </c>
      <c r="S58" s="5">
        <f t="shared" si="120"/>
        <v>3.914334045090441E-2</v>
      </c>
      <c r="T58" s="5">
        <f t="shared" si="121"/>
        <v>9.6345540855936496E-2</v>
      </c>
      <c r="U58" s="5">
        <f t="shared" si="122"/>
        <v>3.5023981406962564E-2</v>
      </c>
      <c r="V58" s="5">
        <f t="shared" si="123"/>
        <v>7.8993981607894895E-3</v>
      </c>
      <c r="W58" s="5">
        <f t="shared" si="124"/>
        <v>8.8343880106651979E-2</v>
      </c>
      <c r="X58" s="5">
        <f t="shared" si="125"/>
        <v>7.1784839133122877E-2</v>
      </c>
      <c r="Y58" s="5">
        <f t="shared" si="126"/>
        <v>2.9164799662112207E-2</v>
      </c>
      <c r="Z58" s="5">
        <f t="shared" si="127"/>
        <v>4.2440271502531641E-3</v>
      </c>
      <c r="AA58" s="5">
        <f t="shared" si="128"/>
        <v>9.486380071696613E-3</v>
      </c>
      <c r="AB58" s="5">
        <f t="shared" si="129"/>
        <v>1.0602124312436893E-2</v>
      </c>
      <c r="AC58" s="5">
        <f t="shared" si="130"/>
        <v>8.9671131675091772E-4</v>
      </c>
      <c r="AD58" s="5">
        <f t="shared" si="131"/>
        <v>4.9367239771905456E-2</v>
      </c>
      <c r="AE58" s="5">
        <f t="shared" si="132"/>
        <v>4.0113920298659171E-2</v>
      </c>
      <c r="AF58" s="5">
        <f t="shared" si="133"/>
        <v>1.6297514395801026E-2</v>
      </c>
      <c r="AG58" s="5">
        <f t="shared" si="134"/>
        <v>4.4142444568503877E-3</v>
      </c>
      <c r="AH58" s="5">
        <f t="shared" si="135"/>
        <v>8.6213330762056287E-4</v>
      </c>
      <c r="AI58" s="5">
        <f t="shared" si="136"/>
        <v>1.9270668963721708E-3</v>
      </c>
      <c r="AJ58" s="5">
        <f t="shared" si="137"/>
        <v>2.1537196105685516E-3</v>
      </c>
      <c r="AK58" s="5">
        <f t="shared" si="138"/>
        <v>1.6046867806128395E-3</v>
      </c>
      <c r="AL58" s="5">
        <f t="shared" si="139"/>
        <v>6.5146527406542731E-5</v>
      </c>
      <c r="AM58" s="5">
        <f t="shared" si="140"/>
        <v>2.2069434666031132E-2</v>
      </c>
      <c r="AN58" s="5">
        <f t="shared" si="141"/>
        <v>1.7932773785206677E-2</v>
      </c>
      <c r="AO58" s="5">
        <f t="shared" si="142"/>
        <v>7.2857411278951477E-3</v>
      </c>
      <c r="AP58" s="5">
        <f t="shared" si="143"/>
        <v>1.9733710065716632E-3</v>
      </c>
      <c r="AQ58" s="5">
        <f t="shared" si="144"/>
        <v>4.0087134526381652E-4</v>
      </c>
      <c r="AR58" s="5">
        <f t="shared" si="145"/>
        <v>1.4010727335982001E-4</v>
      </c>
      <c r="AS58" s="5">
        <f t="shared" si="146"/>
        <v>3.1317208840689494E-4</v>
      </c>
      <c r="AT58" s="5">
        <f t="shared" si="147"/>
        <v>3.5000594403567393E-4</v>
      </c>
      <c r="AU58" s="5">
        <f t="shared" si="148"/>
        <v>2.6078135184073268E-4</v>
      </c>
      <c r="AV58" s="5">
        <f t="shared" si="149"/>
        <v>1.4572662541899968E-4</v>
      </c>
      <c r="AW58" s="5">
        <f t="shared" si="150"/>
        <v>3.2867555045699697E-6</v>
      </c>
      <c r="AX58" s="5">
        <f t="shared" si="151"/>
        <v>8.221713237506801E-3</v>
      </c>
      <c r="AY58" s="5">
        <f t="shared" si="152"/>
        <v>6.6806479570581268E-3</v>
      </c>
      <c r="AZ58" s="5">
        <f t="shared" si="153"/>
        <v>2.7142187909535444E-3</v>
      </c>
      <c r="BA58" s="5">
        <f t="shared" si="154"/>
        <v>7.3515659883281021E-4</v>
      </c>
      <c r="BB58" s="5">
        <f t="shared" si="155"/>
        <v>1.4933999423943515E-4</v>
      </c>
      <c r="BC58" s="5">
        <f t="shared" si="156"/>
        <v>2.4269587094606567E-5</v>
      </c>
      <c r="BD58" s="5">
        <f t="shared" si="157"/>
        <v>1.8974296931817785E-5</v>
      </c>
      <c r="BE58" s="5">
        <f t="shared" si="158"/>
        <v>4.2411932326519926E-5</v>
      </c>
      <c r="BF58" s="5">
        <f t="shared" si="159"/>
        <v>4.7400228059385071E-5</v>
      </c>
      <c r="BG58" s="5">
        <f t="shared" si="160"/>
        <v>3.5316816075630932E-5</v>
      </c>
      <c r="BH58" s="5">
        <f t="shared" si="161"/>
        <v>1.9735308490878459E-5</v>
      </c>
      <c r="BI58" s="5">
        <f t="shared" si="162"/>
        <v>8.8225937558145259E-6</v>
      </c>
      <c r="BJ58" s="8">
        <f t="shared" si="163"/>
        <v>0.68868174885038003</v>
      </c>
      <c r="BK58" s="8">
        <f t="shared" si="164"/>
        <v>0.18835518630481363</v>
      </c>
      <c r="BL58" s="8">
        <f t="shared" si="165"/>
        <v>0.11727870498444372</v>
      </c>
      <c r="BM58" s="8">
        <f t="shared" si="166"/>
        <v>0.57931397398427453</v>
      </c>
      <c r="BN58" s="8">
        <f t="shared" si="167"/>
        <v>0.41256833210406213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1.2846153846153801</v>
      </c>
      <c r="F59">
        <f>VLOOKUP(B59,home!$B$2:$E$405,3,FALSE)</f>
        <v>0.66</v>
      </c>
      <c r="G59">
        <f>VLOOKUP(C59,away!$B$2:$E$405,4,FALSE)</f>
        <v>0.78</v>
      </c>
      <c r="H59">
        <f>VLOOKUP(A59,away!$A$2:$E$405,3,FALSE)</f>
        <v>1.1192307692307699</v>
      </c>
      <c r="I59">
        <f>VLOOKUP(C59,away!$B$2:$E$405,3,FALSE)</f>
        <v>1.39</v>
      </c>
      <c r="J59">
        <f>VLOOKUP(B59,home!$B$2:$E$405,4,FALSE)</f>
        <v>0.96</v>
      </c>
      <c r="K59" s="3">
        <f t="shared" si="112"/>
        <v>0.66131999999999769</v>
      </c>
      <c r="L59" s="3">
        <f t="shared" si="113"/>
        <v>1.4935015384615391</v>
      </c>
      <c r="M59" s="5">
        <f t="shared" si="114"/>
        <v>0.11592387672037073</v>
      </c>
      <c r="N59" s="5">
        <f t="shared" si="115"/>
        <v>7.6662778152715286E-2</v>
      </c>
      <c r="O59" s="5">
        <f t="shared" si="116"/>
        <v>0.17313248822629951</v>
      </c>
      <c r="P59" s="5">
        <f t="shared" si="117"/>
        <v>0.11449597711381597</v>
      </c>
      <c r="Q59" s="5">
        <f t="shared" si="118"/>
        <v>2.5349314223976748E-2</v>
      </c>
      <c r="R59" s="5">
        <f t="shared" si="119"/>
        <v>0.12928681876182632</v>
      </c>
      <c r="S59" s="5">
        <f t="shared" si="120"/>
        <v>2.8271416437507378E-2</v>
      </c>
      <c r="T59" s="5">
        <f t="shared" si="121"/>
        <v>3.7859239792454258E-2</v>
      </c>
      <c r="U59" s="5">
        <f t="shared" si="122"/>
        <v>8.549995898357067E-2</v>
      </c>
      <c r="V59" s="5">
        <f t="shared" si="123"/>
        <v>3.1025757217980625E-3</v>
      </c>
      <c r="W59" s="5">
        <f t="shared" si="124"/>
        <v>5.588002827533415E-3</v>
      </c>
      <c r="X59" s="5">
        <f t="shared" si="125"/>
        <v>8.3456908198485877E-3</v>
      </c>
      <c r="Y59" s="5">
        <f t="shared" si="126"/>
        <v>6.2321510394841044E-3</v>
      </c>
      <c r="Z59" s="5">
        <f t="shared" si="127"/>
        <v>6.4363354241195242E-2</v>
      </c>
      <c r="AA59" s="5">
        <f t="shared" si="128"/>
        <v>4.2564773426787085E-2</v>
      </c>
      <c r="AB59" s="5">
        <f t="shared" si="129"/>
        <v>1.4074467981301369E-2</v>
      </c>
      <c r="AC59" s="5">
        <f t="shared" si="130"/>
        <v>1.9152247194820609E-4</v>
      </c>
      <c r="AD59" s="5">
        <f t="shared" si="131"/>
        <v>9.2386450747609624E-4</v>
      </c>
      <c r="AE59" s="5">
        <f t="shared" si="132"/>
        <v>1.379793063245562E-3</v>
      </c>
      <c r="AF59" s="5">
        <f t="shared" si="133"/>
        <v>1.0303615313579035E-3</v>
      </c>
      <c r="AG59" s="5">
        <f t="shared" si="134"/>
        <v>5.1294884408487193E-4</v>
      </c>
      <c r="AH59" s="5">
        <f t="shared" si="135"/>
        <v>2.4031692144942531E-2</v>
      </c>
      <c r="AI59" s="5">
        <f t="shared" si="136"/>
        <v>1.5892638649293335E-2</v>
      </c>
      <c r="AJ59" s="5">
        <f t="shared" si="137"/>
        <v>5.2550598957753162E-3</v>
      </c>
      <c r="AK59" s="5">
        <f t="shared" si="138"/>
        <v>1.1584254034247067E-3</v>
      </c>
      <c r="AL59" s="5">
        <f t="shared" si="139"/>
        <v>7.5665352765449276E-6</v>
      </c>
      <c r="AM59" s="5">
        <f t="shared" si="140"/>
        <v>1.2219401521681802E-4</v>
      </c>
      <c r="AN59" s="5">
        <f t="shared" si="141"/>
        <v>1.8249694971711046E-4</v>
      </c>
      <c r="AO59" s="5">
        <f t="shared" si="142"/>
        <v>1.3627973758352133E-4</v>
      </c>
      <c r="AP59" s="5">
        <f t="shared" si="143"/>
        <v>6.7844665914041299E-5</v>
      </c>
      <c r="AQ59" s="5">
        <f t="shared" si="144"/>
        <v>2.5331528229757453E-5</v>
      </c>
      <c r="AR59" s="5">
        <f t="shared" si="145"/>
        <v>7.1782738380611454E-3</v>
      </c>
      <c r="AS59" s="5">
        <f t="shared" si="146"/>
        <v>4.7471360545865791E-3</v>
      </c>
      <c r="AT59" s="5">
        <f t="shared" si="147"/>
        <v>1.5696880078095929E-3</v>
      </c>
      <c r="AU59" s="5">
        <f t="shared" si="148"/>
        <v>3.4602202444154544E-4</v>
      </c>
      <c r="AV59" s="5">
        <f t="shared" si="149"/>
        <v>5.7207821300920505E-5</v>
      </c>
      <c r="AW59" s="5">
        <f t="shared" si="150"/>
        <v>2.0759261124242662E-7</v>
      </c>
      <c r="AX59" s="5">
        <f t="shared" si="151"/>
        <v>1.3468224357197624E-5</v>
      </c>
      <c r="AY59" s="5">
        <f t="shared" si="152"/>
        <v>2.011481379781983E-5</v>
      </c>
      <c r="AZ59" s="5">
        <f t="shared" si="153"/>
        <v>1.5020752676455656E-5</v>
      </c>
      <c r="BA59" s="5">
        <f t="shared" si="154"/>
        <v>7.4778390770455992E-6</v>
      </c>
      <c r="BB59" s="5">
        <f t="shared" si="155"/>
        <v>2.7920410414838543E-6</v>
      </c>
      <c r="BC59" s="5">
        <f t="shared" si="156"/>
        <v>8.3398351818077823E-7</v>
      </c>
      <c r="BD59" s="5">
        <f t="shared" si="157"/>
        <v>1.7867938367737567E-3</v>
      </c>
      <c r="BE59" s="5">
        <f t="shared" si="158"/>
        <v>1.1816425001352166E-3</v>
      </c>
      <c r="BF59" s="5">
        <f t="shared" si="159"/>
        <v>3.9072190909470936E-4</v>
      </c>
      <c r="BG59" s="5">
        <f t="shared" si="160"/>
        <v>8.6130737640837426E-5</v>
      </c>
      <c r="BH59" s="5">
        <f t="shared" si="161"/>
        <v>1.4239994854159602E-5</v>
      </c>
      <c r="BI59" s="5">
        <f t="shared" si="162"/>
        <v>1.8834386793905598E-6</v>
      </c>
      <c r="BJ59" s="8">
        <f t="shared" si="163"/>
        <v>0.16447799935330623</v>
      </c>
      <c r="BK59" s="8">
        <f t="shared" si="164"/>
        <v>0.26201304981451473</v>
      </c>
      <c r="BL59" s="8">
        <f t="shared" si="165"/>
        <v>0.50825606363659859</v>
      </c>
      <c r="BM59" s="8">
        <f t="shared" si="166"/>
        <v>0.36423930662542386</v>
      </c>
      <c r="BN59" s="8">
        <f t="shared" si="167"/>
        <v>0.63485125319900459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1.2846153846153801</v>
      </c>
      <c r="F60">
        <f>VLOOKUP(B60,home!$B$2:$E$405,3,FALSE)</f>
        <v>1.1399999999999999</v>
      </c>
      <c r="G60">
        <f>VLOOKUP(C60,away!$B$2:$E$405,4,FALSE)</f>
        <v>0.84</v>
      </c>
      <c r="H60">
        <f>VLOOKUP(A60,away!$A$2:$E$405,3,FALSE)</f>
        <v>1.1192307692307699</v>
      </c>
      <c r="I60">
        <f>VLOOKUP(C60,away!$B$2:$E$405,3,FALSE)</f>
        <v>0.72</v>
      </c>
      <c r="J60">
        <f>VLOOKUP(B60,home!$B$2:$E$405,4,FALSE)</f>
        <v>0.62</v>
      </c>
      <c r="K60" s="3">
        <f t="shared" si="112"/>
        <v>1.2301476923076877</v>
      </c>
      <c r="L60" s="3">
        <f t="shared" si="113"/>
        <v>0.49962461538461567</v>
      </c>
      <c r="M60" s="5">
        <f t="shared" si="114"/>
        <v>0.17732478086219888</v>
      </c>
      <c r="N60" s="5">
        <f t="shared" si="115"/>
        <v>0.21813566996660039</v>
      </c>
      <c r="O60" s="5">
        <f t="shared" si="116"/>
        <v>8.8595825436437362E-2</v>
      </c>
      <c r="P60" s="5">
        <f t="shared" si="117"/>
        <v>0.10898595020872816</v>
      </c>
      <c r="Q60" s="5">
        <f t="shared" si="118"/>
        <v>0.13416954550970245</v>
      </c>
      <c r="R60" s="5">
        <f t="shared" si="119"/>
        <v>2.2132327604181285E-2</v>
      </c>
      <c r="S60" s="5">
        <f t="shared" si="120"/>
        <v>1.6746020050251546E-2</v>
      </c>
      <c r="T60" s="5">
        <f t="shared" si="121"/>
        <v>6.7034407571613761E-2</v>
      </c>
      <c r="U60" s="5">
        <f t="shared" si="122"/>
        <v>2.722603172768134E-2</v>
      </c>
      <c r="V60" s="5">
        <f t="shared" si="123"/>
        <v>1.1435895564167406E-3</v>
      </c>
      <c r="W60" s="5">
        <f t="shared" si="124"/>
        <v>5.5016118928910597E-2</v>
      </c>
      <c r="X60" s="5">
        <f t="shared" si="125"/>
        <v>2.748740725981123E-2</v>
      </c>
      <c r="Y60" s="5">
        <f t="shared" si="126"/>
        <v>6.8666926400517388E-3</v>
      </c>
      <c r="Z60" s="5">
        <f t="shared" si="127"/>
        <v>3.6859518889351293E-3</v>
      </c>
      <c r="AA60" s="5">
        <f t="shared" si="128"/>
        <v>4.5342652101307114E-3</v>
      </c>
      <c r="AB60" s="5">
        <f t="shared" si="129"/>
        <v>2.7889079422766644E-3</v>
      </c>
      <c r="AC60" s="5">
        <f t="shared" si="130"/>
        <v>4.3928996362228607E-5</v>
      </c>
      <c r="AD60" s="5">
        <f t="shared" si="131"/>
        <v>1.6919487935031154E-2</v>
      </c>
      <c r="AE60" s="5">
        <f t="shared" si="132"/>
        <v>8.4533926520445838E-3</v>
      </c>
      <c r="AF60" s="5">
        <f t="shared" si="133"/>
        <v>2.1117615262364556E-3</v>
      </c>
      <c r="AG60" s="5">
        <f t="shared" si="134"/>
        <v>3.5169601344330612E-4</v>
      </c>
      <c r="AH60" s="5">
        <f t="shared" si="135"/>
        <v>4.6039807370885287E-4</v>
      </c>
      <c r="AI60" s="5">
        <f t="shared" si="136"/>
        <v>5.6635762791585004E-4</v>
      </c>
      <c r="AJ60" s="5">
        <f t="shared" si="137"/>
        <v>3.4835176450076955E-4</v>
      </c>
      <c r="AK60" s="5">
        <f t="shared" si="138"/>
        <v>1.4284137307064431E-4</v>
      </c>
      <c r="AL60" s="5">
        <f t="shared" si="139"/>
        <v>1.0799716513336687E-6</v>
      </c>
      <c r="AM60" s="5">
        <f t="shared" si="140"/>
        <v>4.1626938076612663E-3</v>
      </c>
      <c r="AN60" s="5">
        <f t="shared" si="141"/>
        <v>2.0797842926166812E-3</v>
      </c>
      <c r="AO60" s="5">
        <f t="shared" si="142"/>
        <v>5.1955571364078719E-4</v>
      </c>
      <c r="AP60" s="5">
        <f t="shared" si="143"/>
        <v>8.6527607866219281E-5</v>
      </c>
      <c r="AQ60" s="5">
        <f t="shared" si="144"/>
        <v>1.0807830700077661E-5</v>
      </c>
      <c r="AR60" s="5">
        <f t="shared" si="145"/>
        <v>4.6005242100120717E-5</v>
      </c>
      <c r="AS60" s="5">
        <f t="shared" si="146"/>
        <v>5.6593242403519971E-5</v>
      </c>
      <c r="AT60" s="5">
        <f t="shared" si="147"/>
        <v>3.4809023271449842E-5</v>
      </c>
      <c r="AU60" s="5">
        <f t="shared" si="148"/>
        <v>1.4273413216286213E-5</v>
      </c>
      <c r="AV60" s="5">
        <f t="shared" si="149"/>
        <v>4.3896015823421296E-6</v>
      </c>
      <c r="AW60" s="5">
        <f t="shared" si="150"/>
        <v>1.843787804483092E-8</v>
      </c>
      <c r="AX60" s="5">
        <f t="shared" si="151"/>
        <v>8.5345469687966879E-4</v>
      </c>
      <c r="AY60" s="5">
        <f t="shared" si="152"/>
        <v>4.2640697467669823E-4</v>
      </c>
      <c r="AZ60" s="5">
        <f t="shared" si="153"/>
        <v>1.0652171036008146E-4</v>
      </c>
      <c r="BA60" s="5">
        <f t="shared" si="154"/>
        <v>1.774028952292238E-5</v>
      </c>
      <c r="BB60" s="5">
        <f t="shared" si="155"/>
        <v>2.2158713324254549E-6</v>
      </c>
      <c r="BC60" s="5">
        <f t="shared" si="156"/>
        <v>2.2142077244097277E-7</v>
      </c>
      <c r="BD60" s="5">
        <f t="shared" si="157"/>
        <v>3.8308918983248228E-6</v>
      </c>
      <c r="BE60" s="5">
        <f t="shared" si="158"/>
        <v>4.7125628282044981E-6</v>
      </c>
      <c r="BF60" s="5">
        <f t="shared" si="159"/>
        <v>2.8985741439853771E-6</v>
      </c>
      <c r="BG60" s="5">
        <f t="shared" si="160"/>
        <v>1.1885580980687814E-6</v>
      </c>
      <c r="BH60" s="5">
        <f t="shared" si="161"/>
        <v>3.6552550037823113E-7</v>
      </c>
      <c r="BI60" s="5">
        <f t="shared" si="162"/>
        <v>8.9930070153978746E-8</v>
      </c>
      <c r="BJ60" s="8">
        <f t="shared" si="163"/>
        <v>0.54481211021947507</v>
      </c>
      <c r="BK60" s="8">
        <f t="shared" si="164"/>
        <v>0.30467175662028562</v>
      </c>
      <c r="BL60" s="8">
        <f t="shared" si="165"/>
        <v>0.1469644633250162</v>
      </c>
      <c r="BM60" s="8">
        <f t="shared" si="166"/>
        <v>0.25036379392906472</v>
      </c>
      <c r="BN60" s="8">
        <f t="shared" si="167"/>
        <v>0.74934409958784853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1.2846153846153801</v>
      </c>
      <c r="F61">
        <f>VLOOKUP(B61,home!$B$2:$E$405,3,FALSE)</f>
        <v>1.02</v>
      </c>
      <c r="G61">
        <f>VLOOKUP(C61,away!$B$2:$E$405,4,FALSE)</f>
        <v>1.08</v>
      </c>
      <c r="H61">
        <f>VLOOKUP(A61,away!$A$2:$E$405,3,FALSE)</f>
        <v>1.1192307692307699</v>
      </c>
      <c r="I61">
        <f>VLOOKUP(C61,away!$B$2:$E$405,3,FALSE)</f>
        <v>0.84</v>
      </c>
      <c r="J61">
        <f>VLOOKUP(B61,home!$B$2:$E$405,4,FALSE)</f>
        <v>1.1000000000000001</v>
      </c>
      <c r="K61" s="3">
        <f t="shared" si="112"/>
        <v>1.4151323076923028</v>
      </c>
      <c r="L61" s="3">
        <f t="shared" si="113"/>
        <v>1.0341692307692314</v>
      </c>
      <c r="M61" s="5">
        <f t="shared" si="114"/>
        <v>8.6353880304557373E-2</v>
      </c>
      <c r="N61" s="5">
        <f t="shared" si="115"/>
        <v>0.12220216591357319</v>
      </c>
      <c r="O61" s="5">
        <f t="shared" si="116"/>
        <v>8.9304525968502385E-2</v>
      </c>
      <c r="P61" s="5">
        <f t="shared" si="117"/>
        <v>0.12637771992117397</v>
      </c>
      <c r="Q61" s="5">
        <f t="shared" si="118"/>
        <v>8.6466116527136247E-2</v>
      </c>
      <c r="R61" s="5">
        <f t="shared" si="119"/>
        <v>4.6177996462528473E-2</v>
      </c>
      <c r="S61" s="5">
        <f t="shared" si="120"/>
        <v>4.6238015119141648E-2</v>
      </c>
      <c r="T61" s="5">
        <f t="shared" si="121"/>
        <v>8.942059721647122E-2</v>
      </c>
      <c r="U61" s="5">
        <f t="shared" si="122"/>
        <v>6.5347974698624911E-2</v>
      </c>
      <c r="V61" s="5">
        <f t="shared" si="123"/>
        <v>7.5187445786118528E-3</v>
      </c>
      <c r="W61" s="5">
        <f t="shared" si="124"/>
        <v>4.0786998339412614E-2</v>
      </c>
      <c r="X61" s="5">
        <f t="shared" si="125"/>
        <v>4.2180658698056261E-2</v>
      </c>
      <c r="Y61" s="5">
        <f t="shared" si="126"/>
        <v>2.1810969679554162E-2</v>
      </c>
      <c r="Z61" s="5">
        <f t="shared" si="127"/>
        <v>1.5918621026705788E-2</v>
      </c>
      <c r="AA61" s="5">
        <f t="shared" si="128"/>
        <v>2.252695490880138E-2</v>
      </c>
      <c r="AB61" s="5">
        <f t="shared" si="129"/>
        <v>1.5939310842686273E-2</v>
      </c>
      <c r="AC61" s="5">
        <f t="shared" si="130"/>
        <v>6.8772372558956879E-4</v>
      </c>
      <c r="AD61" s="5">
        <f t="shared" si="131"/>
        <v>1.4429749770973778E-2</v>
      </c>
      <c r="AE61" s="5">
        <f t="shared" si="132"/>
        <v>1.4922803220840445E-2</v>
      </c>
      <c r="AF61" s="5">
        <f t="shared" si="133"/>
        <v>7.7163519639085847E-3</v>
      </c>
      <c r="AG61" s="5">
        <f t="shared" si="134"/>
        <v>2.6600045916199966E-3</v>
      </c>
      <c r="AH61" s="5">
        <f t="shared" si="135"/>
        <v>4.1156370155238089E-3</v>
      </c>
      <c r="AI61" s="5">
        <f t="shared" si="136"/>
        <v>5.8241709074020702E-3</v>
      </c>
      <c r="AJ61" s="5">
        <f t="shared" si="137"/>
        <v>4.1209862082931328E-3</v>
      </c>
      <c r="AK61" s="5">
        <f t="shared" si="138"/>
        <v>1.9439135743033371E-3</v>
      </c>
      <c r="AL61" s="5">
        <f t="shared" si="139"/>
        <v>4.0258969750600988E-5</v>
      </c>
      <c r="AM61" s="5">
        <f t="shared" si="140"/>
        <v>4.0840010185641202E-3</v>
      </c>
      <c r="AN61" s="5">
        <f t="shared" si="141"/>
        <v>4.2235481918292137E-3</v>
      </c>
      <c r="AO61" s="5">
        <f t="shared" si="142"/>
        <v>2.1839317923303975E-3</v>
      </c>
      <c r="AP61" s="5">
        <f t="shared" si="143"/>
        <v>7.528516872422655E-4</v>
      </c>
      <c r="AQ61" s="5">
        <f t="shared" si="144"/>
        <v>1.946440125696629E-4</v>
      </c>
      <c r="AR61" s="5">
        <f t="shared" si="145"/>
        <v>8.5125303329392681E-4</v>
      </c>
      <c r="AS61" s="5">
        <f t="shared" si="146"/>
        <v>1.2046356694353074E-3</v>
      </c>
      <c r="AT61" s="5">
        <f t="shared" si="147"/>
        <v>8.5235942740822428E-4</v>
      </c>
      <c r="AU61" s="5">
        <f t="shared" si="148"/>
        <v>4.0206712116382993E-4</v>
      </c>
      <c r="AV61" s="5">
        <f t="shared" si="149"/>
        <v>1.422445432549429E-4</v>
      </c>
      <c r="AW61" s="5">
        <f t="shared" si="150"/>
        <v>1.6366236189684467E-6</v>
      </c>
      <c r="AX61" s="5">
        <f t="shared" si="151"/>
        <v>9.6323363100305891E-4</v>
      </c>
      <c r="AY61" s="5">
        <f t="shared" si="152"/>
        <v>9.9614658322548706E-4</v>
      </c>
      <c r="AZ61" s="5">
        <f t="shared" si="153"/>
        <v>5.1509207285384999E-4</v>
      </c>
      <c r="BA61" s="5">
        <f t="shared" si="154"/>
        <v>1.7756412425286501E-4</v>
      </c>
      <c r="BB61" s="5">
        <f t="shared" si="155"/>
        <v>4.5907838447699398E-5</v>
      </c>
      <c r="BC61" s="5">
        <f t="shared" si="156"/>
        <v>9.4952947947470898E-6</v>
      </c>
      <c r="BD61" s="5">
        <f t="shared" si="157"/>
        <v>1.4672328243859248E-4</v>
      </c>
      <c r="BE61" s="5">
        <f t="shared" si="158"/>
        <v>2.0763285726951489E-4</v>
      </c>
      <c r="BF61" s="5">
        <f t="shared" si="159"/>
        <v>1.4691398223027756E-4</v>
      </c>
      <c r="BG61" s="5">
        <f t="shared" si="160"/>
        <v>6.9300907568599528E-5</v>
      </c>
      <c r="BH61" s="5">
        <f t="shared" si="161"/>
        <v>2.4517488313180818E-5</v>
      </c>
      <c r="BI61" s="5">
        <f t="shared" si="162"/>
        <v>6.9390979630901265E-6</v>
      </c>
      <c r="BJ61" s="8">
        <f t="shared" si="163"/>
        <v>0.45674283216865991</v>
      </c>
      <c r="BK61" s="8">
        <f t="shared" si="164"/>
        <v>0.26821248920205054</v>
      </c>
      <c r="BL61" s="8">
        <f t="shared" si="165"/>
        <v>0.25935605799700523</v>
      </c>
      <c r="BM61" s="8">
        <f t="shared" si="166"/>
        <v>0.44235308533734319</v>
      </c>
      <c r="BN61" s="8">
        <f t="shared" si="167"/>
        <v>0.55688240509747167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1.6823529411764699</v>
      </c>
      <c r="F62">
        <f>VLOOKUP(B62,home!$B$2:$E$405,3,FALSE)</f>
        <v>1.19</v>
      </c>
      <c r="G62">
        <f>VLOOKUP(C62,away!$B$2:$E$405,4,FALSE)</f>
        <v>0.89</v>
      </c>
      <c r="H62">
        <f>VLOOKUP(A62,away!$A$2:$E$405,3,FALSE)</f>
        <v>1.29411764705882</v>
      </c>
      <c r="I62">
        <f>VLOOKUP(C62,away!$B$2:$E$405,3,FALSE)</f>
        <v>0.89</v>
      </c>
      <c r="J62">
        <f>VLOOKUP(B62,home!$B$2:$E$405,4,FALSE)</f>
        <v>0.97</v>
      </c>
      <c r="K62" s="3">
        <f t="shared" si="112"/>
        <v>1.7817799999999995</v>
      </c>
      <c r="L62" s="3">
        <f t="shared" si="113"/>
        <v>1.1172117647058795</v>
      </c>
      <c r="M62" s="5">
        <f t="shared" si="114"/>
        <v>5.5078724384873892E-2</v>
      </c>
      <c r="N62" s="5">
        <f t="shared" si="115"/>
        <v>9.8138169534480582E-2</v>
      </c>
      <c r="O62" s="5">
        <f t="shared" si="116"/>
        <v>6.1534598867773717E-2</v>
      </c>
      <c r="P62" s="5">
        <f t="shared" si="117"/>
        <v>0.10964111757062182</v>
      </c>
      <c r="Q62" s="5">
        <f t="shared" si="118"/>
        <v>8.7430313856573391E-2</v>
      </c>
      <c r="R62" s="5">
        <f t="shared" si="119"/>
        <v>3.4373588895766957E-2</v>
      </c>
      <c r="S62" s="5">
        <f t="shared" si="120"/>
        <v>5.4563603262370863E-2</v>
      </c>
      <c r="T62" s="5">
        <f t="shared" si="121"/>
        <v>9.7678175232491254E-2</v>
      </c>
      <c r="U62" s="5">
        <f t="shared" si="122"/>
        <v>6.1246173222699631E-2</v>
      </c>
      <c r="V62" s="5">
        <f t="shared" si="123"/>
        <v>1.2068411587593189E-2</v>
      </c>
      <c r="W62" s="5">
        <f t="shared" si="124"/>
        <v>5.1927194874455108E-2</v>
      </c>
      <c r="X62" s="5">
        <f t="shared" si="125"/>
        <v>5.8013673021916089E-2</v>
      </c>
      <c r="Y62" s="5">
        <f t="shared" si="126"/>
        <v>3.2406779006942388E-2</v>
      </c>
      <c r="Z62" s="5">
        <f t="shared" si="127"/>
        <v>1.2800859303171413E-2</v>
      </c>
      <c r="AA62" s="5">
        <f t="shared" si="128"/>
        <v>2.2808315089204754E-2</v>
      </c>
      <c r="AB62" s="5">
        <f t="shared" si="129"/>
        <v>2.0319699829821618E-2</v>
      </c>
      <c r="AC62" s="5">
        <f t="shared" si="130"/>
        <v>1.5014805495946444E-3</v>
      </c>
      <c r="AD62" s="5">
        <f t="shared" si="131"/>
        <v>2.3130709320851647E-2</v>
      </c>
      <c r="AE62" s="5">
        <f t="shared" si="132"/>
        <v>2.5841900579247401E-2</v>
      </c>
      <c r="AF62" s="5">
        <f t="shared" si="133"/>
        <v>1.4435437674747444E-2</v>
      </c>
      <c r="AG62" s="5">
        <f t="shared" si="134"/>
        <v>5.3758135996354447E-3</v>
      </c>
      <c r="AH62" s="5">
        <f t="shared" si="135"/>
        <v>3.5753176529619499E-3</v>
      </c>
      <c r="AI62" s="5">
        <f t="shared" si="136"/>
        <v>6.3704294876945414E-3</v>
      </c>
      <c r="AJ62" s="5">
        <f t="shared" si="137"/>
        <v>5.6753519262921891E-3</v>
      </c>
      <c r="AK62" s="5">
        <f t="shared" si="138"/>
        <v>3.3707428517429656E-3</v>
      </c>
      <c r="AL62" s="5">
        <f t="shared" si="139"/>
        <v>1.195554234827694E-4</v>
      </c>
      <c r="AM62" s="5">
        <f t="shared" si="140"/>
        <v>8.2427670507414143E-3</v>
      </c>
      <c r="AN62" s="5">
        <f t="shared" si="141"/>
        <v>9.2089163228182939E-3</v>
      </c>
      <c r="AO62" s="5">
        <f t="shared" si="142"/>
        <v>5.1441548280223041E-3</v>
      </c>
      <c r="AP62" s="5">
        <f t="shared" si="143"/>
        <v>1.9157034311116901E-3</v>
      </c>
      <c r="AQ62" s="5">
        <f t="shared" si="144"/>
        <v>5.3506160273134951E-4</v>
      </c>
      <c r="AR62" s="5">
        <f t="shared" si="145"/>
        <v>7.9887738888994035E-4</v>
      </c>
      <c r="AS62" s="5">
        <f t="shared" si="146"/>
        <v>1.4234237539763176E-3</v>
      </c>
      <c r="AT62" s="5">
        <f t="shared" si="147"/>
        <v>1.2681139881799614E-3</v>
      </c>
      <c r="AU62" s="5">
        <f t="shared" si="148"/>
        <v>7.5316671395309715E-4</v>
      </c>
      <c r="AV62" s="5">
        <f t="shared" si="149"/>
        <v>3.3549434689683719E-4</v>
      </c>
      <c r="AW62" s="5">
        <f t="shared" si="150"/>
        <v>6.6108356663190873E-6</v>
      </c>
      <c r="AX62" s="5">
        <f t="shared" si="151"/>
        <v>2.4477995792783363E-3</v>
      </c>
      <c r="AY62" s="5">
        <f t="shared" si="152"/>
        <v>2.7347104876118593E-3</v>
      </c>
      <c r="AZ62" s="5">
        <f t="shared" si="153"/>
        <v>1.5276253649122613E-3</v>
      </c>
      <c r="BA62" s="5">
        <f t="shared" si="154"/>
        <v>5.6889367658103035E-4</v>
      </c>
      <c r="BB62" s="5">
        <f t="shared" si="155"/>
        <v>1.5889367708577711E-4</v>
      </c>
      <c r="BC62" s="5">
        <f t="shared" si="156"/>
        <v>3.5503577075521431E-5</v>
      </c>
      <c r="BD62" s="5">
        <f t="shared" si="157"/>
        <v>1.4875253623755931E-4</v>
      </c>
      <c r="BE62" s="5">
        <f t="shared" si="158"/>
        <v>2.6504429401735834E-4</v>
      </c>
      <c r="BF62" s="5">
        <f t="shared" si="159"/>
        <v>2.3612531109712433E-4</v>
      </c>
      <c r="BG62" s="5">
        <f t="shared" si="160"/>
        <v>1.4024111893554475E-4</v>
      </c>
      <c r="BH62" s="5">
        <f t="shared" si="161"/>
        <v>6.2469705224243695E-5</v>
      </c>
      <c r="BI62" s="5">
        <f t="shared" si="162"/>
        <v>2.2261454274890602E-5</v>
      </c>
      <c r="BJ62" s="8">
        <f t="shared" si="163"/>
        <v>0.52689819629931056</v>
      </c>
      <c r="BK62" s="8">
        <f t="shared" si="164"/>
        <v>0.23570760326614906</v>
      </c>
      <c r="BL62" s="8">
        <f t="shared" si="165"/>
        <v>0.22472818843564119</v>
      </c>
      <c r="BM62" s="8">
        <f t="shared" si="166"/>
        <v>0.5512102345422365</v>
      </c>
      <c r="BN62" s="8">
        <f t="shared" si="167"/>
        <v>0.4461965131100904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1.45714285714286</v>
      </c>
      <c r="F63">
        <f>VLOOKUP(B63,home!$B$2:$E$405,3,FALSE)</f>
        <v>1.23</v>
      </c>
      <c r="G63">
        <f>VLOOKUP(C63,away!$B$2:$E$405,4,FALSE)</f>
        <v>1.32</v>
      </c>
      <c r="H63">
        <f>VLOOKUP(A63,away!$A$2:$E$405,3,FALSE)</f>
        <v>1.1499999999999999</v>
      </c>
      <c r="I63">
        <f>VLOOKUP(C63,away!$B$2:$E$405,3,FALSE)</f>
        <v>0.37</v>
      </c>
      <c r="J63">
        <f>VLOOKUP(B63,home!$B$2:$E$405,4,FALSE)</f>
        <v>0.81</v>
      </c>
      <c r="K63" s="3">
        <f t="shared" si="112"/>
        <v>2.3658171428571477</v>
      </c>
      <c r="L63" s="3">
        <f t="shared" si="113"/>
        <v>0.34465499999999999</v>
      </c>
      <c r="M63" s="5">
        <f t="shared" si="114"/>
        <v>6.6505399251977057E-2</v>
      </c>
      <c r="N63" s="5">
        <f t="shared" si="115"/>
        <v>0.15733961364288626</v>
      </c>
      <c r="O63" s="5">
        <f t="shared" si="116"/>
        <v>2.292141837919015E-2</v>
      </c>
      <c r="P63" s="5">
        <f t="shared" si="117"/>
        <v>5.4227884540088964E-2</v>
      </c>
      <c r="Q63" s="5">
        <f t="shared" si="118"/>
        <v>0.18611837760343033</v>
      </c>
      <c r="R63" s="5">
        <f t="shared" si="119"/>
        <v>3.9499907257398905E-3</v>
      </c>
      <c r="S63" s="5">
        <f t="shared" si="120"/>
        <v>1.1054228283599844E-2</v>
      </c>
      <c r="T63" s="5">
        <f t="shared" si="121"/>
        <v>6.4146629432910288E-2</v>
      </c>
      <c r="U63" s="5">
        <f t="shared" si="122"/>
        <v>9.3449557730821784E-3</v>
      </c>
      <c r="V63" s="5">
        <f t="shared" si="123"/>
        <v>1.0015016688455279E-3</v>
      </c>
      <c r="W63" s="5">
        <f t="shared" si="124"/>
        <v>0.14677401611165178</v>
      </c>
      <c r="X63" s="5">
        <f t="shared" si="125"/>
        <v>5.0586398522961346E-2</v>
      </c>
      <c r="Y63" s="5">
        <f t="shared" si="126"/>
        <v>8.7174275914656194E-3</v>
      </c>
      <c r="Z63" s="5">
        <f t="shared" si="127"/>
        <v>4.5379468452662737E-4</v>
      </c>
      <c r="AA63" s="5">
        <f t="shared" si="128"/>
        <v>1.0735952439905462E-3</v>
      </c>
      <c r="AB63" s="5">
        <f t="shared" si="129"/>
        <v>1.2699650163613683E-3</v>
      </c>
      <c r="AC63" s="5">
        <f t="shared" si="130"/>
        <v>5.1038447137101408E-5</v>
      </c>
      <c r="AD63" s="5">
        <f t="shared" si="131"/>
        <v>8.6810120860734238E-2</v>
      </c>
      <c r="AE63" s="5">
        <f t="shared" si="132"/>
        <v>2.9919542205256357E-2</v>
      </c>
      <c r="AF63" s="5">
        <f t="shared" si="133"/>
        <v>5.1559599093763146E-3</v>
      </c>
      <c r="AG63" s="5">
        <f t="shared" si="134"/>
        <v>5.9234245418869798E-4</v>
      </c>
      <c r="AH63" s="5">
        <f t="shared" si="135"/>
        <v>3.9100651748881177E-5</v>
      </c>
      <c r="AI63" s="5">
        <f t="shared" si="136"/>
        <v>9.2504992204390406E-5</v>
      </c>
      <c r="AJ63" s="5">
        <f t="shared" si="137"/>
        <v>1.0942494817850682E-4</v>
      </c>
      <c r="AK63" s="5">
        <f t="shared" si="138"/>
        <v>8.6293139418988827E-5</v>
      </c>
      <c r="AL63" s="5">
        <f t="shared" si="139"/>
        <v>1.6646510205704192E-6</v>
      </c>
      <c r="AM63" s="5">
        <f t="shared" si="140"/>
        <v>4.107537442116517E-2</v>
      </c>
      <c r="AN63" s="5">
        <f t="shared" si="141"/>
        <v>1.4156833171126683E-2</v>
      </c>
      <c r="AO63" s="5">
        <f t="shared" si="142"/>
        <v>2.4396116682973328E-3</v>
      </c>
      <c r="AP63" s="5">
        <f t="shared" si="143"/>
        <v>2.8027478651233915E-4</v>
      </c>
      <c r="AQ63" s="5">
        <f t="shared" si="144"/>
        <v>2.4149526636352554E-5</v>
      </c>
      <c r="AR63" s="5">
        <f t="shared" si="145"/>
        <v>2.6952470257021304E-6</v>
      </c>
      <c r="AS63" s="5">
        <f t="shared" si="146"/>
        <v>6.3764616176408404E-6</v>
      </c>
      <c r="AT63" s="5">
        <f t="shared" si="147"/>
        <v>7.5427711028926597E-6</v>
      </c>
      <c r="AU63" s="5">
        <f t="shared" si="148"/>
        <v>5.9482723932903235E-6</v>
      </c>
      <c r="AV63" s="5">
        <f t="shared" si="149"/>
        <v>3.5181311996075399E-6</v>
      </c>
      <c r="AW63" s="5">
        <f t="shared" si="150"/>
        <v>3.7703915921930175E-8</v>
      </c>
      <c r="AX63" s="5">
        <f t="shared" si="151"/>
        <v>1.6196137492478092E-2</v>
      </c>
      <c r="AY63" s="5">
        <f t="shared" si="152"/>
        <v>5.5820797674700374E-3</v>
      </c>
      <c r="AZ63" s="5">
        <f t="shared" si="153"/>
        <v>9.6194585112869266E-4</v>
      </c>
      <c r="BA63" s="5">
        <f t="shared" si="154"/>
        <v>1.1051314910691988E-4</v>
      </c>
      <c r="BB63" s="5">
        <f t="shared" si="155"/>
        <v>9.5222273513613645E-6</v>
      </c>
      <c r="BC63" s="5">
        <f t="shared" si="156"/>
        <v>6.5637665355669079E-7</v>
      </c>
      <c r="BD63" s="5">
        <f t="shared" si="157"/>
        <v>1.5482172727389448E-7</v>
      </c>
      <c r="BE63" s="5">
        <f t="shared" si="158"/>
        <v>3.6627989647133362E-7</v>
      </c>
      <c r="BF63" s="5">
        <f t="shared" si="159"/>
        <v>4.332756290779112E-7</v>
      </c>
      <c r="BG63" s="5">
        <f t="shared" si="160"/>
        <v>3.4168363695157908E-7</v>
      </c>
      <c r="BH63" s="5">
        <f t="shared" si="161"/>
        <v>2.0209025143345594E-7</v>
      </c>
      <c r="BI63" s="5">
        <f t="shared" si="162"/>
        <v>9.5621716249116224E-8</v>
      </c>
      <c r="BJ63" s="8">
        <f t="shared" si="163"/>
        <v>0.81699752677278792</v>
      </c>
      <c r="BK63" s="8">
        <f t="shared" si="164"/>
        <v>0.13842379661013912</v>
      </c>
      <c r="BL63" s="8">
        <f t="shared" si="165"/>
        <v>3.8914923526111492E-2</v>
      </c>
      <c r="BM63" s="8">
        <f t="shared" si="166"/>
        <v>0.49814531538669821</v>
      </c>
      <c r="BN63" s="8">
        <f t="shared" si="167"/>
        <v>0.49106268414331267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1.45714285714286</v>
      </c>
      <c r="F64">
        <f>VLOOKUP(B64,home!$B$2:$E$405,3,FALSE)</f>
        <v>0.88</v>
      </c>
      <c r="G64">
        <f>VLOOKUP(C64,away!$B$2:$E$405,4,FALSE)</f>
        <v>1</v>
      </c>
      <c r="H64">
        <f>VLOOKUP(A64,away!$A$2:$E$405,3,FALSE)</f>
        <v>1.1499999999999999</v>
      </c>
      <c r="I64">
        <f>VLOOKUP(C64,away!$B$2:$E$405,3,FALSE)</f>
        <v>1.43</v>
      </c>
      <c r="J64">
        <f>VLOOKUP(B64,home!$B$2:$E$405,4,FALSE)</f>
        <v>0.99</v>
      </c>
      <c r="K64" s="3">
        <f t="shared" si="112"/>
        <v>1.2822857142857167</v>
      </c>
      <c r="L64" s="3">
        <f t="shared" si="113"/>
        <v>1.6280549999999998</v>
      </c>
      <c r="M64" s="5">
        <f t="shared" si="114"/>
        <v>5.4457172371380431E-2</v>
      </c>
      <c r="N64" s="5">
        <f t="shared" si="115"/>
        <v>6.9829654172215955E-2</v>
      </c>
      <c r="O64" s="5">
        <f t="shared" si="116"/>
        <v>8.8659271765087755E-2</v>
      </c>
      <c r="P64" s="5">
        <f t="shared" si="117"/>
        <v>0.11368651762334703</v>
      </c>
      <c r="Q64" s="5">
        <f t="shared" si="118"/>
        <v>4.4770783989272263E-2</v>
      </c>
      <c r="R64" s="5">
        <f t="shared" si="119"/>
        <v>7.2171085346754982E-2</v>
      </c>
      <c r="S64" s="5">
        <f t="shared" si="120"/>
        <v>5.9333893620025897E-2</v>
      </c>
      <c r="T64" s="5">
        <f t="shared" si="121"/>
        <v>7.288929872765465E-2</v>
      </c>
      <c r="U64" s="5">
        <f t="shared" si="122"/>
        <v>9.2543951724639126E-2</v>
      </c>
      <c r="V64" s="5">
        <f t="shared" si="123"/>
        <v>1.3763035037868273E-2</v>
      </c>
      <c r="W64" s="5">
        <f t="shared" si="124"/>
        <v>1.9136312242271834E-2</v>
      </c>
      <c r="X64" s="5">
        <f t="shared" si="125"/>
        <v>3.1154968827591865E-2</v>
      </c>
      <c r="Y64" s="5">
        <f t="shared" si="126"/>
        <v>2.5361001387302538E-2</v>
      </c>
      <c r="Z64" s="5">
        <f t="shared" si="127"/>
        <v>3.9166165451403716E-2</v>
      </c>
      <c r="AA64" s="5">
        <f t="shared" si="128"/>
        <v>5.0222214441685772E-2</v>
      </c>
      <c r="AB64" s="5">
        <f t="shared" si="129"/>
        <v>3.2199614059183743E-2</v>
      </c>
      <c r="AC64" s="5">
        <f t="shared" si="130"/>
        <v>1.7957592375445028E-3</v>
      </c>
      <c r="AD64" s="5">
        <f t="shared" si="131"/>
        <v>6.134554953094013E-3</v>
      </c>
      <c r="AE64" s="5">
        <f t="shared" si="132"/>
        <v>9.9873928641594726E-3</v>
      </c>
      <c r="AF64" s="5">
        <f t="shared" si="133"/>
        <v>8.130012444729575E-3</v>
      </c>
      <c r="AG64" s="5">
        <f t="shared" si="134"/>
        <v>4.4120358035680679E-3</v>
      </c>
      <c r="AH64" s="5">
        <f t="shared" si="135"/>
        <v>1.5941167873496268E-2</v>
      </c>
      <c r="AI64" s="5">
        <f t="shared" si="136"/>
        <v>2.0441131833214683E-2</v>
      </c>
      <c r="AJ64" s="5">
        <f t="shared" si="137"/>
        <v>1.31056856667811E-2</v>
      </c>
      <c r="AK64" s="5">
        <f t="shared" si="138"/>
        <v>5.6017445021441584E-3</v>
      </c>
      <c r="AL64" s="5">
        <f t="shared" si="139"/>
        <v>1.499553541371036E-4</v>
      </c>
      <c r="AM64" s="5">
        <f t="shared" si="140"/>
        <v>1.5732504359706268E-3</v>
      </c>
      <c r="AN64" s="5">
        <f t="shared" si="141"/>
        <v>2.5613382385341584E-3</v>
      </c>
      <c r="AO64" s="5">
        <f t="shared" si="142"/>
        <v>2.0849997629683648E-3</v>
      </c>
      <c r="AP64" s="5">
        <f t="shared" si="143"/>
        <v>1.1314980963664867E-3</v>
      </c>
      <c r="AQ64" s="5">
        <f t="shared" si="144"/>
        <v>4.6053528331998513E-4</v>
      </c>
      <c r="AR64" s="5">
        <f t="shared" si="145"/>
        <v>5.190619612456991E-3</v>
      </c>
      <c r="AS64" s="5">
        <f t="shared" si="146"/>
        <v>6.6558573773448622E-3</v>
      </c>
      <c r="AT64" s="5">
        <f t="shared" si="147"/>
        <v>4.2673554156462583E-3</v>
      </c>
      <c r="AU64" s="5">
        <f t="shared" si="148"/>
        <v>1.8239896290876605E-3</v>
      </c>
      <c r="AV64" s="5">
        <f t="shared" si="149"/>
        <v>5.8471896109610279E-4</v>
      </c>
      <c r="AW64" s="5">
        <f t="shared" si="150"/>
        <v>8.6958762824572684E-6</v>
      </c>
      <c r="AX64" s="5">
        <f t="shared" si="151"/>
        <v>3.3622609317315199E-4</v>
      </c>
      <c r="AY64" s="5">
        <f t="shared" si="152"/>
        <v>5.4739457212101591E-4</v>
      </c>
      <c r="AZ64" s="5">
        <f t="shared" si="153"/>
        <v>4.4559423505724028E-4</v>
      </c>
      <c r="BA64" s="5">
        <f t="shared" si="154"/>
        <v>2.4181730745203838E-4</v>
      </c>
      <c r="BB64" s="5">
        <f t="shared" si="155"/>
        <v>9.8422969120957082E-5</v>
      </c>
      <c r="BC64" s="5">
        <f t="shared" si="156"/>
        <v>3.2047601398443937E-5</v>
      </c>
      <c r="BD64" s="5">
        <f t="shared" si="157"/>
        <v>1.4084357021931101E-3</v>
      </c>
      <c r="BE64" s="5">
        <f t="shared" si="158"/>
        <v>1.8060169804121971E-3</v>
      </c>
      <c r="BF64" s="5">
        <f t="shared" si="159"/>
        <v>1.157914886869994E-3</v>
      </c>
      <c r="BG64" s="5">
        <f t="shared" si="160"/>
        <v>4.9492590593071815E-4</v>
      </c>
      <c r="BH64" s="5">
        <f t="shared" si="161"/>
        <v>1.5865910470121917E-4</v>
      </c>
      <c r="BI64" s="5">
        <f t="shared" si="162"/>
        <v>4.0689260679947005E-5</v>
      </c>
      <c r="BJ64" s="8">
        <f t="shared" si="163"/>
        <v>0.30131914000734261</v>
      </c>
      <c r="BK64" s="8">
        <f t="shared" si="164"/>
        <v>0.24373372781642424</v>
      </c>
      <c r="BL64" s="8">
        <f t="shared" si="165"/>
        <v>0.41447505004940666</v>
      </c>
      <c r="BM64" s="8">
        <f t="shared" si="166"/>
        <v>0.55458089936068033</v>
      </c>
      <c r="BN64" s="8">
        <f t="shared" si="167"/>
        <v>0.44357448526805843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1.3245283018867899</v>
      </c>
      <c r="F65">
        <f>VLOOKUP(B65,home!$B$2:$E$405,3,FALSE)</f>
        <v>0.59</v>
      </c>
      <c r="G65">
        <f>VLOOKUP(C65,away!$B$2:$E$405,4,FALSE)</f>
        <v>0.65</v>
      </c>
      <c r="H65">
        <f>VLOOKUP(A65,away!$A$2:$E$405,3,FALSE)</f>
        <v>1.3056603773584901</v>
      </c>
      <c r="I65">
        <f>VLOOKUP(C65,away!$B$2:$E$405,3,FALSE)</f>
        <v>1.4</v>
      </c>
      <c r="J65">
        <f>VLOOKUP(B65,home!$B$2:$E$405,4,FALSE)</f>
        <v>0.82</v>
      </c>
      <c r="K65" s="3">
        <f t="shared" si="112"/>
        <v>0.50795660377358398</v>
      </c>
      <c r="L65" s="3">
        <f t="shared" si="113"/>
        <v>1.4988981132075463</v>
      </c>
      <c r="M65" s="5">
        <f t="shared" si="114"/>
        <v>0.13441077042929966</v>
      </c>
      <c r="N65" s="5">
        <f t="shared" si="115"/>
        <v>6.8274838457857923E-2</v>
      </c>
      <c r="O65" s="5">
        <f t="shared" si="116"/>
        <v>0.20146805019124991</v>
      </c>
      <c r="P65" s="5">
        <f t="shared" si="117"/>
        <v>0.10233702654403326</v>
      </c>
      <c r="Q65" s="5">
        <f t="shared" si="118"/>
        <v>1.7340327533121792E-2</v>
      </c>
      <c r="R65" s="5">
        <f t="shared" si="119"/>
        <v>0.15099004015163392</v>
      </c>
      <c r="S65" s="5">
        <f t="shared" si="120"/>
        <v>1.9479218384852049E-2</v>
      </c>
      <c r="T65" s="5">
        <f t="shared" si="121"/>
        <v>2.5991384221797118E-2</v>
      </c>
      <c r="U65" s="5">
        <f t="shared" si="122"/>
        <v>7.6696387999061047E-2</v>
      </c>
      <c r="V65" s="5">
        <f t="shared" si="123"/>
        <v>1.6478881884412868E-3</v>
      </c>
      <c r="W65" s="5">
        <f t="shared" si="124"/>
        <v>2.9360446273487065E-3</v>
      </c>
      <c r="X65" s="5">
        <f t="shared" si="125"/>
        <v>4.4008317522261286E-3</v>
      </c>
      <c r="Y65" s="5">
        <f t="shared" si="126"/>
        <v>3.2981992049778033E-3</v>
      </c>
      <c r="Z65" s="5">
        <f t="shared" si="127"/>
        <v>7.5439562098805271E-2</v>
      </c>
      <c r="AA65" s="5">
        <f t="shared" si="128"/>
        <v>3.8320023753875512E-2</v>
      </c>
      <c r="AB65" s="5">
        <f t="shared" si="129"/>
        <v>9.7324545612708317E-3</v>
      </c>
      <c r="AC65" s="5">
        <f t="shared" si="130"/>
        <v>7.8416324424509097E-5</v>
      </c>
      <c r="AD65" s="5">
        <f t="shared" si="131"/>
        <v>3.7284581435893154E-4</v>
      </c>
      <c r="AE65" s="5">
        <f t="shared" si="132"/>
        <v>5.5885788765993357E-4</v>
      </c>
      <c r="AF65" s="5">
        <f t="shared" si="133"/>
        <v>4.1883551668231477E-4</v>
      </c>
      <c r="AG65" s="5">
        <f t="shared" si="134"/>
        <v>2.0926392189980986E-4</v>
      </c>
      <c r="AH65" s="5">
        <f t="shared" si="135"/>
        <v>2.826905432277569E-2</v>
      </c>
      <c r="AI65" s="5">
        <f t="shared" si="136"/>
        <v>1.4359452825688093E-2</v>
      </c>
      <c r="AJ65" s="5">
        <f t="shared" si="137"/>
        <v>3.6469894446917576E-3</v>
      </c>
      <c r="AK65" s="5">
        <f t="shared" si="138"/>
        <v>6.1750412410791172E-4</v>
      </c>
      <c r="AL65" s="5">
        <f t="shared" si="139"/>
        <v>2.3881697719566657E-6</v>
      </c>
      <c r="AM65" s="5">
        <f t="shared" si="140"/>
        <v>3.7877898718591819E-5</v>
      </c>
      <c r="AN65" s="5">
        <f t="shared" si="141"/>
        <v>5.6775110921563809E-5</v>
      </c>
      <c r="AO65" s="5">
        <f t="shared" si="142"/>
        <v>4.2550053318740588E-5</v>
      </c>
      <c r="AP65" s="5">
        <f t="shared" si="143"/>
        <v>2.1259398212113594E-5</v>
      </c>
      <c r="AQ65" s="5">
        <f t="shared" si="144"/>
        <v>7.9664179670162386E-6</v>
      </c>
      <c r="AR65" s="5">
        <f t="shared" si="145"/>
        <v>8.4744864373140164E-3</v>
      </c>
      <c r="AS65" s="5">
        <f t="shared" si="146"/>
        <v>4.3046713494233266E-3</v>
      </c>
      <c r="AT65" s="5">
        <f t="shared" si="147"/>
        <v>1.0932931195072617E-3</v>
      </c>
      <c r="AU65" s="5">
        <f t="shared" si="148"/>
        <v>1.8511515330464531E-4</v>
      </c>
      <c r="AV65" s="5">
        <f t="shared" si="149"/>
        <v>2.3507616144913485E-5</v>
      </c>
      <c r="AW65" s="5">
        <f t="shared" si="150"/>
        <v>5.0508145160745891E-8</v>
      </c>
      <c r="AX65" s="5">
        <f t="shared" si="151"/>
        <v>3.2067214651959488E-6</v>
      </c>
      <c r="AY65" s="5">
        <f t="shared" si="152"/>
        <v>4.8065487537643454E-6</v>
      </c>
      <c r="AZ65" s="5">
        <f t="shared" si="153"/>
        <v>3.6022634290287314E-6</v>
      </c>
      <c r="BA65" s="5">
        <f t="shared" si="154"/>
        <v>1.7998086190159042E-6</v>
      </c>
      <c r="BB65" s="5">
        <f t="shared" si="155"/>
        <v>6.7443243579440476E-7</v>
      </c>
      <c r="BC65" s="5">
        <f t="shared" si="156"/>
        <v>2.0218110109964043E-7</v>
      </c>
      <c r="BD65" s="5">
        <f t="shared" si="157"/>
        <v>2.1170652885488211E-3</v>
      </c>
      <c r="BE65" s="5">
        <f t="shared" si="158"/>
        <v>1.0753772939382017E-3</v>
      </c>
      <c r="BF65" s="5">
        <f t="shared" si="159"/>
        <v>2.7312249900203798E-4</v>
      </c>
      <c r="BG65" s="5">
        <f t="shared" si="160"/>
        <v>4.6244792335743111E-5</v>
      </c>
      <c r="BH65" s="5">
        <f t="shared" si="161"/>
        <v>5.8725869142696818E-6</v>
      </c>
      <c r="BI65" s="5">
        <f t="shared" si="162"/>
        <v>5.9660386086752401E-7</v>
      </c>
      <c r="BJ65" s="8">
        <f t="shared" si="163"/>
        <v>0.12398214977287235</v>
      </c>
      <c r="BK65" s="8">
        <f t="shared" si="164"/>
        <v>0.25796051458957653</v>
      </c>
      <c r="BL65" s="8">
        <f t="shared" si="165"/>
        <v>0.54169931011464867</v>
      </c>
      <c r="BM65" s="8">
        <f t="shared" si="166"/>
        <v>0.32425572722809781</v>
      </c>
      <c r="BN65" s="8">
        <f t="shared" si="167"/>
        <v>0.67482105330719633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1.3245283018867899</v>
      </c>
      <c r="F66">
        <f>VLOOKUP(B66,home!$B$2:$E$405,3,FALSE)</f>
        <v>0.54</v>
      </c>
      <c r="G66">
        <f>VLOOKUP(C66,away!$B$2:$E$405,4,FALSE)</f>
        <v>0.59</v>
      </c>
      <c r="H66">
        <f>VLOOKUP(A66,away!$A$2:$E$405,3,FALSE)</f>
        <v>1.3056603773584901</v>
      </c>
      <c r="I66">
        <f>VLOOKUP(C66,away!$B$2:$E$405,3,FALSE)</f>
        <v>0.97</v>
      </c>
      <c r="J66">
        <f>VLOOKUP(B66,home!$B$2:$E$405,4,FALSE)</f>
        <v>1.0900000000000001</v>
      </c>
      <c r="K66" s="3">
        <f t="shared" si="112"/>
        <v>0.42199471698113128</v>
      </c>
      <c r="L66" s="3">
        <f t="shared" si="113"/>
        <v>1.3804747169811316</v>
      </c>
      <c r="M66" s="5">
        <f t="shared" si="114"/>
        <v>0.16489119712338843</v>
      </c>
      <c r="N66" s="5">
        <f t="shared" si="115"/>
        <v>6.9583214062764229E-2</v>
      </c>
      <c r="O66" s="5">
        <f t="shared" si="116"/>
        <v>0.2276281286815896</v>
      </c>
      <c r="P66" s="5">
        <f t="shared" si="117"/>
        <v>9.6057867739931926E-2</v>
      </c>
      <c r="Q66" s="5">
        <f t="shared" si="118"/>
        <v>1.4681874362526829E-2</v>
      </c>
      <c r="R66" s="5">
        <f t="shared" si="119"/>
        <v>0.15711743825933103</v>
      </c>
      <c r="S66" s="5">
        <f t="shared" si="120"/>
        <v>1.3989700656726974E-2</v>
      </c>
      <c r="T66" s="5">
        <f t="shared" si="121"/>
        <v>2.0267956355361751E-2</v>
      </c>
      <c r="U66" s="5">
        <f t="shared" si="122"/>
        <v>6.6302728891046769E-2</v>
      </c>
      <c r="V66" s="5">
        <f t="shared" si="123"/>
        <v>9.0552695679788563E-4</v>
      </c>
      <c r="W66" s="5">
        <f t="shared" si="124"/>
        <v>2.065224472122346E-3</v>
      </c>
      <c r="X66" s="5">
        <f t="shared" si="125"/>
        <v>2.8509901686556024E-3</v>
      </c>
      <c r="Y66" s="5">
        <f t="shared" si="126"/>
        <v>1.9678599230954163E-3</v>
      </c>
      <c r="Z66" s="5">
        <f t="shared" si="127"/>
        <v>7.2298883704616831E-2</v>
      </c>
      <c r="AA66" s="5">
        <f t="shared" si="128"/>
        <v>3.0509746966981506E-2</v>
      </c>
      <c r="AB66" s="5">
        <f t="shared" si="129"/>
        <v>6.4374760182486432E-3</v>
      </c>
      <c r="AC66" s="5">
        <f t="shared" si="130"/>
        <v>3.2969842450846838E-5</v>
      </c>
      <c r="AD66" s="5">
        <f t="shared" si="131"/>
        <v>2.1787845415394385E-4</v>
      </c>
      <c r="AE66" s="5">
        <f t="shared" si="132"/>
        <v>3.0077569733445204E-4</v>
      </c>
      <c r="AF66" s="5">
        <f t="shared" si="133"/>
        <v>2.0760662282629013E-4</v>
      </c>
      <c r="AG66" s="5">
        <f t="shared" si="134"/>
        <v>9.5531897963177181E-5</v>
      </c>
      <c r="AH66" s="5">
        <f t="shared" si="135"/>
        <v>2.4951695255045668E-2</v>
      </c>
      <c r="AI66" s="5">
        <f t="shared" si="136"/>
        <v>1.0529483577352432E-2</v>
      </c>
      <c r="AJ66" s="5">
        <f t="shared" si="137"/>
        <v>2.2216932210911539E-3</v>
      </c>
      <c r="AK66" s="5">
        <f t="shared" si="138"/>
        <v>3.1251426735108665E-4</v>
      </c>
      <c r="AL66" s="5">
        <f t="shared" si="139"/>
        <v>7.6826727461501865E-7</v>
      </c>
      <c r="AM66" s="5">
        <f t="shared" si="140"/>
        <v>1.8388711319395988E-5</v>
      </c>
      <c r="AN66" s="5">
        <f t="shared" si="141"/>
        <v>2.5385151054290903E-5</v>
      </c>
      <c r="AO66" s="5">
        <f t="shared" si="142"/>
        <v>1.7521779608597758E-5</v>
      </c>
      <c r="AP66" s="5">
        <f t="shared" si="143"/>
        <v>8.0627912487282541E-6</v>
      </c>
      <c r="AQ66" s="5">
        <f t="shared" si="144"/>
        <v>2.7826198667915202E-6</v>
      </c>
      <c r="AR66" s="5">
        <f t="shared" si="145"/>
        <v>6.8890368890817139E-3</v>
      </c>
      <c r="AS66" s="5">
        <f t="shared" si="146"/>
        <v>2.907137172280611E-3</v>
      </c>
      <c r="AT66" s="5">
        <f t="shared" si="147"/>
        <v>6.1339826412094118E-4</v>
      </c>
      <c r="AU66" s="5">
        <f t="shared" si="148"/>
        <v>8.6283608954811287E-5</v>
      </c>
      <c r="AV66" s="5">
        <f t="shared" si="149"/>
        <v>9.1028067852490445E-6</v>
      </c>
      <c r="AW66" s="5">
        <f t="shared" si="150"/>
        <v>1.2432123178686828E-8</v>
      </c>
      <c r="AX66" s="5">
        <f t="shared" si="151"/>
        <v>1.2933231714793722E-6</v>
      </c>
      <c r="AY66" s="5">
        <f t="shared" si="152"/>
        <v>1.7853999391131257E-6</v>
      </c>
      <c r="AZ66" s="5">
        <f t="shared" si="153"/>
        <v>1.2323497378226612E-6</v>
      </c>
      <c r="BA66" s="5">
        <f t="shared" si="154"/>
        <v>5.670758851808369E-7</v>
      </c>
      <c r="BB66" s="5">
        <f t="shared" si="155"/>
        <v>1.9570848052546011E-7</v>
      </c>
      <c r="BC66" s="5">
        <f t="shared" si="156"/>
        <v>5.4034121852838301E-8</v>
      </c>
      <c r="BD66" s="5">
        <f t="shared" si="157"/>
        <v>1.5850235416212763E-3</v>
      </c>
      <c r="BE66" s="5">
        <f t="shared" si="158"/>
        <v>6.6887156085490085E-4</v>
      </c>
      <c r="BF66" s="5">
        <f t="shared" si="159"/>
        <v>1.4113013250984568E-4</v>
      </c>
      <c r="BG66" s="5">
        <f t="shared" si="160"/>
        <v>1.9852056775333965E-5</v>
      </c>
      <c r="BH66" s="5">
        <f t="shared" si="161"/>
        <v>2.094365770100101E-6</v>
      </c>
      <c r="BI66" s="5">
        <f t="shared" si="162"/>
        <v>1.7676225808167228E-7</v>
      </c>
      <c r="BJ66" s="8">
        <f t="shared" si="163"/>
        <v>0.11231618096123781</v>
      </c>
      <c r="BK66" s="8">
        <f t="shared" si="164"/>
        <v>0.27587981598650985</v>
      </c>
      <c r="BL66" s="8">
        <f t="shared" si="165"/>
        <v>0.53893301229905077</v>
      </c>
      <c r="BM66" s="8">
        <f t="shared" si="166"/>
        <v>0.26946639975406717</v>
      </c>
      <c r="BN66" s="8">
        <f t="shared" si="167"/>
        <v>0.72995972022953204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1.3245283018867899</v>
      </c>
      <c r="F67">
        <f>VLOOKUP(B67,home!$B$2:$E$405,3,FALSE)</f>
        <v>0.75</v>
      </c>
      <c r="G67">
        <f>VLOOKUP(C67,away!$B$2:$E$405,4,FALSE)</f>
        <v>0.7</v>
      </c>
      <c r="H67">
        <f>VLOOKUP(A67,away!$A$2:$E$405,3,FALSE)</f>
        <v>1.3056603773584901</v>
      </c>
      <c r="I67">
        <f>VLOOKUP(C67,away!$B$2:$E$405,3,FALSE)</f>
        <v>1.35</v>
      </c>
      <c r="J67">
        <f>VLOOKUP(B67,home!$B$2:$E$405,4,FALSE)</f>
        <v>1.1499999999999999</v>
      </c>
      <c r="K67" s="3">
        <f t="shared" si="112"/>
        <v>0.69537735849056459</v>
      </c>
      <c r="L67" s="3">
        <f t="shared" si="113"/>
        <v>2.0270377358490554</v>
      </c>
      <c r="M67" s="5">
        <f t="shared" si="114"/>
        <v>6.5715852638503422E-2</v>
      </c>
      <c r="N67" s="5">
        <f t="shared" si="115"/>
        <v>4.5697316018717717E-2</v>
      </c>
      <c r="O67" s="5">
        <f t="shared" si="116"/>
        <v>0.13320851314174215</v>
      </c>
      <c r="P67" s="5">
        <f t="shared" si="117"/>
        <v>9.2630183996960325E-2</v>
      </c>
      <c r="Q67" s="5">
        <f t="shared" si="118"/>
        <v>1.5888439451602242E-2</v>
      </c>
      <c r="R67" s="5">
        <f t="shared" si="119"/>
        <v>0.1350093414373281</v>
      </c>
      <c r="S67" s="5">
        <f t="shared" si="120"/>
        <v>3.2641861296810716E-2</v>
      </c>
      <c r="T67" s="5">
        <f t="shared" si="121"/>
        <v>3.2206466332150616E-2</v>
      </c>
      <c r="U67" s="5">
        <f t="shared" si="122"/>
        <v>9.3882439220239949E-2</v>
      </c>
      <c r="V67" s="5">
        <f t="shared" si="123"/>
        <v>5.1122818020105211E-3</v>
      </c>
      <c r="W67" s="5">
        <f t="shared" si="124"/>
        <v>3.6828203521308144E-3</v>
      </c>
      <c r="X67" s="5">
        <f t="shared" si="125"/>
        <v>7.4652158281220673E-3</v>
      </c>
      <c r="Y67" s="5">
        <f t="shared" si="126"/>
        <v>7.5661370949305449E-3</v>
      </c>
      <c r="Z67" s="5">
        <f t="shared" si="127"/>
        <v>9.1223009928531218E-2</v>
      </c>
      <c r="AA67" s="5">
        <f t="shared" si="128"/>
        <v>6.3434415677660588E-2</v>
      </c>
      <c r="AB67" s="5">
        <f t="shared" si="129"/>
        <v>2.2055428205662038E-2</v>
      </c>
      <c r="AC67" s="5">
        <f t="shared" si="130"/>
        <v>4.5037801473252198E-4</v>
      </c>
      <c r="AD67" s="5">
        <f t="shared" si="131"/>
        <v>6.4023747206500394E-4</v>
      </c>
      <c r="AE67" s="5">
        <f t="shared" si="132"/>
        <v>1.2977855157803684E-3</v>
      </c>
      <c r="AF67" s="5">
        <f t="shared" si="133"/>
        <v>1.3153301067625686E-3</v>
      </c>
      <c r="AG67" s="5">
        <f t="shared" si="134"/>
        <v>8.8874125383536448E-4</v>
      </c>
      <c r="AH67" s="5">
        <f t="shared" si="135"/>
        <v>4.6228120875716455E-2</v>
      </c>
      <c r="AI67" s="5">
        <f t="shared" si="136"/>
        <v>3.214598858253824E-2</v>
      </c>
      <c r="AJ67" s="5">
        <f t="shared" si="137"/>
        <v>1.1176796313296643E-2</v>
      </c>
      <c r="AK67" s="5">
        <f t="shared" si="138"/>
        <v>2.5906970322424339E-3</v>
      </c>
      <c r="AL67" s="5">
        <f t="shared" si="139"/>
        <v>2.5393323953262381E-5</v>
      </c>
      <c r="AM67" s="5">
        <f t="shared" si="140"/>
        <v>8.904132842624783E-5</v>
      </c>
      <c r="AN67" s="5">
        <f t="shared" si="141"/>
        <v>1.8049013277013354E-4</v>
      </c>
      <c r="AO67" s="5">
        <f t="shared" si="142"/>
        <v>1.8293015503673349E-4</v>
      </c>
      <c r="AP67" s="5">
        <f t="shared" si="143"/>
        <v>1.2360210909472566E-4</v>
      </c>
      <c r="AQ67" s="5">
        <f t="shared" si="144"/>
        <v>6.2636534841385157E-5</v>
      </c>
      <c r="AR67" s="5">
        <f t="shared" si="145"/>
        <v>1.8741229094493755E-2</v>
      </c>
      <c r="AS67" s="5">
        <f t="shared" si="146"/>
        <v>1.3032226382595585E-2</v>
      </c>
      <c r="AT67" s="5">
        <f t="shared" si="147"/>
        <v>4.531157578590181E-3</v>
      </c>
      <c r="AU67" s="5">
        <f t="shared" si="148"/>
        <v>1.0502881293015145E-3</v>
      </c>
      <c r="AV67" s="5">
        <f t="shared" si="149"/>
        <v>1.8258664625192086E-4</v>
      </c>
      <c r="AW67" s="5">
        <f t="shared" si="150"/>
        <v>9.9425877371386942E-7</v>
      </c>
      <c r="AX67" s="5">
        <f t="shared" si="151"/>
        <v>1.0319553959589172E-5</v>
      </c>
      <c r="AY67" s="5">
        <f t="shared" si="152"/>
        <v>2.0918125293217789E-5</v>
      </c>
      <c r="AZ67" s="5">
        <f t="shared" si="153"/>
        <v>2.1200914666285529E-5</v>
      </c>
      <c r="BA67" s="5">
        <f t="shared" si="154"/>
        <v>1.4325018021025484E-5</v>
      </c>
      <c r="BB67" s="5">
        <f t="shared" si="155"/>
        <v>7.2593380238341043E-6</v>
      </c>
      <c r="BC67" s="5">
        <f t="shared" si="156"/>
        <v>2.9429904223191288E-6</v>
      </c>
      <c r="BD67" s="5">
        <f t="shared" si="157"/>
        <v>6.3315297651218381E-3</v>
      </c>
      <c r="BE67" s="5">
        <f t="shared" si="158"/>
        <v>4.4028024432748092E-3</v>
      </c>
      <c r="BF67" s="5">
        <f t="shared" si="159"/>
        <v>1.5308045664801199E-3</v>
      </c>
      <c r="BG67" s="5">
        <f t="shared" si="160"/>
        <v>3.5482894526807997E-4</v>
      </c>
      <c r="BH67" s="5">
        <f t="shared" si="161"/>
        <v>6.1685003669127613E-5</v>
      </c>
      <c r="BI67" s="5">
        <f t="shared" si="162"/>
        <v>8.5788709819837523E-6</v>
      </c>
      <c r="BJ67" s="8">
        <f t="shared" si="163"/>
        <v>0.11736415562665281</v>
      </c>
      <c r="BK67" s="8">
        <f t="shared" si="164"/>
        <v>0.196596869198264</v>
      </c>
      <c r="BL67" s="8">
        <f t="shared" si="165"/>
        <v>0.58995945791245541</v>
      </c>
      <c r="BM67" s="8">
        <f t="shared" si="166"/>
        <v>0.50697392211452985</v>
      </c>
      <c r="BN67" s="8">
        <f t="shared" si="167"/>
        <v>0.48814964668485394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1.2263681592039799</v>
      </c>
      <c r="F68">
        <f>VLOOKUP(B68,home!$B$2:$E$405,3,FALSE)</f>
        <v>1.1000000000000001</v>
      </c>
      <c r="G68">
        <f>VLOOKUP(C68,away!$B$2:$E$405,4,FALSE)</f>
        <v>0.86</v>
      </c>
      <c r="H68">
        <f>VLOOKUP(A68,away!$A$2:$E$405,3,FALSE)</f>
        <v>1.03233830845771</v>
      </c>
      <c r="I68">
        <f>VLOOKUP(C68,away!$B$2:$E$405,3,FALSE)</f>
        <v>1.3</v>
      </c>
      <c r="J68">
        <f>VLOOKUP(B68,home!$B$2:$E$405,4,FALSE)</f>
        <v>0.51</v>
      </c>
      <c r="K68" s="3">
        <f t="shared" si="112"/>
        <v>1.1601442786069651</v>
      </c>
      <c r="L68" s="3">
        <f t="shared" si="113"/>
        <v>0.6844402985074618</v>
      </c>
      <c r="M68" s="5">
        <f t="shared" si="114"/>
        <v>0.15809098186203641</v>
      </c>
      <c r="N68" s="5">
        <f t="shared" si="115"/>
        <v>0.18340834810659901</v>
      </c>
      <c r="O68" s="5">
        <f t="shared" si="116"/>
        <v>0.10820383881698992</v>
      </c>
      <c r="P68" s="5">
        <f t="shared" si="117"/>
        <v>0.12553206452684107</v>
      </c>
      <c r="Q68" s="5">
        <f t="shared" si="118"/>
        <v>0.10639007285231275</v>
      </c>
      <c r="R68" s="5">
        <f t="shared" si="119"/>
        <v>3.7029533869776927E-2</v>
      </c>
      <c r="S68" s="5">
        <f t="shared" si="120"/>
        <v>2.4919668153688596E-2</v>
      </c>
      <c r="T68" s="5">
        <f t="shared" si="121"/>
        <v>7.2817653221267542E-2</v>
      </c>
      <c r="U68" s="5">
        <f t="shared" si="122"/>
        <v>4.2959601858504531E-2</v>
      </c>
      <c r="V68" s="5">
        <f t="shared" si="123"/>
        <v>2.1986055496590572E-3</v>
      </c>
      <c r="W68" s="5">
        <f t="shared" si="124"/>
        <v>4.114261144006294E-2</v>
      </c>
      <c r="X68" s="5">
        <f t="shared" si="125"/>
        <v>2.8159661255413186E-2</v>
      </c>
      <c r="Y68" s="5">
        <f t="shared" si="126"/>
        <v>9.6368034777620029E-3</v>
      </c>
      <c r="Z68" s="5">
        <f t="shared" si="127"/>
        <v>8.4481684051407619E-3</v>
      </c>
      <c r="AA68" s="5">
        <f t="shared" si="128"/>
        <v>9.801094239932185E-3</v>
      </c>
      <c r="AB68" s="5">
        <f t="shared" si="129"/>
        <v>5.6853417032725036E-3</v>
      </c>
      <c r="AC68" s="5">
        <f t="shared" si="130"/>
        <v>1.0911260183776998E-4</v>
      </c>
      <c r="AD68" s="5">
        <f t="shared" si="131"/>
        <v>1.1932841317284627E-2</v>
      </c>
      <c r="AE68" s="5">
        <f t="shared" si="132"/>
        <v>8.167317473244463E-3</v>
      </c>
      <c r="AF68" s="5">
        <f t="shared" si="133"/>
        <v>2.7950206046963243E-3</v>
      </c>
      <c r="AG68" s="5">
        <f t="shared" si="134"/>
        <v>6.3767491233761959E-4</v>
      </c>
      <c r="AH68" s="5">
        <f t="shared" si="135"/>
        <v>1.4455667262639627E-3</v>
      </c>
      <c r="AI68" s="5">
        <f t="shared" si="136"/>
        <v>1.6770659668197373E-3</v>
      </c>
      <c r="AJ68" s="5">
        <f t="shared" si="137"/>
        <v>9.7281924312618855E-4</v>
      </c>
      <c r="AK68" s="5">
        <f t="shared" si="138"/>
        <v>3.7620355967720186E-4</v>
      </c>
      <c r="AL68" s="5">
        <f t="shared" si="139"/>
        <v>3.4656322614388591E-6</v>
      </c>
      <c r="AM68" s="5">
        <f t="shared" si="140"/>
        <v>2.768763516354513E-3</v>
      </c>
      <c r="AN68" s="5">
        <f t="shared" si="141"/>
        <v>1.8950533276302524E-3</v>
      </c>
      <c r="AO68" s="5">
        <f t="shared" si="142"/>
        <v>6.4852543262540431E-4</v>
      </c>
      <c r="AP68" s="5">
        <f t="shared" si="143"/>
        <v>1.4795898023193751E-4</v>
      </c>
      <c r="AQ68" s="5">
        <f t="shared" si="144"/>
        <v>2.5317272149201739E-5</v>
      </c>
      <c r="AR68" s="5">
        <f t="shared" si="145"/>
        <v>1.978808243273123E-4</v>
      </c>
      <c r="AS68" s="5">
        <f t="shared" si="146"/>
        <v>2.2957030618936129E-4</v>
      </c>
      <c r="AT68" s="5">
        <f t="shared" si="147"/>
        <v>1.3316733863181837E-4</v>
      </c>
      <c r="AU68" s="5">
        <f t="shared" si="148"/>
        <v>5.1497775337006775E-5</v>
      </c>
      <c r="AV68" s="5">
        <f t="shared" si="149"/>
        <v>1.4936212354553828E-5</v>
      </c>
      <c r="AW68" s="5">
        <f t="shared" si="150"/>
        <v>7.6441209771377784E-8</v>
      </c>
      <c r="AX68" s="5">
        <f t="shared" si="151"/>
        <v>5.353608587190643E-4</v>
      </c>
      <c r="AY68" s="5">
        <f t="shared" si="152"/>
        <v>3.6642254595088745E-4</v>
      </c>
      <c r="AZ68" s="5">
        <f t="shared" si="153"/>
        <v>1.2539717836524477E-4</v>
      </c>
      <c r="BA68" s="5">
        <f t="shared" si="154"/>
        <v>2.8608960730767186E-5</v>
      </c>
      <c r="BB68" s="5">
        <f t="shared" si="155"/>
        <v>4.8952814056386363E-6</v>
      </c>
      <c r="BC68" s="5">
        <f t="shared" si="156"/>
        <v>6.7010557331066748E-7</v>
      </c>
      <c r="BD68" s="5">
        <f t="shared" si="157"/>
        <v>2.2572935078581355E-5</v>
      </c>
      <c r="BE68" s="5">
        <f t="shared" si="158"/>
        <v>2.6187861482782624E-5</v>
      </c>
      <c r="BF68" s="5">
        <f t="shared" si="159"/>
        <v>1.519084883410099E-5</v>
      </c>
      <c r="BG68" s="5">
        <f t="shared" si="160"/>
        <v>5.8745254540218488E-6</v>
      </c>
      <c r="BH68" s="5">
        <f t="shared" si="161"/>
        <v>1.703824273753609E-6</v>
      </c>
      <c r="BI68" s="5">
        <f t="shared" si="162"/>
        <v>3.9533639658938347E-7</v>
      </c>
      <c r="BJ68" s="8">
        <f t="shared" si="163"/>
        <v>0.47163497812071664</v>
      </c>
      <c r="BK68" s="8">
        <f t="shared" si="164"/>
        <v>0.31122032087227525</v>
      </c>
      <c r="BL68" s="8">
        <f t="shared" si="165"/>
        <v>0.20885004377272307</v>
      </c>
      <c r="BM68" s="8">
        <f t="shared" si="166"/>
        <v>0.28113232503155849</v>
      </c>
      <c r="BN68" s="8">
        <f t="shared" si="167"/>
        <v>0.71865484003455604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1.2263681592039799</v>
      </c>
      <c r="F69">
        <f>VLOOKUP(B69,home!$B$2:$E$405,3,FALSE)</f>
        <v>0.87</v>
      </c>
      <c r="G69">
        <f>VLOOKUP(C69,away!$B$2:$E$405,4,FALSE)</f>
        <v>0.96</v>
      </c>
      <c r="H69">
        <f>VLOOKUP(A69,away!$A$2:$E$405,3,FALSE)</f>
        <v>1.03233830845771</v>
      </c>
      <c r="I69">
        <f>VLOOKUP(C69,away!$B$2:$E$405,3,FALSE)</f>
        <v>0.91</v>
      </c>
      <c r="J69">
        <f>VLOOKUP(B69,home!$B$2:$E$405,4,FALSE)</f>
        <v>1.1499999999999999</v>
      </c>
      <c r="K69" s="3">
        <f t="shared" si="112"/>
        <v>1.024262686567164</v>
      </c>
      <c r="L69" s="3">
        <f t="shared" si="113"/>
        <v>1.0803420398009935</v>
      </c>
      <c r="M69" s="5">
        <f t="shared" si="114"/>
        <v>0.12189384617118715</v>
      </c>
      <c r="N69" s="5">
        <f t="shared" si="115"/>
        <v>0.12485131835530476</v>
      </c>
      <c r="O69" s="5">
        <f t="shared" si="116"/>
        <v>0.13168704641176882</v>
      </c>
      <c r="P69" s="5">
        <f t="shared" si="117"/>
        <v>0.13488212794381313</v>
      </c>
      <c r="Q69" s="5">
        <f t="shared" si="118"/>
        <v>6.3940273380028362E-2</v>
      </c>
      <c r="R69" s="5">
        <f t="shared" si="119"/>
        <v>7.1133526167929215E-2</v>
      </c>
      <c r="S69" s="5">
        <f t="shared" si="120"/>
        <v>3.7313590903310968E-2</v>
      </c>
      <c r="T69" s="5">
        <f t="shared" si="121"/>
        <v>6.9077365368812996E-2</v>
      </c>
      <c r="U69" s="5">
        <f t="shared" si="122"/>
        <v>7.285941661775884E-2</v>
      </c>
      <c r="V69" s="5">
        <f t="shared" si="123"/>
        <v>4.5877227516248151E-3</v>
      </c>
      <c r="W69" s="5">
        <f t="shared" si="124"/>
        <v>2.1830545397355596E-2</v>
      </c>
      <c r="X69" s="5">
        <f t="shared" si="125"/>
        <v>2.358445594454733E-2</v>
      </c>
      <c r="Y69" s="5">
        <f t="shared" si="126"/>
        <v>1.2739639621364466E-2</v>
      </c>
      <c r="Z69" s="5">
        <f t="shared" si="127"/>
        <v>2.5616179586166004E-2</v>
      </c>
      <c r="AA69" s="5">
        <f t="shared" si="128"/>
        <v>2.6237696922513334E-2</v>
      </c>
      <c r="AB69" s="5">
        <f t="shared" si="129"/>
        <v>1.343714696959426E-2</v>
      </c>
      <c r="AC69" s="5">
        <f t="shared" si="130"/>
        <v>3.1728519660375134E-4</v>
      </c>
      <c r="AD69" s="5">
        <f t="shared" si="131"/>
        <v>5.5900532694804685E-3</v>
      </c>
      <c r="AE69" s="5">
        <f t="shared" si="132"/>
        <v>6.0391695517467408E-3</v>
      </c>
      <c r="AF69" s="5">
        <f t="shared" si="133"/>
        <v>3.262184376119063E-3</v>
      </c>
      <c r="AG69" s="5">
        <f t="shared" si="134"/>
        <v>1.1747583077011336E-3</v>
      </c>
      <c r="AH69" s="5">
        <f t="shared" si="135"/>
        <v>6.9185589265067854E-3</v>
      </c>
      <c r="AI69" s="5">
        <f t="shared" si="136"/>
        <v>7.0864217532370733E-3</v>
      </c>
      <c r="AJ69" s="5">
        <f t="shared" si="137"/>
        <v>3.6291786915592984E-3</v>
      </c>
      <c r="AK69" s="5">
        <f t="shared" si="138"/>
        <v>1.2390774388829444E-3</v>
      </c>
      <c r="AL69" s="5">
        <f t="shared" si="139"/>
        <v>1.4043728646606982E-5</v>
      </c>
      <c r="AM69" s="5">
        <f t="shared" si="140"/>
        <v>1.1451365959703251E-3</v>
      </c>
      <c r="AN69" s="5">
        <f t="shared" si="141"/>
        <v>1.2371392059413468E-3</v>
      </c>
      <c r="AO69" s="5">
        <f t="shared" si="142"/>
        <v>6.6826674663222809E-4</v>
      </c>
      <c r="AP69" s="5">
        <f t="shared" si="143"/>
        <v>2.4065222006261171E-4</v>
      </c>
      <c r="AQ69" s="5">
        <f t="shared" si="144"/>
        <v>6.4996677576269858E-5</v>
      </c>
      <c r="AR69" s="5">
        <f t="shared" si="145"/>
        <v>1.4948820126291433E-3</v>
      </c>
      <c r="AS69" s="5">
        <f t="shared" si="146"/>
        <v>1.5311518663564555E-3</v>
      </c>
      <c r="AT69" s="5">
        <f t="shared" si="147"/>
        <v>7.8415086208829512E-4</v>
      </c>
      <c r="AU69" s="5">
        <f t="shared" si="148"/>
        <v>2.6772548955883836E-4</v>
      </c>
      <c r="AV69" s="5">
        <f t="shared" si="149"/>
        <v>6.8555307299511233E-5</v>
      </c>
      <c r="AW69" s="5">
        <f t="shared" si="150"/>
        <v>4.3167068533175496E-7</v>
      </c>
      <c r="AX69" s="5">
        <f t="shared" si="151"/>
        <v>1.9548678104582359E-4</v>
      </c>
      <c r="AY69" s="5">
        <f t="shared" si="152"/>
        <v>2.1119258778917521E-4</v>
      </c>
      <c r="AZ69" s="5">
        <f t="shared" si="153"/>
        <v>1.1408011554150398E-4</v>
      </c>
      <c r="BA69" s="5">
        <f t="shared" si="154"/>
        <v>4.1081848241613819E-5</v>
      </c>
      <c r="BB69" s="5">
        <f t="shared" si="155"/>
        <v>1.1095611932034978E-5</v>
      </c>
      <c r="BC69" s="5">
        <f t="shared" si="156"/>
        <v>2.3974112054989837E-6</v>
      </c>
      <c r="BD69" s="5">
        <f t="shared" si="157"/>
        <v>2.6916398046426376E-4</v>
      </c>
      <c r="BE69" s="5">
        <f t="shared" si="158"/>
        <v>2.7569462175743844E-4</v>
      </c>
      <c r="BF69" s="5">
        <f t="shared" si="159"/>
        <v>1.41191856976696E-4</v>
      </c>
      <c r="BG69" s="5">
        <f t="shared" si="160"/>
        <v>4.8205850249452486E-5</v>
      </c>
      <c r="BH69" s="5">
        <f t="shared" si="161"/>
        <v>1.2343863421189646E-5</v>
      </c>
      <c r="BI69" s="5">
        <f t="shared" si="162"/>
        <v>2.528671742081171E-6</v>
      </c>
      <c r="BJ69" s="8">
        <f t="shared" si="163"/>
        <v>0.33602128937439923</v>
      </c>
      <c r="BK69" s="8">
        <f t="shared" si="164"/>
        <v>0.29921980928297565</v>
      </c>
      <c r="BL69" s="8">
        <f t="shared" si="165"/>
        <v>0.33912366428229396</v>
      </c>
      <c r="BM69" s="8">
        <f t="shared" si="166"/>
        <v>0.35138204317869948</v>
      </c>
      <c r="BN69" s="8">
        <f t="shared" si="167"/>
        <v>0.64838813843003151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1.2263681592039799</v>
      </c>
      <c r="F70">
        <f>VLOOKUP(B70,home!$B$2:$E$405,3,FALSE)</f>
        <v>1.63</v>
      </c>
      <c r="G70">
        <f>VLOOKUP(C70,away!$B$2:$E$405,4,FALSE)</f>
        <v>1.73</v>
      </c>
      <c r="H70">
        <f>VLOOKUP(A70,away!$A$2:$E$405,3,FALSE)</f>
        <v>1.03233830845771</v>
      </c>
      <c r="I70">
        <f>VLOOKUP(C70,away!$B$2:$E$405,3,FALSE)</f>
        <v>0.66</v>
      </c>
      <c r="J70">
        <f>VLOOKUP(B70,home!$B$2:$E$405,4,FALSE)</f>
        <v>0.68</v>
      </c>
      <c r="K70" s="3">
        <f t="shared" si="112"/>
        <v>3.4582355721393028</v>
      </c>
      <c r="L70" s="3">
        <f t="shared" si="113"/>
        <v>0.46331343283582027</v>
      </c>
      <c r="M70" s="5">
        <f t="shared" si="114"/>
        <v>1.9810384581137722E-2</v>
      </c>
      <c r="N70" s="5">
        <f t="shared" si="115"/>
        <v>6.8508976656250442E-2</v>
      </c>
      <c r="O70" s="5">
        <f t="shared" si="116"/>
        <v>9.1784172860847231E-3</v>
      </c>
      <c r="P70" s="5">
        <f t="shared" si="117"/>
        <v>3.1741129154676473E-2</v>
      </c>
      <c r="Q70" s="5">
        <f t="shared" si="118"/>
        <v>0.11846009004175322</v>
      </c>
      <c r="R70" s="5">
        <f t="shared" si="119"/>
        <v>2.1262420104077727E-3</v>
      </c>
      <c r="S70" s="5">
        <f t="shared" si="120"/>
        <v>1.2714282197392748E-2</v>
      </c>
      <c r="T70" s="5">
        <f t="shared" si="121"/>
        <v>5.4884150971285059E-2</v>
      </c>
      <c r="U70" s="5">
        <f t="shared" si="122"/>
        <v>7.3530457553691456E-3</v>
      </c>
      <c r="V70" s="5">
        <f t="shared" si="123"/>
        <v>2.2634911597531992E-3</v>
      </c>
      <c r="W70" s="5">
        <f t="shared" si="124"/>
        <v>0.1365542990870719</v>
      </c>
      <c r="X70" s="5">
        <f t="shared" si="125"/>
        <v>6.3267441078520614E-2</v>
      </c>
      <c r="Y70" s="5">
        <f t="shared" si="126"/>
        <v>1.4656327656413686E-2</v>
      </c>
      <c r="Z70" s="5">
        <f t="shared" si="127"/>
        <v>3.2837216162725374E-4</v>
      </c>
      <c r="AA70" s="5">
        <f t="shared" si="128"/>
        <v>1.1355882902396456E-3</v>
      </c>
      <c r="AB70" s="5">
        <f t="shared" si="129"/>
        <v>1.9635659103057969E-3</v>
      </c>
      <c r="AC70" s="5">
        <f t="shared" si="130"/>
        <v>2.2666699423456045E-4</v>
      </c>
      <c r="AD70" s="5">
        <f t="shared" si="131"/>
        <v>0.1180592336578654</v>
      </c>
      <c r="AE70" s="5">
        <f t="shared" si="132"/>
        <v>5.469842882399184E-2</v>
      </c>
      <c r="AF70" s="5">
        <f t="shared" si="133"/>
        <v>1.2671258414584718E-2</v>
      </c>
      <c r="AG70" s="5">
        <f t="shared" si="134"/>
        <v>1.9569214114703399E-3</v>
      </c>
      <c r="AH70" s="5">
        <f t="shared" si="135"/>
        <v>3.8034808362810428E-5</v>
      </c>
      <c r="AI70" s="5">
        <f t="shared" si="136"/>
        <v>1.3153332725977245E-4</v>
      </c>
      <c r="AJ70" s="5">
        <f t="shared" si="137"/>
        <v>2.2743661562579274E-4</v>
      </c>
      <c r="AK70" s="5">
        <f t="shared" si="138"/>
        <v>2.6217646485469665E-4</v>
      </c>
      <c r="AL70" s="5">
        <f t="shared" si="139"/>
        <v>1.4527060410431054E-5</v>
      </c>
      <c r="AM70" s="5">
        <f t="shared" si="140"/>
        <v>8.165532829102716E-2</v>
      </c>
      <c r="AN70" s="5">
        <f t="shared" si="141"/>
        <v>3.7832010459851677E-2</v>
      </c>
      <c r="AO70" s="5">
        <f t="shared" si="142"/>
        <v>8.7640393186172675E-3</v>
      </c>
      <c r="AP70" s="5">
        <f t="shared" si="143"/>
        <v>1.3534990474055567E-3</v>
      </c>
      <c r="AQ70" s="5">
        <f t="shared" si="144"/>
        <v>1.5677357249837024E-4</v>
      </c>
      <c r="AR70" s="5">
        <f t="shared" si="145"/>
        <v>3.5244075259652531E-6</v>
      </c>
      <c r="AS70" s="5">
        <f t="shared" si="146"/>
        <v>1.2188231477008513E-5</v>
      </c>
      <c r="AT70" s="5">
        <f t="shared" si="147"/>
        <v>2.1074887827629403E-5</v>
      </c>
      <c r="AU70" s="5">
        <f t="shared" si="148"/>
        <v>2.4293975588117862E-5</v>
      </c>
      <c r="AV70" s="5">
        <f t="shared" si="149"/>
        <v>2.1003572641878257E-5</v>
      </c>
      <c r="AW70" s="5">
        <f t="shared" si="150"/>
        <v>6.4655385781342585E-7</v>
      </c>
      <c r="AX70" s="5">
        <f t="shared" si="151"/>
        <v>4.7063893491790486E-2</v>
      </c>
      <c r="AY70" s="5">
        <f t="shared" si="152"/>
        <v>2.1805334056300873E-2</v>
      </c>
      <c r="AZ70" s="5">
        <f t="shared" si="153"/>
        <v>5.0513520878782883E-3</v>
      </c>
      <c r="BA70" s="5">
        <f t="shared" si="154"/>
        <v>7.8011975876575933E-4</v>
      </c>
      <c r="BB70" s="5">
        <f t="shared" si="155"/>
        <v>9.0359990864203967E-5</v>
      </c>
      <c r="BC70" s="5">
        <f t="shared" si="156"/>
        <v>8.3729995116615409E-6</v>
      </c>
      <c r="BD70" s="5">
        <f t="shared" si="157"/>
        <v>2.7215089159456029E-7</v>
      </c>
      <c r="BE70" s="5">
        <f t="shared" si="158"/>
        <v>9.4116189430173562E-7</v>
      </c>
      <c r="BF70" s="5">
        <f t="shared" si="159"/>
        <v>1.6273797710081367E-6</v>
      </c>
      <c r="BG70" s="5">
        <f t="shared" si="160"/>
        <v>1.8759542044934168E-6</v>
      </c>
      <c r="BH70" s="5">
        <f t="shared" si="161"/>
        <v>1.6218728904208555E-6</v>
      </c>
      <c r="BI70" s="5">
        <f t="shared" si="162"/>
        <v>1.1217637046283585E-6</v>
      </c>
      <c r="BJ70" s="8">
        <f t="shared" si="163"/>
        <v>0.84827821087371835</v>
      </c>
      <c r="BK70" s="8">
        <f t="shared" si="164"/>
        <v>8.8575815203906005E-2</v>
      </c>
      <c r="BL70" s="8">
        <f t="shared" si="165"/>
        <v>2.2505585826927195E-2</v>
      </c>
      <c r="BM70" s="8">
        <f t="shared" si="166"/>
        <v>0.68805805683342558</v>
      </c>
      <c r="BN70" s="8">
        <f t="shared" si="167"/>
        <v>0.24982523973031034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1.2263681592039799</v>
      </c>
      <c r="F71">
        <f>VLOOKUP(B71,home!$B$2:$E$405,3,FALSE)</f>
        <v>0.72</v>
      </c>
      <c r="G71">
        <f>VLOOKUP(C71,away!$B$2:$E$405,4,FALSE)</f>
        <v>0.82</v>
      </c>
      <c r="H71">
        <f>VLOOKUP(A71,away!$A$2:$E$405,3,FALSE)</f>
        <v>1.03233830845771</v>
      </c>
      <c r="I71">
        <f>VLOOKUP(C71,away!$B$2:$E$405,3,FALSE)</f>
        <v>1.01</v>
      </c>
      <c r="J71">
        <f>VLOOKUP(B71,home!$B$2:$E$405,4,FALSE)</f>
        <v>1.03</v>
      </c>
      <c r="K71" s="3">
        <f t="shared" si="112"/>
        <v>0.72404776119402969</v>
      </c>
      <c r="L71" s="3">
        <f t="shared" si="113"/>
        <v>1.0739415422885557</v>
      </c>
      <c r="M71" s="5">
        <f t="shared" si="114"/>
        <v>0.16563158848801024</v>
      </c>
      <c r="N71" s="5">
        <f t="shared" si="115"/>
        <v>0.11992518082775461</v>
      </c>
      <c r="O71" s="5">
        <f t="shared" si="116"/>
        <v>0.17787864359251707</v>
      </c>
      <c r="P71" s="5">
        <f t="shared" si="117"/>
        <v>0.12879263365739269</v>
      </c>
      <c r="Q71" s="5">
        <f t="shared" si="118"/>
        <v>4.341577934456245E-2</v>
      </c>
      <c r="R71" s="5">
        <f t="shared" si="119"/>
        <v>9.5515632419972032E-2</v>
      </c>
      <c r="S71" s="5">
        <f t="shared" si="120"/>
        <v>2.5036804023660174E-2</v>
      </c>
      <c r="T71" s="5">
        <f t="shared" si="121"/>
        <v>4.6626009028959005E-2</v>
      </c>
      <c r="U71" s="5">
        <f t="shared" si="122"/>
        <v>6.9157879812712625E-2</v>
      </c>
      <c r="V71" s="5">
        <f t="shared" si="123"/>
        <v>2.1631380543657738E-3</v>
      </c>
      <c r="W71" s="5">
        <f t="shared" si="124"/>
        <v>1.0478365944974815E-2</v>
      </c>
      <c r="X71" s="5">
        <f t="shared" si="125"/>
        <v>1.1253152483610132E-2</v>
      </c>
      <c r="Y71" s="5">
        <f t="shared" si="126"/>
        <v>6.0426139669282767E-3</v>
      </c>
      <c r="Z71" s="5">
        <f t="shared" si="127"/>
        <v>3.4192735197923846E-2</v>
      </c>
      <c r="AA71" s="5">
        <f t="shared" si="128"/>
        <v>2.4757173369157056E-2</v>
      </c>
      <c r="AB71" s="5">
        <f t="shared" si="129"/>
        <v>8.9626879757153093E-3</v>
      </c>
      <c r="AC71" s="5">
        <f t="shared" si="130"/>
        <v>1.0512647735612317E-4</v>
      </c>
      <c r="AD71" s="5">
        <f t="shared" si="131"/>
        <v>1.8967093508576944E-3</v>
      </c>
      <c r="AE71" s="5">
        <f t="shared" si="132"/>
        <v>2.0369549655332372E-3</v>
      </c>
      <c r="AF71" s="5">
        <f t="shared" si="133"/>
        <v>1.0937852786285481E-3</v>
      </c>
      <c r="AG71" s="5">
        <f t="shared" si="134"/>
        <v>3.9155381635428696E-4</v>
      </c>
      <c r="AH71" s="5">
        <f t="shared" si="135"/>
        <v>9.1802496933806287E-3</v>
      </c>
      <c r="AI71" s="5">
        <f t="shared" si="136"/>
        <v>6.6469392376944207E-3</v>
      </c>
      <c r="AJ71" s="5">
        <f t="shared" si="137"/>
        <v>2.4063507369226976E-3</v>
      </c>
      <c r="AK71" s="5">
        <f t="shared" si="138"/>
        <v>5.807709545721611E-4</v>
      </c>
      <c r="AL71" s="5">
        <f t="shared" si="139"/>
        <v>3.2697907469019949E-6</v>
      </c>
      <c r="AM71" s="5">
        <f t="shared" si="140"/>
        <v>2.7466163182485903E-4</v>
      </c>
      <c r="AN71" s="5">
        <f t="shared" si="141"/>
        <v>2.9497053648948053E-4</v>
      </c>
      <c r="AO71" s="5">
        <f t="shared" si="142"/>
        <v>1.5839055644359767E-4</v>
      </c>
      <c r="AP71" s="5">
        <f t="shared" si="143"/>
        <v>5.6700732823659945E-5</v>
      </c>
      <c r="AQ71" s="5">
        <f t="shared" si="144"/>
        <v>1.522331811438317E-5</v>
      </c>
      <c r="AR71" s="5">
        <f t="shared" si="145"/>
        <v>1.9718103028606472E-3</v>
      </c>
      <c r="AS71" s="5">
        <f t="shared" si="146"/>
        <v>1.4276848352855729E-3</v>
      </c>
      <c r="AT71" s="5">
        <f t="shared" si="147"/>
        <v>5.1685600433959303E-4</v>
      </c>
      <c r="AU71" s="5">
        <f t="shared" si="148"/>
        <v>1.2474281093392473E-4</v>
      </c>
      <c r="AV71" s="5">
        <f t="shared" si="149"/>
        <v>2.2579938245439578E-5</v>
      </c>
      <c r="AW71" s="5">
        <f t="shared" si="150"/>
        <v>7.0626114936162376E-8</v>
      </c>
      <c r="AX71" s="5">
        <f t="shared" si="151"/>
        <v>3.314468993478133E-5</v>
      </c>
      <c r="AY71" s="5">
        <f t="shared" si="152"/>
        <v>3.5595459427235026E-5</v>
      </c>
      <c r="AZ71" s="5">
        <f t="shared" si="153"/>
        <v>1.9113721297877243E-5</v>
      </c>
      <c r="BA71" s="5">
        <f t="shared" si="154"/>
        <v>6.8423397765053017E-6</v>
      </c>
      <c r="BB71" s="5">
        <f t="shared" si="155"/>
        <v>1.8370682331106083E-6</v>
      </c>
      <c r="BC71" s="5">
        <f t="shared" si="156"/>
        <v>3.9458077831122383E-7</v>
      </c>
      <c r="BD71" s="5">
        <f t="shared" si="157"/>
        <v>3.5293483295910447E-4</v>
      </c>
      <c r="BE71" s="5">
        <f t="shared" si="158"/>
        <v>2.5554167565142839E-4</v>
      </c>
      <c r="BF71" s="5">
        <f t="shared" si="159"/>
        <v>9.2512189073593802E-5</v>
      </c>
      <c r="BG71" s="5">
        <f t="shared" si="160"/>
        <v>2.2327747793964797E-5</v>
      </c>
      <c r="BH71" s="5">
        <f t="shared" si="161"/>
        <v>4.0415889506812859E-6</v>
      </c>
      <c r="BI71" s="5">
        <f t="shared" si="162"/>
        <v>5.8526068628146263E-7</v>
      </c>
      <c r="BJ71" s="8">
        <f t="shared" si="163"/>
        <v>0.24405697964330683</v>
      </c>
      <c r="BK71" s="8">
        <f t="shared" si="164"/>
        <v>0.32176815595095909</v>
      </c>
      <c r="BL71" s="8">
        <f t="shared" si="165"/>
        <v>0.39987794497942425</v>
      </c>
      <c r="BM71" s="8">
        <f t="shared" si="166"/>
        <v>0.26870083260809269</v>
      </c>
      <c r="BN71" s="8">
        <f t="shared" si="167"/>
        <v>0.73115945833020912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1.2263681592039799</v>
      </c>
      <c r="F72">
        <f>VLOOKUP(B72,home!$B$2:$E$405,3,FALSE)</f>
        <v>0.66</v>
      </c>
      <c r="G72">
        <f>VLOOKUP(C72,away!$B$2:$E$405,4,FALSE)</f>
        <v>1.07</v>
      </c>
      <c r="H72">
        <f>VLOOKUP(A72,away!$A$2:$E$405,3,FALSE)</f>
        <v>1.03233830845771</v>
      </c>
      <c r="I72">
        <f>VLOOKUP(C72,away!$B$2:$E$405,3,FALSE)</f>
        <v>0.76</v>
      </c>
      <c r="J72">
        <f>VLOOKUP(B72,home!$B$2:$E$405,4,FALSE)</f>
        <v>0.67</v>
      </c>
      <c r="K72" s="3">
        <f t="shared" si="112"/>
        <v>0.86606119402985071</v>
      </c>
      <c r="L72" s="3">
        <f t="shared" si="113"/>
        <v>0.52566666666666595</v>
      </c>
      <c r="M72" s="5">
        <f t="shared" si="114"/>
        <v>0.24864530879575394</v>
      </c>
      <c r="N72" s="5">
        <f t="shared" si="115"/>
        <v>0.21534205302557161</v>
      </c>
      <c r="O72" s="5">
        <f t="shared" si="116"/>
        <v>0.13070455065696782</v>
      </c>
      <c r="P72" s="5">
        <f t="shared" si="117"/>
        <v>0.11319813920710867</v>
      </c>
      <c r="Q72" s="5">
        <f t="shared" si="118"/>
        <v>9.3249697784082972E-2</v>
      </c>
      <c r="R72" s="5">
        <f t="shared" si="119"/>
        <v>3.4353512731006321E-2</v>
      </c>
      <c r="S72" s="5">
        <f t="shared" si="120"/>
        <v>1.2883632092248389E-2</v>
      </c>
      <c r="T72" s="5">
        <f t="shared" si="121"/>
        <v>4.9018257801832887E-2</v>
      </c>
      <c r="U72" s="5">
        <f t="shared" si="122"/>
        <v>2.9752244254935011E-2</v>
      </c>
      <c r="V72" s="5">
        <f t="shared" si="123"/>
        <v>6.5171065748005359E-4</v>
      </c>
      <c r="W72" s="5">
        <f t="shared" si="124"/>
        <v>2.6919981535268544E-2</v>
      </c>
      <c r="X72" s="5">
        <f t="shared" si="125"/>
        <v>1.4150936960372814E-2</v>
      </c>
      <c r="Y72" s="5">
        <f t="shared" si="126"/>
        <v>3.7193379310846483E-3</v>
      </c>
      <c r="Z72" s="5">
        <f t="shared" si="127"/>
        <v>6.0194988418663213E-3</v>
      </c>
      <c r="AA72" s="5">
        <f t="shared" si="128"/>
        <v>5.2132543544480495E-3</v>
      </c>
      <c r="AB72" s="5">
        <f t="shared" si="129"/>
        <v>2.2574986454972981E-3</v>
      </c>
      <c r="AC72" s="5">
        <f t="shared" si="130"/>
        <v>1.8543591794844264E-5</v>
      </c>
      <c r="AD72" s="5">
        <f t="shared" si="131"/>
        <v>5.8285878379240501E-3</v>
      </c>
      <c r="AE72" s="5">
        <f t="shared" si="132"/>
        <v>3.0638943401354053E-3</v>
      </c>
      <c r="AF72" s="5">
        <f t="shared" si="133"/>
        <v>8.0529356239892106E-4</v>
      </c>
      <c r="AG72" s="5">
        <f t="shared" si="134"/>
        <v>1.4110532754478853E-4</v>
      </c>
      <c r="AH72" s="5">
        <f t="shared" si="135"/>
        <v>7.9106247280193132E-4</v>
      </c>
      <c r="AI72" s="5">
        <f t="shared" si="136"/>
        <v>6.851085097470469E-4</v>
      </c>
      <c r="AJ72" s="5">
        <f t="shared" si="137"/>
        <v>2.966729469957695E-4</v>
      </c>
      <c r="AK72" s="5">
        <f t="shared" si="138"/>
        <v>8.5645642237170249E-5</v>
      </c>
      <c r="AL72" s="5">
        <f t="shared" si="139"/>
        <v>3.3768585388704937E-7</v>
      </c>
      <c r="AM72" s="5">
        <f t="shared" si="140"/>
        <v>1.0095827484840744E-3</v>
      </c>
      <c r="AN72" s="5">
        <f t="shared" si="141"/>
        <v>5.3070399811979438E-4</v>
      </c>
      <c r="AO72" s="5">
        <f t="shared" si="142"/>
        <v>1.3948670083915239E-4</v>
      </c>
      <c r="AP72" s="5">
        <f t="shared" si="143"/>
        <v>2.4441169691482557E-5</v>
      </c>
      <c r="AQ72" s="5">
        <f t="shared" si="144"/>
        <v>3.2119770502889952E-6</v>
      </c>
      <c r="AR72" s="5">
        <f t="shared" si="145"/>
        <v>8.3167034640576295E-5</v>
      </c>
      <c r="AS72" s="5">
        <f t="shared" si="146"/>
        <v>7.2027741324739463E-5</v>
      </c>
      <c r="AT72" s="5">
        <f t="shared" si="147"/>
        <v>3.1190215827488535E-5</v>
      </c>
      <c r="AU72" s="5">
        <f t="shared" si="148"/>
        <v>9.0042118538678249E-6</v>
      </c>
      <c r="AV72" s="5">
        <f t="shared" si="149"/>
        <v>1.9495496173646253E-6</v>
      </c>
      <c r="AW72" s="5">
        <f t="shared" si="150"/>
        <v>4.2704081481582375E-9</v>
      </c>
      <c r="AX72" s="5">
        <f t="shared" si="151"/>
        <v>1.4572674010400924E-4</v>
      </c>
      <c r="AY72" s="5">
        <f t="shared" si="152"/>
        <v>7.6603689714674084E-5</v>
      </c>
      <c r="AZ72" s="5">
        <f t="shared" si="153"/>
        <v>2.0134003113340139E-5</v>
      </c>
      <c r="BA72" s="5">
        <f t="shared" si="154"/>
        <v>3.5279247677485953E-6</v>
      </c>
      <c r="BB72" s="5">
        <f t="shared" si="155"/>
        <v>4.6362811322829392E-7</v>
      </c>
      <c r="BC72" s="5">
        <f t="shared" si="156"/>
        <v>4.8742768970734586E-8</v>
      </c>
      <c r="BD72" s="5">
        <f t="shared" si="157"/>
        <v>7.2863563126771412E-6</v>
      </c>
      <c r="BE72" s="5">
        <f t="shared" si="158"/>
        <v>6.3104304482841043E-6</v>
      </c>
      <c r="BF72" s="5">
        <f t="shared" si="159"/>
        <v>2.7326094644416285E-6</v>
      </c>
      <c r="BG72" s="5">
        <f t="shared" si="160"/>
        <v>7.8886900519719603E-7</v>
      </c>
      <c r="BH72" s="5">
        <f t="shared" si="161"/>
        <v>1.7080220814355597E-7</v>
      </c>
      <c r="BI72" s="5">
        <f t="shared" si="162"/>
        <v>2.9585032865548651E-8</v>
      </c>
      <c r="BJ72" s="8">
        <f t="shared" si="163"/>
        <v>0.41419307742898342</v>
      </c>
      <c r="BK72" s="8">
        <f t="shared" si="164"/>
        <v>0.37547427571995445</v>
      </c>
      <c r="BL72" s="8">
        <f t="shared" si="165"/>
        <v>0.20435420762037199</v>
      </c>
      <c r="BM72" s="8">
        <f t="shared" si="166"/>
        <v>0.16447119799137833</v>
      </c>
      <c r="BN72" s="8">
        <f t="shared" si="167"/>
        <v>0.83549326220049125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1.2263681592039799</v>
      </c>
      <c r="F73">
        <f>VLOOKUP(B73,home!$B$2:$E$405,3,FALSE)</f>
        <v>1.1000000000000001</v>
      </c>
      <c r="G73">
        <f>VLOOKUP(C73,away!$B$2:$E$405,4,FALSE)</f>
        <v>0.76</v>
      </c>
      <c r="H73">
        <f>VLOOKUP(A73,away!$A$2:$E$405,3,FALSE)</f>
        <v>1.03233830845771</v>
      </c>
      <c r="I73">
        <f>VLOOKUP(C73,away!$B$2:$E$405,3,FALSE)</f>
        <v>1.0900000000000001</v>
      </c>
      <c r="J73">
        <f>VLOOKUP(B73,home!$B$2:$E$405,4,FALSE)</f>
        <v>1.2</v>
      </c>
      <c r="K73" s="3">
        <f t="shared" si="112"/>
        <v>1.0252437810945272</v>
      </c>
      <c r="L73" s="3">
        <f t="shared" si="113"/>
        <v>1.3502985074626848</v>
      </c>
      <c r="M73" s="5">
        <f t="shared" si="114"/>
        <v>9.296406219174308E-2</v>
      </c>
      <c r="N73" s="5">
        <f t="shared" si="115"/>
        <v>9.5310826627369435E-2</v>
      </c>
      <c r="O73" s="5">
        <f t="shared" si="116"/>
        <v>0.12552923442517888</v>
      </c>
      <c r="P73" s="5">
        <f t="shared" si="117"/>
        <v>0.12869806693997168</v>
      </c>
      <c r="Q73" s="5">
        <f t="shared" si="118"/>
        <v>4.8858416135344591E-2</v>
      </c>
      <c r="R73" s="5">
        <f t="shared" si="119"/>
        <v>8.4750968943626284E-2</v>
      </c>
      <c r="S73" s="5">
        <f t="shared" si="120"/>
        <v>4.4541923092611346E-2</v>
      </c>
      <c r="T73" s="5">
        <f t="shared" si="121"/>
        <v>6.5973446384546552E-2</v>
      </c>
      <c r="U73" s="5">
        <f t="shared" si="122"/>
        <v>8.6890403851188236E-2</v>
      </c>
      <c r="V73" s="5">
        <f t="shared" si="123"/>
        <v>6.851464085102856E-3</v>
      </c>
      <c r="W73" s="5">
        <f t="shared" si="124"/>
        <v>1.6697262432296849E-2</v>
      </c>
      <c r="X73" s="5">
        <f t="shared" si="125"/>
        <v>2.2546288541043197E-2</v>
      </c>
      <c r="Y73" s="5">
        <f t="shared" si="126"/>
        <v>1.5222109882896833E-2</v>
      </c>
      <c r="Z73" s="5">
        <f t="shared" si="127"/>
        <v>3.8146368956864955E-2</v>
      </c>
      <c r="AA73" s="5">
        <f t="shared" si="128"/>
        <v>3.9109327544363116E-2</v>
      </c>
      <c r="AB73" s="5">
        <f t="shared" si="129"/>
        <v>2.0048297423823587E-2</v>
      </c>
      <c r="AC73" s="5">
        <f t="shared" si="130"/>
        <v>5.9281656983391879E-4</v>
      </c>
      <c r="AD73" s="5">
        <f t="shared" si="131"/>
        <v>4.2796911175039054E-3</v>
      </c>
      <c r="AE73" s="5">
        <f t="shared" si="132"/>
        <v>5.7788605283668332E-3</v>
      </c>
      <c r="AF73" s="5">
        <f t="shared" si="133"/>
        <v>3.9015933731443792E-3</v>
      </c>
      <c r="AG73" s="5">
        <f t="shared" si="134"/>
        <v>1.7561052361610516E-3</v>
      </c>
      <c r="AH73" s="5">
        <f t="shared" si="135"/>
        <v>1.287724626689392E-2</v>
      </c>
      <c r="AI73" s="5">
        <f t="shared" si="136"/>
        <v>1.3202316652755706E-2</v>
      </c>
      <c r="AJ73" s="5">
        <f t="shared" si="137"/>
        <v>6.7677965221392506E-3</v>
      </c>
      <c r="AK73" s="5">
        <f t="shared" si="138"/>
        <v>2.3128804320121455E-3</v>
      </c>
      <c r="AL73" s="5">
        <f t="shared" si="139"/>
        <v>3.2827458176364601E-5</v>
      </c>
      <c r="AM73" s="5">
        <f t="shared" si="140"/>
        <v>8.7754534064527346E-4</v>
      </c>
      <c r="AN73" s="5">
        <f t="shared" si="141"/>
        <v>1.1849481637041461E-3</v>
      </c>
      <c r="AO73" s="5">
        <f t="shared" si="142"/>
        <v>8.0001686843517888E-4</v>
      </c>
      <c r="AP73" s="5">
        <f t="shared" si="143"/>
        <v>3.6008719446433091E-4</v>
      </c>
      <c r="AQ73" s="5">
        <f t="shared" si="144"/>
        <v>1.2155630031040298E-4</v>
      </c>
      <c r="AR73" s="5">
        <f t="shared" si="145"/>
        <v>3.4776252828832579E-3</v>
      </c>
      <c r="AS73" s="5">
        <f t="shared" si="146"/>
        <v>3.5654136942531553E-3</v>
      </c>
      <c r="AT73" s="5">
        <f t="shared" si="147"/>
        <v>1.8277091085311555E-3</v>
      </c>
      <c r="AU73" s="5">
        <f t="shared" si="148"/>
        <v>6.2461579905712995E-4</v>
      </c>
      <c r="AV73" s="5">
        <f t="shared" si="149"/>
        <v>1.6009586588917779E-4</v>
      </c>
      <c r="AW73" s="5">
        <f t="shared" si="150"/>
        <v>1.2623845979490688E-6</v>
      </c>
      <c r="AX73" s="5">
        <f t="shared" si="151"/>
        <v>1.4994965052084081E-4</v>
      </c>
      <c r="AY73" s="5">
        <f t="shared" si="152"/>
        <v>2.0247678929284256E-4</v>
      </c>
      <c r="AZ73" s="5">
        <f t="shared" si="153"/>
        <v>1.3670205318898094E-4</v>
      </c>
      <c r="BA73" s="5">
        <f t="shared" si="154"/>
        <v>6.1529526129388469E-5</v>
      </c>
      <c r="BB73" s="5">
        <f t="shared" si="155"/>
        <v>2.0770806824349894E-5</v>
      </c>
      <c r="BC73" s="5">
        <f t="shared" si="156"/>
        <v>5.6093578907430821E-6</v>
      </c>
      <c r="BD73" s="5">
        <f t="shared" si="157"/>
        <v>7.826387048319595E-4</v>
      </c>
      <c r="BE73" s="5">
        <f t="shared" si="158"/>
        <v>8.0239546497284171E-4</v>
      </c>
      <c r="BF73" s="5">
        <f t="shared" si="159"/>
        <v>4.1132548022092865E-4</v>
      </c>
      <c r="BG73" s="5">
        <f t="shared" si="160"/>
        <v>1.4056963020074237E-4</v>
      </c>
      <c r="BH73" s="5">
        <f t="shared" si="161"/>
        <v>3.6029534793517132E-5</v>
      </c>
      <c r="BI73" s="5">
        <f t="shared" si="162"/>
        <v>7.3878112965564677E-6</v>
      </c>
      <c r="BJ73" s="8">
        <f t="shared" si="163"/>
        <v>0.28424579231008013</v>
      </c>
      <c r="BK73" s="8">
        <f t="shared" si="164"/>
        <v>0.27388363712673203</v>
      </c>
      <c r="BL73" s="8">
        <f t="shared" si="165"/>
        <v>0.40332427843891167</v>
      </c>
      <c r="BM73" s="8">
        <f t="shared" si="166"/>
        <v>0.42328728716465996</v>
      </c>
      <c r="BN73" s="8">
        <f t="shared" si="167"/>
        <v>0.57611157526323398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1.3763440860215099</v>
      </c>
      <c r="F74">
        <f>VLOOKUP(B74,home!$B$2:$E$405,3,FALSE)</f>
        <v>1.51</v>
      </c>
      <c r="G74">
        <f>VLOOKUP(C74,away!$B$2:$E$405,4,FALSE)</f>
        <v>1.51</v>
      </c>
      <c r="H74">
        <f>VLOOKUP(A74,away!$A$2:$E$405,3,FALSE)</f>
        <v>1.3261648745519701</v>
      </c>
      <c r="I74">
        <f>VLOOKUP(C74,away!$B$2:$E$405,3,FALSE)</f>
        <v>0.78</v>
      </c>
      <c r="J74">
        <f>VLOOKUP(B74,home!$B$2:$E$405,4,FALSE)</f>
        <v>1.35</v>
      </c>
      <c r="K74" s="3">
        <f t="shared" si="112"/>
        <v>3.1382021505376447</v>
      </c>
      <c r="L74" s="3">
        <f t="shared" si="113"/>
        <v>1.3964516129032247</v>
      </c>
      <c r="M74" s="5">
        <f t="shared" si="114"/>
        <v>1.0730621917005266E-2</v>
      </c>
      <c r="N74" s="5">
        <f t="shared" si="115"/>
        <v>3.3674860776552309E-2</v>
      </c>
      <c r="O74" s="5">
        <f t="shared" si="116"/>
        <v>1.4984794283456695E-2</v>
      </c>
      <c r="P74" s="5">
        <f t="shared" si="117"/>
        <v>4.7025313645708007E-2</v>
      </c>
      <c r="Q74" s="5">
        <f t="shared" si="118"/>
        <v>5.2839260254016127E-2</v>
      </c>
      <c r="R74" s="5">
        <f t="shared" si="119"/>
        <v>1.0462770073078064E-2</v>
      </c>
      <c r="S74" s="5">
        <f t="shared" si="120"/>
        <v>5.1520315890841939E-2</v>
      </c>
      <c r="T74" s="5">
        <f t="shared" si="121"/>
        <v>7.3787470206334069E-2</v>
      </c>
      <c r="U74" s="5">
        <f t="shared" si="122"/>
        <v>3.2834287543914494E-2</v>
      </c>
      <c r="V74" s="5">
        <f t="shared" si="123"/>
        <v>2.5086658356817445E-2</v>
      </c>
      <c r="W74" s="5">
        <f t="shared" si="124"/>
        <v>5.5273426720657236E-2</v>
      </c>
      <c r="X74" s="5">
        <f t="shared" si="125"/>
        <v>7.7186665894749984E-2</v>
      </c>
      <c r="Y74" s="5">
        <f t="shared" si="126"/>
        <v>5.3893722041672983E-2</v>
      </c>
      <c r="Z74" s="5">
        <f t="shared" si="127"/>
        <v>4.8702507146618198E-3</v>
      </c>
      <c r="AA74" s="5">
        <f t="shared" si="128"/>
        <v>1.5283831266409222E-2</v>
      </c>
      <c r="AB74" s="5">
        <f t="shared" si="129"/>
        <v>2.3981876074349963E-2</v>
      </c>
      <c r="AC74" s="5">
        <f t="shared" si="130"/>
        <v>6.8711533373623096E-3</v>
      </c>
      <c r="AD74" s="5">
        <f t="shared" si="131"/>
        <v>4.3364796650587865E-2</v>
      </c>
      <c r="AE74" s="5">
        <f t="shared" si="132"/>
        <v>6.0556840225933779E-2</v>
      </c>
      <c r="AF74" s="5">
        <f t="shared" si="133"/>
        <v>4.2282348602914063E-2</v>
      </c>
      <c r="AG74" s="5">
        <f t="shared" si="134"/>
        <v>1.9681751301291923E-2</v>
      </c>
      <c r="AH74" s="5">
        <f t="shared" si="135"/>
        <v>1.7002673664331446E-3</v>
      </c>
      <c r="AI74" s="5">
        <f t="shared" si="136"/>
        <v>5.335782705829472E-3</v>
      </c>
      <c r="AJ74" s="5">
        <f t="shared" si="137"/>
        <v>8.3723823811178121E-3</v>
      </c>
      <c r="AK74" s="5">
        <f t="shared" si="138"/>
        <v>8.7580761311824677E-3</v>
      </c>
      <c r="AL74" s="5">
        <f t="shared" si="139"/>
        <v>1.2044712535632517E-3</v>
      </c>
      <c r="AM74" s="5">
        <f t="shared" si="140"/>
        <v>2.7217499621300507E-2</v>
      </c>
      <c r="AN74" s="5">
        <f t="shared" si="141"/>
        <v>3.8007921245357998E-2</v>
      </c>
      <c r="AO74" s="5">
        <f t="shared" si="142"/>
        <v>2.6538111463089466E-2</v>
      </c>
      <c r="AP74" s="5">
        <f t="shared" si="143"/>
        <v>1.2353062852012283E-2</v>
      </c>
      <c r="AQ74" s="5">
        <f t="shared" si="144"/>
        <v>4.3126136359968635E-3</v>
      </c>
      <c r="AR74" s="5">
        <f t="shared" si="145"/>
        <v>4.7486822124445638E-4</v>
      </c>
      <c r="AS74" s="5">
        <f t="shared" si="146"/>
        <v>1.4902324731313392E-3</v>
      </c>
      <c r="AT74" s="5">
        <f t="shared" si="147"/>
        <v>2.3383253759909008E-3</v>
      </c>
      <c r="AU74" s="5">
        <f t="shared" si="148"/>
        <v>2.4460459078637972E-3</v>
      </c>
      <c r="AV74" s="5">
        <f t="shared" si="149"/>
        <v>1.9190466320929938E-3</v>
      </c>
      <c r="AW74" s="5">
        <f t="shared" si="150"/>
        <v>1.4662254256538843E-4</v>
      </c>
      <c r="AX74" s="5">
        <f t="shared" si="151"/>
        <v>1.4235669307303784E-2</v>
      </c>
      <c r="AY74" s="5">
        <f t="shared" si="152"/>
        <v>1.98794233649413E-2</v>
      </c>
      <c r="AZ74" s="5">
        <f t="shared" si="153"/>
        <v>1.3880326410779168E-2</v>
      </c>
      <c r="BA74" s="5">
        <f t="shared" si="154"/>
        <v>6.461068067985268E-3</v>
      </c>
      <c r="BB74" s="5">
        <f t="shared" si="155"/>
        <v>2.2556422311538864E-3</v>
      </c>
      <c r="BC74" s="5">
        <f t="shared" si="156"/>
        <v>6.2997904636549436E-4</v>
      </c>
      <c r="BD74" s="5">
        <f t="shared" si="157"/>
        <v>1.1052174891221781E-4</v>
      </c>
      <c r="BE74" s="5">
        <f t="shared" si="158"/>
        <v>3.4683959011750352E-4</v>
      </c>
      <c r="BF74" s="5">
        <f t="shared" si="159"/>
        <v>5.4422637379917247E-4</v>
      </c>
      <c r="BG74" s="5">
        <f t="shared" si="160"/>
        <v>5.6929745887862235E-4</v>
      </c>
      <c r="BH74" s="5">
        <f t="shared" si="161"/>
        <v>4.4664262743712734E-4</v>
      </c>
      <c r="BI74" s="5">
        <f t="shared" si="162"/>
        <v>2.8033097078899549E-4</v>
      </c>
      <c r="BJ74" s="8">
        <f t="shared" si="163"/>
        <v>0.67831245992099654</v>
      </c>
      <c r="BK74" s="8">
        <f t="shared" si="164"/>
        <v>0.1623179577662395</v>
      </c>
      <c r="BL74" s="8">
        <f t="shared" si="165"/>
        <v>0.13268044520602845</v>
      </c>
      <c r="BM74" s="8">
        <f t="shared" si="166"/>
        <v>0.78873069183573363</v>
      </c>
      <c r="BN74" s="8">
        <f t="shared" si="167"/>
        <v>0.16971762094981646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1.3763440860215099</v>
      </c>
      <c r="F75">
        <f>VLOOKUP(B75,home!$B$2:$E$405,3,FALSE)</f>
        <v>1.51</v>
      </c>
      <c r="G75">
        <f>VLOOKUP(C75,away!$B$2:$E$405,4,FALSE)</f>
        <v>0.67</v>
      </c>
      <c r="H75">
        <f>VLOOKUP(A75,away!$A$2:$E$405,3,FALSE)</f>
        <v>1.3261648745519701</v>
      </c>
      <c r="I75">
        <f>VLOOKUP(C75,away!$B$2:$E$405,3,FALSE)</f>
        <v>0.95</v>
      </c>
      <c r="J75">
        <f>VLOOKUP(B75,home!$B$2:$E$405,4,FALSE)</f>
        <v>0.65</v>
      </c>
      <c r="K75" s="3">
        <f t="shared" si="112"/>
        <v>1.3924473118279617</v>
      </c>
      <c r="L75" s="3">
        <f t="shared" si="113"/>
        <v>0.81890681003584154</v>
      </c>
      <c r="M75" s="5">
        <f t="shared" si="114"/>
        <v>0.10955220099957999</v>
      </c>
      <c r="N75" s="5">
        <f t="shared" si="115"/>
        <v>0.15254566778670167</v>
      </c>
      <c r="O75" s="5">
        <f t="shared" si="116"/>
        <v>8.9713043452971375E-2</v>
      </c>
      <c r="P75" s="5">
        <f t="shared" si="117"/>
        <v>0.12492068619199509</v>
      </c>
      <c r="Q75" s="5">
        <f t="shared" si="118"/>
        <v>0.10620590252029705</v>
      </c>
      <c r="R75" s="5">
        <f t="shared" si="119"/>
        <v>3.6733311116339804E-2</v>
      </c>
      <c r="S75" s="5">
        <f t="shared" si="120"/>
        <v>3.5611283242813957E-2</v>
      </c>
      <c r="T75" s="5">
        <f t="shared" si="121"/>
        <v>8.6972736839873985E-2</v>
      </c>
      <c r="U75" s="5">
        <f t="shared" si="122"/>
        <v>5.1149200318487534E-2</v>
      </c>
      <c r="V75" s="5">
        <f t="shared" si="123"/>
        <v>4.5118885976830874E-3</v>
      </c>
      <c r="W75" s="5">
        <f t="shared" si="124"/>
        <v>4.9295374488216706E-2</v>
      </c>
      <c r="X75" s="5">
        <f t="shared" si="125"/>
        <v>4.0368317871667746E-2</v>
      </c>
      <c r="Y75" s="5">
        <f t="shared" si="126"/>
        <v>1.6528945207400138E-2</v>
      </c>
      <c r="Z75" s="5">
        <f t="shared" si="127"/>
        <v>1.0027052876111985E-2</v>
      </c>
      <c r="AA75" s="5">
        <f t="shared" si="128"/>
        <v>1.3962142822898963E-2</v>
      </c>
      <c r="AB75" s="5">
        <f t="shared" si="129"/>
        <v>9.7207741205518686E-3</v>
      </c>
      <c r="AC75" s="5">
        <f t="shared" si="130"/>
        <v>3.2155231393215649E-4</v>
      </c>
      <c r="AD75" s="5">
        <f t="shared" si="131"/>
        <v>1.7160302922917529E-2</v>
      </c>
      <c r="AE75" s="5">
        <f t="shared" si="132"/>
        <v>1.4052688925855119E-2</v>
      </c>
      <c r="AF75" s="5">
        <f t="shared" si="133"/>
        <v>5.7539213303490055E-3</v>
      </c>
      <c r="AG75" s="5">
        <f t="shared" si="134"/>
        <v>1.5706417872777636E-3</v>
      </c>
      <c r="AH75" s="5">
        <f t="shared" si="135"/>
        <v>2.0528054712093935E-3</v>
      </c>
      <c r="AI75" s="5">
        <f t="shared" si="136"/>
        <v>2.8584234600912521E-3</v>
      </c>
      <c r="AJ75" s="5">
        <f t="shared" si="137"/>
        <v>1.990102031535023E-3</v>
      </c>
      <c r="AK75" s="5">
        <f t="shared" si="138"/>
        <v>9.2370407469143578E-4</v>
      </c>
      <c r="AL75" s="5">
        <f t="shared" si="139"/>
        <v>1.4666445890277564E-5</v>
      </c>
      <c r="AM75" s="5">
        <f t="shared" si="140"/>
        <v>4.7789635350340004E-3</v>
      </c>
      <c r="AN75" s="5">
        <f t="shared" si="141"/>
        <v>3.9135257837523011E-3</v>
      </c>
      <c r="AO75" s="5">
        <f t="shared" si="142"/>
        <v>1.6024064577828065E-3</v>
      </c>
      <c r="AP75" s="5">
        <f t="shared" si="143"/>
        <v>4.3740718690791694E-4</v>
      </c>
      <c r="AQ75" s="5">
        <f t="shared" si="144"/>
        <v>8.9548931029378339E-5</v>
      </c>
      <c r="AR75" s="5">
        <f t="shared" si="145"/>
        <v>3.3621127601044155E-4</v>
      </c>
      <c r="AS75" s="5">
        <f t="shared" si="146"/>
        <v>4.6815648748698812E-4</v>
      </c>
      <c r="AT75" s="5">
        <f t="shared" si="147"/>
        <v>3.2594162125803878E-4</v>
      </c>
      <c r="AU75" s="5">
        <f t="shared" si="148"/>
        <v>1.5128551144453454E-4</v>
      </c>
      <c r="AV75" s="5">
        <f t="shared" si="149"/>
        <v>5.2664275932365169E-5</v>
      </c>
      <c r="AW75" s="5">
        <f t="shared" si="150"/>
        <v>4.6455339400211371E-7</v>
      </c>
      <c r="AX75" s="5">
        <f t="shared" si="151"/>
        <v>1.1090758212803243E-3</v>
      </c>
      <c r="AY75" s="5">
        <f t="shared" si="152"/>
        <v>9.0822974289255138E-4</v>
      </c>
      <c r="AZ75" s="5">
        <f t="shared" si="153"/>
        <v>3.7187776076590584E-4</v>
      </c>
      <c r="BA75" s="5">
        <f t="shared" si="154"/>
        <v>1.0151107693069329E-4</v>
      </c>
      <c r="BB75" s="5">
        <f t="shared" si="155"/>
        <v>2.0782028048154235E-5</v>
      </c>
      <c r="BC75" s="5">
        <f t="shared" si="156"/>
        <v>3.403708858997875E-6</v>
      </c>
      <c r="BD75" s="5">
        <f t="shared" si="157"/>
        <v>4.5887617255965067E-5</v>
      </c>
      <c r="BE75" s="5">
        <f t="shared" si="158"/>
        <v>6.389608929425893E-5</v>
      </c>
      <c r="BF75" s="5">
        <f t="shared" si="159"/>
        <v>4.4485968887055139E-5</v>
      </c>
      <c r="BG75" s="5">
        <f t="shared" si="160"/>
        <v>2.0648122596947418E-5</v>
      </c>
      <c r="BH75" s="5">
        <f t="shared" si="161"/>
        <v>7.1878557011034138E-6</v>
      </c>
      <c r="BI75" s="5">
        <f t="shared" si="162"/>
        <v>2.0017420697617455E-6</v>
      </c>
      <c r="BJ75" s="8">
        <f t="shared" si="163"/>
        <v>0.50379123171383944</v>
      </c>
      <c r="BK75" s="8">
        <f t="shared" si="164"/>
        <v>0.27584050753478712</v>
      </c>
      <c r="BL75" s="8">
        <f t="shared" si="165"/>
        <v>0.2106218734367141</v>
      </c>
      <c r="BM75" s="8">
        <f t="shared" si="166"/>
        <v>0.37970208830406954</v>
      </c>
      <c r="BN75" s="8">
        <f t="shared" si="167"/>
        <v>0.61967081206788499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1.3763440860215099</v>
      </c>
      <c r="F76">
        <f>VLOOKUP(B76,home!$B$2:$E$405,3,FALSE)</f>
        <v>0.83</v>
      </c>
      <c r="G76">
        <f>VLOOKUP(C76,away!$B$2:$E$405,4,FALSE)</f>
        <v>1.1100000000000001</v>
      </c>
      <c r="H76">
        <f>VLOOKUP(A76,away!$A$2:$E$405,3,FALSE)</f>
        <v>1.3261648745519701</v>
      </c>
      <c r="I76">
        <f>VLOOKUP(C76,away!$B$2:$E$405,3,FALSE)</f>
        <v>0.87</v>
      </c>
      <c r="J76">
        <f>VLOOKUP(B76,home!$B$2:$E$405,4,FALSE)</f>
        <v>0.75</v>
      </c>
      <c r="K76" s="3">
        <f t="shared" si="112"/>
        <v>1.2680258064516172</v>
      </c>
      <c r="L76" s="3">
        <f t="shared" si="113"/>
        <v>0.86532258064516054</v>
      </c>
      <c r="M76" s="5">
        <f t="shared" si="114"/>
        <v>0.11844004603194813</v>
      </c>
      <c r="N76" s="5">
        <f t="shared" si="115"/>
        <v>0.15018503488582768</v>
      </c>
      <c r="O76" s="5">
        <f t="shared" si="116"/>
        <v>0.10248884628409695</v>
      </c>
      <c r="P76" s="5">
        <f t="shared" si="117"/>
        <v>0.12995850196168787</v>
      </c>
      <c r="Q76" s="5">
        <f t="shared" si="118"/>
        <v>9.5219249989032986E-2</v>
      </c>
      <c r="R76" s="5">
        <f t="shared" si="119"/>
        <v>4.4342956476949975E-2</v>
      </c>
      <c r="S76" s="5">
        <f t="shared" si="120"/>
        <v>3.5649285858033029E-2</v>
      </c>
      <c r="T76" s="5">
        <f t="shared" si="121"/>
        <v>8.2395367127606686E-2</v>
      </c>
      <c r="U76" s="5">
        <f t="shared" si="122"/>
        <v>5.6228013147133458E-2</v>
      </c>
      <c r="V76" s="5">
        <f t="shared" si="123"/>
        <v>4.3462475003919485E-3</v>
      </c>
      <c r="W76" s="5">
        <f t="shared" si="124"/>
        <v>4.0246822085687237E-2</v>
      </c>
      <c r="X76" s="5">
        <f t="shared" si="125"/>
        <v>3.4826483949953524E-2</v>
      </c>
      <c r="Y76" s="5">
        <f t="shared" si="126"/>
        <v>1.5068071483185523E-2</v>
      </c>
      <c r="Z76" s="5">
        <f t="shared" si="127"/>
        <v>1.2790320510690128E-2</v>
      </c>
      <c r="AA76" s="5">
        <f t="shared" si="128"/>
        <v>1.6218456480342511E-2</v>
      </c>
      <c r="AB76" s="5">
        <f t="shared" si="129"/>
        <v>1.0282710678943386E-2</v>
      </c>
      <c r="AC76" s="5">
        <f t="shared" si="130"/>
        <v>2.9805787465315444E-4</v>
      </c>
      <c r="AD76" s="5">
        <f t="shared" si="131"/>
        <v>1.2758502258079575E-2</v>
      </c>
      <c r="AE76" s="5">
        <f t="shared" si="132"/>
        <v>1.1040220099128525E-2</v>
      </c>
      <c r="AF76" s="5">
        <f t="shared" si="133"/>
        <v>4.776675873534233E-3</v>
      </c>
      <c r="AG76" s="5">
        <f t="shared" si="134"/>
        <v>1.377788497930706E-3</v>
      </c>
      <c r="AH76" s="5">
        <f t="shared" si="135"/>
        <v>2.7669382878972768E-3</v>
      </c>
      <c r="AI76" s="5">
        <f t="shared" si="136"/>
        <v>3.5085491539128019E-3</v>
      </c>
      <c r="AJ76" s="5">
        <f t="shared" si="137"/>
        <v>2.2244654351827103E-3</v>
      </c>
      <c r="AK76" s="5">
        <f t="shared" si="138"/>
        <v>9.402265257904348E-4</v>
      </c>
      <c r="AL76" s="5">
        <f t="shared" si="139"/>
        <v>1.3081776370590071E-5</v>
      </c>
      <c r="AM76" s="5">
        <f t="shared" si="140"/>
        <v>3.2356220229832243E-3</v>
      </c>
      <c r="AN76" s="5">
        <f t="shared" si="141"/>
        <v>2.7998567989201582E-3</v>
      </c>
      <c r="AO76" s="5">
        <f t="shared" si="142"/>
        <v>1.2113896553392449E-3</v>
      </c>
      <c r="AP76" s="5">
        <f t="shared" si="143"/>
        <v>3.4941427424166896E-4</v>
      </c>
      <c r="AQ76" s="5">
        <f t="shared" si="144"/>
        <v>7.5589015375264197E-5</v>
      </c>
      <c r="AR76" s="5">
        <f t="shared" si="145"/>
        <v>4.7885883595383494E-4</v>
      </c>
      <c r="AS76" s="5">
        <f t="shared" si="146"/>
        <v>6.0720536163684426E-4</v>
      </c>
      <c r="AT76" s="5">
        <f t="shared" si="147"/>
        <v>3.8497603418565272E-4</v>
      </c>
      <c r="AU76" s="5">
        <f t="shared" si="148"/>
        <v>1.6271984873760258E-4</v>
      </c>
      <c r="AV76" s="5">
        <f t="shared" si="149"/>
        <v>5.1583241855295899E-5</v>
      </c>
      <c r="AW76" s="5">
        <f t="shared" si="150"/>
        <v>3.9872213764523299E-7</v>
      </c>
      <c r="AX76" s="5">
        <f t="shared" si="151"/>
        <v>6.8380870417765363E-4</v>
      </c>
      <c r="AY76" s="5">
        <f t="shared" si="152"/>
        <v>5.9171511256663032E-4</v>
      </c>
      <c r="AZ76" s="5">
        <f t="shared" si="153"/>
        <v>2.5601222410644912E-4</v>
      </c>
      <c r="BA76" s="5">
        <f t="shared" si="154"/>
        <v>7.3844386146833238E-5</v>
      </c>
      <c r="BB76" s="5">
        <f t="shared" si="155"/>
        <v>1.5974803696683867E-5</v>
      </c>
      <c r="BC76" s="5">
        <f t="shared" si="156"/>
        <v>2.7646716720228679E-6</v>
      </c>
      <c r="BD76" s="5">
        <f t="shared" si="157"/>
        <v>6.906122728205164E-5</v>
      </c>
      <c r="BE76" s="5">
        <f t="shared" si="158"/>
        <v>8.7571418418861969E-5</v>
      </c>
      <c r="BF76" s="5">
        <f t="shared" si="159"/>
        <v>5.552140923134474E-5</v>
      </c>
      <c r="BG76" s="5">
        <f t="shared" si="160"/>
        <v>2.3467526571968728E-5</v>
      </c>
      <c r="BH76" s="5">
        <f t="shared" si="161"/>
        <v>7.4393573267113475E-6</v>
      </c>
      <c r="BI76" s="5">
        <f t="shared" si="162"/>
        <v>1.8866594147369797E-6</v>
      </c>
      <c r="BJ76" s="8">
        <f t="shared" si="163"/>
        <v>0.45719020791919246</v>
      </c>
      <c r="BK76" s="8">
        <f t="shared" si="164"/>
        <v>0.28929693611565138</v>
      </c>
      <c r="BL76" s="8">
        <f t="shared" si="165"/>
        <v>0.24093145339086444</v>
      </c>
      <c r="BM76" s="8">
        <f t="shared" si="166"/>
        <v>0.35898296591642576</v>
      </c>
      <c r="BN76" s="8">
        <f t="shared" si="167"/>
        <v>0.64063463562954359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1.3763440860215099</v>
      </c>
      <c r="F77">
        <f>VLOOKUP(B77,home!$B$2:$E$405,3,FALSE)</f>
        <v>0.83</v>
      </c>
      <c r="G77">
        <f>VLOOKUP(C77,away!$B$2:$E$405,4,FALSE)</f>
        <v>1.35</v>
      </c>
      <c r="H77">
        <f>VLOOKUP(A77,away!$A$2:$E$405,3,FALSE)</f>
        <v>1.3261648745519701</v>
      </c>
      <c r="I77">
        <f>VLOOKUP(C77,away!$B$2:$E$405,3,FALSE)</f>
        <v>0.56999999999999995</v>
      </c>
      <c r="J77">
        <f>VLOOKUP(B77,home!$B$2:$E$405,4,FALSE)</f>
        <v>1.35</v>
      </c>
      <c r="K77" s="3">
        <f t="shared" si="112"/>
        <v>1.5421935483871019</v>
      </c>
      <c r="L77" s="3">
        <f t="shared" si="113"/>
        <v>1.0204838709677408</v>
      </c>
      <c r="M77" s="5">
        <f t="shared" si="114"/>
        <v>7.709804007028434E-2</v>
      </c>
      <c r="N77" s="5">
        <f t="shared" si="115"/>
        <v>0.11890009998968278</v>
      </c>
      <c r="O77" s="5">
        <f t="shared" si="116"/>
        <v>7.8677306374949754E-2</v>
      </c>
      <c r="P77" s="5">
        <f t="shared" si="117"/>
        <v>0.12133563429592291</v>
      </c>
      <c r="Q77" s="5">
        <f t="shared" si="118"/>
        <v>9.1683483553335068E-2</v>
      </c>
      <c r="R77" s="5">
        <f t="shared" si="119"/>
        <v>4.0144461083411825E-2</v>
      </c>
      <c r="S77" s="5">
        <f t="shared" si="120"/>
        <v>4.7739009112854003E-2</v>
      </c>
      <c r="T77" s="5">
        <f t="shared" si="121"/>
        <v>9.3561516200314568E-2</v>
      </c>
      <c r="U77" s="5">
        <f t="shared" si="122"/>
        <v>6.1910528886314799E-2</v>
      </c>
      <c r="V77" s="5">
        <f t="shared" si="123"/>
        <v>8.3478746254429369E-3</v>
      </c>
      <c r="W77" s="5">
        <f t="shared" si="124"/>
        <v>4.7131225609869438E-2</v>
      </c>
      <c r="X77" s="5">
        <f t="shared" si="125"/>
        <v>4.8096655553813483E-2</v>
      </c>
      <c r="Y77" s="5">
        <f t="shared" si="126"/>
        <v>2.4540930620078838E-2</v>
      </c>
      <c r="Z77" s="5">
        <f t="shared" si="127"/>
        <v>1.3655591681437974E-2</v>
      </c>
      <c r="AA77" s="5">
        <f t="shared" si="128"/>
        <v>2.1059565390522218E-2</v>
      </c>
      <c r="AB77" s="5">
        <f t="shared" si="129"/>
        <v>1.6238962938549834E-2</v>
      </c>
      <c r="AC77" s="5">
        <f t="shared" si="130"/>
        <v>8.2110928320744305E-4</v>
      </c>
      <c r="AD77" s="5">
        <f t="shared" si="131"/>
        <v>1.8171368015779395E-2</v>
      </c>
      <c r="AE77" s="5">
        <f t="shared" si="132"/>
        <v>1.8543587973521954E-2</v>
      </c>
      <c r="AF77" s="5">
        <f t="shared" si="133"/>
        <v>9.4617162184252642E-3</v>
      </c>
      <c r="AG77" s="5">
        <f t="shared" si="134"/>
        <v>3.2185095975256223E-3</v>
      </c>
      <c r="AH77" s="5">
        <f t="shared" si="135"/>
        <v>3.4838277648571755E-3</v>
      </c>
      <c r="AI77" s="5">
        <f t="shared" si="136"/>
        <v>5.3727367026545928E-3</v>
      </c>
      <c r="AJ77" s="5">
        <f t="shared" si="137"/>
        <v>4.1428999400082529E-3</v>
      </c>
      <c r="AK77" s="5">
        <f t="shared" si="138"/>
        <v>2.1297178530313467E-3</v>
      </c>
      <c r="AL77" s="5">
        <f t="shared" si="139"/>
        <v>5.1689934329547642E-5</v>
      </c>
      <c r="AM77" s="5">
        <f t="shared" si="140"/>
        <v>5.6047533038605431E-3</v>
      </c>
      <c r="AN77" s="5">
        <f t="shared" si="141"/>
        <v>5.7195603473428414E-3</v>
      </c>
      <c r="AO77" s="5">
        <f t="shared" si="142"/>
        <v>2.9183595417450097E-3</v>
      </c>
      <c r="AP77" s="5">
        <f t="shared" si="143"/>
        <v>9.9271294734519641E-4</v>
      </c>
      <c r="AQ77" s="5">
        <f t="shared" si="144"/>
        <v>2.5326188781665528E-4</v>
      </c>
      <c r="AR77" s="5">
        <f t="shared" si="145"/>
        <v>7.1103800865326896E-4</v>
      </c>
      <c r="AS77" s="5">
        <f t="shared" si="146"/>
        <v>1.0965582296030836E-3</v>
      </c>
      <c r="AT77" s="5">
        <f t="shared" si="147"/>
        <v>8.4555251356232912E-4</v>
      </c>
      <c r="AU77" s="5">
        <f t="shared" si="148"/>
        <v>4.346685437461072E-4</v>
      </c>
      <c r="AV77" s="5">
        <f t="shared" si="149"/>
        <v>1.6758575596301578E-4</v>
      </c>
      <c r="AW77" s="5">
        <f t="shared" si="150"/>
        <v>2.2596881418316786E-6</v>
      </c>
      <c r="AX77" s="5">
        <f t="shared" si="151"/>
        <v>1.4406023975858378E-3</v>
      </c>
      <c r="AY77" s="5">
        <f t="shared" si="152"/>
        <v>1.4701115112138042E-3</v>
      </c>
      <c r="AZ77" s="5">
        <f t="shared" si="153"/>
        <v>7.5011254285884917E-4</v>
      </c>
      <c r="BA77" s="5">
        <f t="shared" si="154"/>
        <v>2.5515925046601791E-4</v>
      </c>
      <c r="BB77" s="5">
        <f t="shared" si="155"/>
        <v>6.5096474907197309E-5</v>
      </c>
      <c r="BC77" s="5">
        <f t="shared" si="156"/>
        <v>1.328598053993023E-5</v>
      </c>
      <c r="BD77" s="5">
        <f t="shared" si="157"/>
        <v>1.2093380324594693E-4</v>
      </c>
      <c r="BE77" s="5">
        <f t="shared" si="158"/>
        <v>1.8650333114781449E-4</v>
      </c>
      <c r="BF77" s="5">
        <f t="shared" si="159"/>
        <v>1.438121170244314E-4</v>
      </c>
      <c r="BG77" s="5">
        <f t="shared" si="160"/>
        <v>7.3928706351656339E-5</v>
      </c>
      <c r="BH77" s="5">
        <f t="shared" si="161"/>
        <v>2.8503093494032237E-5</v>
      </c>
      <c r="BI77" s="5">
        <f t="shared" si="162"/>
        <v>8.7914573791141776E-6</v>
      </c>
      <c r="BJ77" s="8">
        <f t="shared" si="163"/>
        <v>0.49279210951802838</v>
      </c>
      <c r="BK77" s="8">
        <f t="shared" si="164"/>
        <v>0.25686346883325495</v>
      </c>
      <c r="BL77" s="8">
        <f t="shared" si="165"/>
        <v>0.2369778824944706</v>
      </c>
      <c r="BM77" s="8">
        <f t="shared" si="166"/>
        <v>0.47098217533653325</v>
      </c>
      <c r="BN77" s="8">
        <f t="shared" si="167"/>
        <v>0.52783902536758665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1.3763440860215099</v>
      </c>
      <c r="F78">
        <f>VLOOKUP(B78,home!$B$2:$E$405,3,FALSE)</f>
        <v>0.73</v>
      </c>
      <c r="G78">
        <f>VLOOKUP(C78,away!$B$2:$E$405,4,FALSE)</f>
        <v>1.02</v>
      </c>
      <c r="H78">
        <f>VLOOKUP(A78,away!$A$2:$E$405,3,FALSE)</f>
        <v>1.3261648745519701</v>
      </c>
      <c r="I78">
        <f>VLOOKUP(C78,away!$B$2:$E$405,3,FALSE)</f>
        <v>1.1100000000000001</v>
      </c>
      <c r="J78">
        <f>VLOOKUP(B78,home!$B$2:$E$405,4,FALSE)</f>
        <v>1.1299999999999999</v>
      </c>
      <c r="K78" s="3">
        <f t="shared" si="112"/>
        <v>1.0248258064516163</v>
      </c>
      <c r="L78" s="3">
        <f t="shared" si="113"/>
        <v>1.6634086021505361</v>
      </c>
      <c r="M78" s="5">
        <f t="shared" si="114"/>
        <v>6.8000895239756706E-2</v>
      </c>
      <c r="N78" s="5">
        <f t="shared" si="115"/>
        <v>6.9689072303515537E-2</v>
      </c>
      <c r="O78" s="5">
        <f t="shared" si="116"/>
        <v>0.11311327409574874</v>
      </c>
      <c r="P78" s="5">
        <f t="shared" si="117"/>
        <v>0.11592140234555841</v>
      </c>
      <c r="Q78" s="5">
        <f t="shared" si="118"/>
        <v>3.5709579862157649E-2</v>
      </c>
      <c r="R78" s="5">
        <f t="shared" si="119"/>
        <v>9.4076796574139948E-2</v>
      </c>
      <c r="S78" s="5">
        <f t="shared" si="120"/>
        <v>4.9402921367366237E-2</v>
      </c>
      <c r="T78" s="5">
        <f t="shared" si="121"/>
        <v>5.9399622321894587E-2</v>
      </c>
      <c r="U78" s="5">
        <f t="shared" si="122"/>
        <v>9.6412328917477613E-2</v>
      </c>
      <c r="V78" s="5">
        <f t="shared" si="123"/>
        <v>9.3574845263773038E-3</v>
      </c>
      <c r="W78" s="5">
        <f t="shared" si="124"/>
        <v>1.2198699660094705E-2</v>
      </c>
      <c r="X78" s="5">
        <f t="shared" si="125"/>
        <v>2.029142194965235E-2</v>
      </c>
      <c r="Y78" s="5">
        <f t="shared" si="126"/>
        <v>1.6876462910458967E-2</v>
      </c>
      <c r="Z78" s="5">
        <f t="shared" si="127"/>
        <v>5.2162717561396815E-2</v>
      </c>
      <c r="AA78" s="5">
        <f t="shared" si="128"/>
        <v>5.3457699091566377E-2</v>
      </c>
      <c r="AB78" s="5">
        <f t="shared" si="129"/>
        <v>2.7392414791281169E-2</v>
      </c>
      <c r="AC78" s="5">
        <f t="shared" si="130"/>
        <v>9.9698386773069644E-4</v>
      </c>
      <c r="AD78" s="5">
        <f t="shared" si="131"/>
        <v>3.1253855542044025E-3</v>
      </c>
      <c r="AE78" s="5">
        <f t="shared" si="132"/>
        <v>5.1987932159006231E-3</v>
      </c>
      <c r="AF78" s="5">
        <f t="shared" si="133"/>
        <v>4.3238586780654743E-3</v>
      </c>
      <c r="AG78" s="5">
        <f t="shared" si="134"/>
        <v>2.3974479065257846E-3</v>
      </c>
      <c r="AH78" s="5">
        <f t="shared" si="135"/>
        <v>2.1691978275794083E-2</v>
      </c>
      <c r="AI78" s="5">
        <f t="shared" si="136"/>
        <v>2.2230499130021612E-2</v>
      </c>
      <c r="AJ78" s="5">
        <f t="shared" si="137"/>
        <v>1.1391194599373175E-2</v>
      </c>
      <c r="AK78" s="5">
        <f t="shared" si="138"/>
        <v>3.8913300639166373E-3</v>
      </c>
      <c r="AL78" s="5">
        <f t="shared" si="139"/>
        <v>6.7982497969039661E-5</v>
      </c>
      <c r="AM78" s="5">
        <f t="shared" si="140"/>
        <v>6.405951542119519E-4</v>
      </c>
      <c r="AN78" s="5">
        <f t="shared" si="141"/>
        <v>1.0655714900121101E-3</v>
      </c>
      <c r="AO78" s="5">
        <f t="shared" si="142"/>
        <v>8.8624039134625418E-4</v>
      </c>
      <c r="AP78" s="5">
        <f t="shared" si="143"/>
        <v>4.9139329684620551E-4</v>
      </c>
      <c r="AQ78" s="5">
        <f t="shared" si="144"/>
        <v>2.043469592532726E-4</v>
      </c>
      <c r="AR78" s="5">
        <f t="shared" si="145"/>
        <v>7.2165246523236779E-3</v>
      </c>
      <c r="AS78" s="5">
        <f t="shared" si="146"/>
        <v>7.3956806965955815E-3</v>
      </c>
      <c r="AT78" s="5">
        <f t="shared" si="147"/>
        <v>3.7896422170736088E-3</v>
      </c>
      <c r="AU78" s="5">
        <f t="shared" si="148"/>
        <v>1.2945743804251844E-3</v>
      </c>
      <c r="AV78" s="5">
        <f t="shared" si="149"/>
        <v>3.3167830835771015E-4</v>
      </c>
      <c r="AW78" s="5">
        <f t="shared" si="150"/>
        <v>3.2191677900954041E-6</v>
      </c>
      <c r="AX78" s="5">
        <f t="shared" si="151"/>
        <v>1.0941640758737681E-4</v>
      </c>
      <c r="AY78" s="5">
        <f t="shared" si="152"/>
        <v>1.8200419359725177E-4</v>
      </c>
      <c r="AZ78" s="5">
        <f t="shared" si="153"/>
        <v>1.5137367062857009E-4</v>
      </c>
      <c r="BA78" s="5">
        <f t="shared" si="154"/>
        <v>8.3932088620888455E-5</v>
      </c>
      <c r="BB78" s="5">
        <f t="shared" si="155"/>
        <v>3.4903339552111764E-5</v>
      </c>
      <c r="BC78" s="5">
        <f t="shared" si="156"/>
        <v>1.1611703050952734E-5</v>
      </c>
      <c r="BD78" s="5">
        <f t="shared" si="157"/>
        <v>2.0006715307177708E-3</v>
      </c>
      <c r="BE78" s="5">
        <f t="shared" si="158"/>
        <v>2.0503398149126291E-3</v>
      </c>
      <c r="BF78" s="5">
        <f t="shared" si="159"/>
        <v>1.0506205771588463E-3</v>
      </c>
      <c r="BG78" s="5">
        <f t="shared" si="160"/>
        <v>3.5890102675382578E-4</v>
      </c>
      <c r="BH78" s="5">
        <f t="shared" si="161"/>
        <v>9.1952758544825629E-5</v>
      </c>
      <c r="BI78" s="5">
        <f t="shared" si="162"/>
        <v>1.8847111986230342E-5</v>
      </c>
      <c r="BJ78" s="8">
        <f t="shared" si="163"/>
        <v>0.23307173305717702</v>
      </c>
      <c r="BK78" s="8">
        <f t="shared" si="164"/>
        <v>0.24392967403835566</v>
      </c>
      <c r="BL78" s="8">
        <f t="shared" si="165"/>
        <v>0.46925694861416933</v>
      </c>
      <c r="BM78" s="8">
        <f t="shared" si="166"/>
        <v>0.50173126782441457</v>
      </c>
      <c r="BN78" s="8">
        <f t="shared" si="167"/>
        <v>0.49651102042087703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1.3763440860215099</v>
      </c>
      <c r="F79">
        <f>VLOOKUP(B79,home!$B$2:$E$405,3,FALSE)</f>
        <v>0.63</v>
      </c>
      <c r="G79">
        <f>VLOOKUP(C79,away!$B$2:$E$405,4,FALSE)</f>
        <v>0.47</v>
      </c>
      <c r="H79">
        <f>VLOOKUP(A79,away!$A$2:$E$405,3,FALSE)</f>
        <v>1.3261648745519701</v>
      </c>
      <c r="I79">
        <f>VLOOKUP(C79,away!$B$2:$E$405,3,FALSE)</f>
        <v>1.45</v>
      </c>
      <c r="J79">
        <f>VLOOKUP(B79,home!$B$2:$E$405,4,FALSE)</f>
        <v>0.75</v>
      </c>
      <c r="K79" s="3">
        <f t="shared" si="112"/>
        <v>0.40753548387096905</v>
      </c>
      <c r="L79" s="3">
        <f t="shared" si="113"/>
        <v>1.4422043010752674</v>
      </c>
      <c r="M79" s="5">
        <f t="shared" si="114"/>
        <v>0.15727808711518693</v>
      </c>
      <c r="N79" s="5">
        <f t="shared" si="115"/>
        <v>6.4096401334788125E-2</v>
      </c>
      <c r="O79" s="5">
        <f t="shared" si="116"/>
        <v>0.22682713370241317</v>
      </c>
      <c r="P79" s="5">
        <f t="shared" si="117"/>
        <v>9.2440105688477936E-2</v>
      </c>
      <c r="Q79" s="5">
        <f t="shared" si="118"/>
        <v>1.3060778966180353E-2</v>
      </c>
      <c r="R79" s="5">
        <f t="shared" si="119"/>
        <v>0.16356553391309755</v>
      </c>
      <c r="S79" s="5">
        <f t="shared" si="120"/>
        <v>1.3582904803258897E-2</v>
      </c>
      <c r="T79" s="5">
        <f t="shared" si="121"/>
        <v>1.8836311600418688E-2</v>
      </c>
      <c r="U79" s="5">
        <f t="shared" si="122"/>
        <v>6.6658759007887605E-2</v>
      </c>
      <c r="V79" s="5">
        <f t="shared" si="123"/>
        <v>8.8703828048228631E-4</v>
      </c>
      <c r="W79" s="5">
        <f t="shared" si="124"/>
        <v>1.7742436252380289E-3</v>
      </c>
      <c r="X79" s="5">
        <f t="shared" si="125"/>
        <v>2.5588217874736598E-3</v>
      </c>
      <c r="Y79" s="5">
        <f t="shared" si="126"/>
        <v>1.8451718937898085E-3</v>
      </c>
      <c r="Z79" s="5">
        <f t="shared" si="127"/>
        <v>7.863163883904728E-2</v>
      </c>
      <c r="AA79" s="5">
        <f t="shared" si="128"/>
        <v>3.2045182981838415E-2</v>
      </c>
      <c r="AB79" s="5">
        <f t="shared" si="129"/>
        <v>6.5297745761186314E-3</v>
      </c>
      <c r="AC79" s="5">
        <f t="shared" si="130"/>
        <v>3.2584765105204566E-5</v>
      </c>
      <c r="AD79" s="5">
        <f t="shared" si="131"/>
        <v>1.8076680857909052E-4</v>
      </c>
      <c r="AE79" s="5">
        <f t="shared" si="132"/>
        <v>2.607026688244139E-4</v>
      </c>
      <c r="AF79" s="5">
        <f t="shared" si="133"/>
        <v>1.8799325514018541E-4</v>
      </c>
      <c r="AG79" s="5">
        <f t="shared" si="134"/>
        <v>9.0374893712105188E-5</v>
      </c>
      <c r="AH79" s="5">
        <f t="shared" si="135"/>
        <v>2.8350721933567764E-2</v>
      </c>
      <c r="AI79" s="5">
        <f t="shared" si="136"/>
        <v>1.1553925181287832E-2</v>
      </c>
      <c r="AJ79" s="5">
        <f t="shared" si="137"/>
        <v>2.3543172446825553E-3</v>
      </c>
      <c r="AK79" s="5">
        <f t="shared" si="138"/>
        <v>3.1982260583249072E-4</v>
      </c>
      <c r="AL79" s="5">
        <f t="shared" si="139"/>
        <v>7.6606708166619965E-7</v>
      </c>
      <c r="AM79" s="5">
        <f t="shared" si="140"/>
        <v>1.4733777760418102E-5</v>
      </c>
      <c r="AN79" s="5">
        <f t="shared" si="141"/>
        <v>2.1249117657162106E-5</v>
      </c>
      <c r="AO79" s="5">
        <f t="shared" si="142"/>
        <v>1.5322784439606804E-5</v>
      </c>
      <c r="AP79" s="5">
        <f t="shared" si="143"/>
        <v>7.3661952077500392E-6</v>
      </c>
      <c r="AQ79" s="5">
        <f t="shared" si="144"/>
        <v>2.6558896027942827E-6</v>
      </c>
      <c r="AR79" s="5">
        <f t="shared" si="145"/>
        <v>8.177506622236071E-3</v>
      </c>
      <c r="AS79" s="5">
        <f t="shared" si="146"/>
        <v>3.3326241181510304E-3</v>
      </c>
      <c r="AT79" s="5">
        <f t="shared" si="147"/>
        <v>6.790812912753709E-4</v>
      </c>
      <c r="AU79" s="5">
        <f t="shared" si="148"/>
        <v>9.2249907542543602E-5</v>
      </c>
      <c r="AV79" s="5">
        <f t="shared" si="149"/>
        <v>9.3987776768506629E-6</v>
      </c>
      <c r="AW79" s="5">
        <f t="shared" si="150"/>
        <v>1.2507096911483744E-8</v>
      </c>
      <c r="AX79" s="5">
        <f t="shared" si="151"/>
        <v>1.0007562081398858E-6</v>
      </c>
      <c r="AY79" s="5">
        <f t="shared" si="152"/>
        <v>1.4432949077071186E-6</v>
      </c>
      <c r="AZ79" s="5">
        <f t="shared" si="153"/>
        <v>1.040763061807619E-6</v>
      </c>
      <c r="BA79" s="5">
        <f t="shared" si="154"/>
        <v>5.0033098804640435E-7</v>
      </c>
      <c r="BB79" s="5">
        <f t="shared" si="155"/>
        <v>1.8039487573044065E-7</v>
      </c>
      <c r="BC79" s="5">
        <f t="shared" si="156"/>
        <v>5.2033253134075976E-8</v>
      </c>
      <c r="BD79" s="5">
        <f t="shared" si="157"/>
        <v>1.9656058704433893E-3</v>
      </c>
      <c r="BE79" s="5">
        <f t="shared" si="158"/>
        <v>8.0105413951076388E-4</v>
      </c>
      <c r="BF79" s="5">
        <f t="shared" si="159"/>
        <v>1.6322899317618096E-4</v>
      </c>
      <c r="BG79" s="5">
        <f t="shared" si="160"/>
        <v>2.2173868905275343E-5</v>
      </c>
      <c r="BH79" s="5">
        <f t="shared" si="161"/>
        <v>2.2591595984007047E-6</v>
      </c>
      <c r="BI79" s="5">
        <f t="shared" si="162"/>
        <v>1.8413754001519511E-7</v>
      </c>
      <c r="BJ79" s="8">
        <f t="shared" si="163"/>
        <v>0.10295711217210676</v>
      </c>
      <c r="BK79" s="8">
        <f t="shared" si="164"/>
        <v>0.26422293001450065</v>
      </c>
      <c r="BL79" s="8">
        <f t="shared" si="165"/>
        <v>0.55345053803278188</v>
      </c>
      <c r="BM79" s="8">
        <f t="shared" si="166"/>
        <v>0.28199274755048159</v>
      </c>
      <c r="BN79" s="8">
        <f t="shared" si="167"/>
        <v>0.71726804072014405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1.3763440860215099</v>
      </c>
      <c r="F80">
        <f>VLOOKUP(B80,home!$B$2:$E$405,3,FALSE)</f>
        <v>1.1599999999999999</v>
      </c>
      <c r="G80">
        <f>VLOOKUP(C80,away!$B$2:$E$405,4,FALSE)</f>
        <v>0.78</v>
      </c>
      <c r="H80">
        <f>VLOOKUP(A80,away!$A$2:$E$405,3,FALSE)</f>
        <v>1.3261648745519701</v>
      </c>
      <c r="I80">
        <f>VLOOKUP(C80,away!$B$2:$E$405,3,FALSE)</f>
        <v>0.78</v>
      </c>
      <c r="J80">
        <f>VLOOKUP(B80,home!$B$2:$E$405,4,FALSE)</f>
        <v>0.4</v>
      </c>
      <c r="K80" s="3">
        <f t="shared" si="112"/>
        <v>1.2453161290322621</v>
      </c>
      <c r="L80" s="3">
        <f t="shared" si="113"/>
        <v>0.41376344086021472</v>
      </c>
      <c r="M80" s="5">
        <f t="shared" si="114"/>
        <v>0.19031407031020831</v>
      </c>
      <c r="N80" s="5">
        <f t="shared" si="115"/>
        <v>0.23700118133908235</v>
      </c>
      <c r="O80" s="5">
        <f t="shared" si="116"/>
        <v>7.8745004575664621E-2</v>
      </c>
      <c r="P80" s="5">
        <f t="shared" si="117"/>
        <v>9.8062424278794427E-2</v>
      </c>
      <c r="Q80" s="5">
        <f t="shared" si="118"/>
        <v>0.14757069686062962</v>
      </c>
      <c r="R80" s="5">
        <f t="shared" si="119"/>
        <v>1.629090202189017E-2</v>
      </c>
      <c r="S80" s="5">
        <f t="shared" si="120"/>
        <v>1.2632065301004813E-2</v>
      </c>
      <c r="T80" s="5">
        <f t="shared" si="121"/>
        <v>6.1059359303193797E-2</v>
      </c>
      <c r="U80" s="5">
        <f t="shared" si="122"/>
        <v>2.0287323044344118E-2</v>
      </c>
      <c r="V80" s="5">
        <f t="shared" si="123"/>
        <v>7.2320859761823239E-4</v>
      </c>
      <c r="W80" s="5">
        <f t="shared" si="124"/>
        <v>6.1257389657690883E-2</v>
      </c>
      <c r="X80" s="5">
        <f t="shared" si="125"/>
        <v>2.534606832288111E-2</v>
      </c>
      <c r="Y80" s="5">
        <f t="shared" si="126"/>
        <v>5.2436382207766896E-3</v>
      </c>
      <c r="Z80" s="5">
        <f t="shared" si="127"/>
        <v>2.2468598917646351E-3</v>
      </c>
      <c r="AA80" s="5">
        <f t="shared" si="128"/>
        <v>2.7980508628901828E-3</v>
      </c>
      <c r="AB80" s="5">
        <f t="shared" si="129"/>
        <v>1.7422289347048918E-3</v>
      </c>
      <c r="AC80" s="5">
        <f t="shared" si="130"/>
        <v>2.3290313029047679E-5</v>
      </c>
      <c r="AD80" s="5">
        <f t="shared" si="131"/>
        <v>1.9071203840784142E-2</v>
      </c>
      <c r="AE80" s="5">
        <f t="shared" si="132"/>
        <v>7.8909669225093893E-3</v>
      </c>
      <c r="AF80" s="5">
        <f t="shared" si="133"/>
        <v>1.632496812785812E-3</v>
      </c>
      <c r="AG80" s="5">
        <f t="shared" si="134"/>
        <v>2.2515583281719709E-4</v>
      </c>
      <c r="AH80" s="5">
        <f t="shared" si="135"/>
        <v>2.3241711998683628E-4</v>
      </c>
      <c r="AI80" s="5">
        <f t="shared" si="136"/>
        <v>2.8943278818283373E-4</v>
      </c>
      <c r="AJ80" s="5">
        <f t="shared" si="137"/>
        <v>1.8021765969743059E-4</v>
      </c>
      <c r="AK80" s="5">
        <f t="shared" si="138"/>
        <v>7.4809319452552581E-5</v>
      </c>
      <c r="AL80" s="5">
        <f t="shared" si="139"/>
        <v>4.80028524242624E-7</v>
      </c>
      <c r="AM80" s="5">
        <f t="shared" si="140"/>
        <v>4.7499355485980995E-3</v>
      </c>
      <c r="AN80" s="5">
        <f t="shared" si="141"/>
        <v>1.9653496764522015E-3</v>
      </c>
      <c r="AO80" s="5">
        <f t="shared" si="142"/>
        <v>4.0659492231118622E-4</v>
      </c>
      <c r="AP80" s="5">
        <f t="shared" si="143"/>
        <v>5.6078038030589366E-5</v>
      </c>
      <c r="AQ80" s="5">
        <f t="shared" si="144"/>
        <v>5.800760493056659E-6</v>
      </c>
      <c r="AR80" s="5">
        <f t="shared" si="145"/>
        <v>1.9233141456114959E-5</v>
      </c>
      <c r="AS80" s="5">
        <f t="shared" si="146"/>
        <v>2.3951341267259008E-5</v>
      </c>
      <c r="AT80" s="5">
        <f t="shared" si="147"/>
        <v>1.4913495796036831E-5</v>
      </c>
      <c r="AU80" s="5">
        <f t="shared" si="148"/>
        <v>6.1906722850198325E-6</v>
      </c>
      <c r="AV80" s="5">
        <f t="shared" si="149"/>
        <v>1.9273360115220523E-6</v>
      </c>
      <c r="AW80" s="5">
        <f t="shared" si="150"/>
        <v>6.8706254195551606E-9</v>
      </c>
      <c r="AX80" s="5">
        <f t="shared" si="151"/>
        <v>9.8586189175548671E-4</v>
      </c>
      <c r="AY80" s="5">
        <f t="shared" si="152"/>
        <v>4.0791360854571077E-4</v>
      </c>
      <c r="AZ80" s="5">
        <f t="shared" si="153"/>
        <v>8.438986912278998E-5</v>
      </c>
      <c r="BA80" s="5">
        <f t="shared" si="154"/>
        <v>1.1639147540662923E-5</v>
      </c>
      <c r="BB80" s="5">
        <f t="shared" si="155"/>
        <v>1.2039634337760993E-6</v>
      </c>
      <c r="BC80" s="5">
        <f t="shared" si="156"/>
        <v>9.9631210605815654E-8</v>
      </c>
      <c r="BD80" s="5">
        <f t="shared" si="157"/>
        <v>1.3263284645722265E-6</v>
      </c>
      <c r="BE80" s="5">
        <f t="shared" si="158"/>
        <v>1.6516982293263887E-6</v>
      </c>
      <c r="BF80" s="5">
        <f t="shared" si="159"/>
        <v>1.0284432226370902E-6</v>
      </c>
      <c r="BG80" s="5">
        <f t="shared" si="160"/>
        <v>4.2691231098129526E-7</v>
      </c>
      <c r="BH80" s="5">
        <f t="shared" si="161"/>
        <v>1.3291019663686103E-7</v>
      </c>
      <c r="BI80" s="5">
        <f t="shared" si="162"/>
        <v>3.3103042316946483E-8</v>
      </c>
      <c r="BJ80" s="8">
        <f t="shared" si="163"/>
        <v>0.574973024170645</v>
      </c>
      <c r="BK80" s="8">
        <f t="shared" si="164"/>
        <v>0.30216345243772474</v>
      </c>
      <c r="BL80" s="8">
        <f t="shared" si="165"/>
        <v>0.12071120170909608</v>
      </c>
      <c r="BM80" s="8">
        <f t="shared" si="166"/>
        <v>0.23170235208504086</v>
      </c>
      <c r="BN80" s="8">
        <f t="shared" si="167"/>
        <v>0.76798427938626945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1.3763440860215099</v>
      </c>
      <c r="F81">
        <f>VLOOKUP(B81,home!$B$2:$E$405,3,FALSE)</f>
        <v>1.31</v>
      </c>
      <c r="G81">
        <f>VLOOKUP(C81,away!$B$2:$E$405,4,FALSE)</f>
        <v>1.35</v>
      </c>
      <c r="H81">
        <f>VLOOKUP(A81,away!$A$2:$E$405,3,FALSE)</f>
        <v>1.3261648745519701</v>
      </c>
      <c r="I81">
        <f>VLOOKUP(C81,away!$B$2:$E$405,3,FALSE)</f>
        <v>0.67</v>
      </c>
      <c r="J81">
        <f>VLOOKUP(B81,home!$B$2:$E$405,4,FALSE)</f>
        <v>1.46</v>
      </c>
      <c r="K81" s="3">
        <f t="shared" si="112"/>
        <v>2.4340645161290406</v>
      </c>
      <c r="L81" s="3">
        <f t="shared" si="113"/>
        <v>1.2972544802867372</v>
      </c>
      <c r="M81" s="5">
        <f t="shared" si="114"/>
        <v>2.3961210233849679E-2</v>
      </c>
      <c r="N81" s="5">
        <f t="shared" si="115"/>
        <v>5.8323131593721537E-2</v>
      </c>
      <c r="O81" s="5">
        <f t="shared" si="116"/>
        <v>3.1083787328953911E-2</v>
      </c>
      <c r="P81" s="5">
        <f t="shared" si="117"/>
        <v>7.5659943764308207E-2</v>
      </c>
      <c r="Q81" s="5">
        <f t="shared" si="118"/>
        <v>7.0981132540901104E-2</v>
      </c>
      <c r="R81" s="5">
        <f t="shared" si="119"/>
        <v>2.016179118838279E-2</v>
      </c>
      <c r="S81" s="5">
        <f t="shared" si="120"/>
        <v>5.9725980392378739E-2</v>
      </c>
      <c r="T81" s="5">
        <f t="shared" si="121"/>
        <v>9.2080592204510661E-2</v>
      </c>
      <c r="U81" s="5">
        <f t="shared" si="122"/>
        <v>4.9075100513245713E-2</v>
      </c>
      <c r="V81" s="5">
        <f t="shared" si="123"/>
        <v>2.0954535701909908E-2</v>
      </c>
      <c r="W81" s="5">
        <f t="shared" si="124"/>
        <v>5.7590885344153242E-2</v>
      </c>
      <c r="X81" s="5">
        <f t="shared" si="125"/>
        <v>7.4710034036382586E-2</v>
      </c>
      <c r="Y81" s="5">
        <f t="shared" si="126"/>
        <v>4.8458963188035976E-2</v>
      </c>
      <c r="Z81" s="5">
        <f t="shared" si="127"/>
        <v>8.718324649911742E-3</v>
      </c>
      <c r="AA81" s="5">
        <f t="shared" si="128"/>
        <v>2.1220964670443314E-2</v>
      </c>
      <c r="AB81" s="5">
        <f t="shared" si="129"/>
        <v>2.5826598551177041E-2</v>
      </c>
      <c r="AC81" s="5">
        <f t="shared" si="130"/>
        <v>4.135379059897173E-3</v>
      </c>
      <c r="AD81" s="5">
        <f t="shared" si="131"/>
        <v>3.5044982617164849E-2</v>
      </c>
      <c r="AE81" s="5">
        <f t="shared" si="132"/>
        <v>4.5462260711687921E-2</v>
      </c>
      <c r="AF81" s="5">
        <f t="shared" si="133"/>
        <v>2.9488060696100441E-2</v>
      </c>
      <c r="AG81" s="5">
        <f t="shared" si="134"/>
        <v>1.275117295099451E-2</v>
      </c>
      <c r="AH81" s="5">
        <f t="shared" si="135"/>
        <v>2.827471428173078E-3</v>
      </c>
      <c r="AI81" s="5">
        <f t="shared" si="136"/>
        <v>6.8822478736847914E-3</v>
      </c>
      <c r="AJ81" s="5">
        <f t="shared" si="137"/>
        <v>8.3759176702703463E-3</v>
      </c>
      <c r="AK81" s="5">
        <f t="shared" si="138"/>
        <v>6.7958413304077571E-3</v>
      </c>
      <c r="AL81" s="5">
        <f t="shared" si="139"/>
        <v>5.2231509854859179E-4</v>
      </c>
      <c r="AM81" s="5">
        <f t="shared" si="140"/>
        <v>1.706034973136001E-2</v>
      </c>
      <c r="AN81" s="5">
        <f t="shared" si="141"/>
        <v>2.2131615124265404E-2</v>
      </c>
      <c r="AO81" s="5">
        <f t="shared" si="142"/>
        <v>1.4355168437967507E-2</v>
      </c>
      <c r="AP81" s="5">
        <f t="shared" si="143"/>
        <v>6.2074355238080359E-3</v>
      </c>
      <c r="AQ81" s="5">
        <f t="shared" si="144"/>
        <v>2.013155886087757E-3</v>
      </c>
      <c r="AR81" s="5">
        <f t="shared" si="145"/>
        <v>7.3358999561605302E-4</v>
      </c>
      <c r="AS81" s="5">
        <f t="shared" si="146"/>
        <v>1.7856053777162931E-3</v>
      </c>
      <c r="AT81" s="5">
        <f t="shared" si="147"/>
        <v>2.1731393448542113E-3</v>
      </c>
      <c r="AU81" s="5">
        <f t="shared" si="148"/>
        <v>1.7631871226378487E-3</v>
      </c>
      <c r="AV81" s="5">
        <f t="shared" si="149"/>
        <v>1.0729278026271126E-3</v>
      </c>
      <c r="AW81" s="5">
        <f t="shared" si="150"/>
        <v>4.5812853586827239E-5</v>
      </c>
      <c r="AX81" s="5">
        <f t="shared" si="151"/>
        <v>6.9209986523091635E-3</v>
      </c>
      <c r="AY81" s="5">
        <f t="shared" si="152"/>
        <v>8.978296509766533E-3</v>
      </c>
      <c r="AZ81" s="5">
        <f t="shared" si="153"/>
        <v>5.8235676863187058E-3</v>
      </c>
      <c r="BA81" s="5">
        <f t="shared" si="154"/>
        <v>2.5182164241100025E-3</v>
      </c>
      <c r="BB81" s="5">
        <f t="shared" si="155"/>
        <v>8.1669188462708711E-4</v>
      </c>
      <c r="BC81" s="5">
        <f t="shared" si="156"/>
        <v>2.1189144126926158E-4</v>
      </c>
      <c r="BD81" s="5">
        <f t="shared" si="157"/>
        <v>1.5860881808440867E-4</v>
      </c>
      <c r="BE81" s="5">
        <f t="shared" si="158"/>
        <v>3.8606409604442522E-4</v>
      </c>
      <c r="BF81" s="5">
        <f t="shared" si="159"/>
        <v>4.6985245856658476E-4</v>
      </c>
      <c r="BG81" s="5">
        <f t="shared" si="160"/>
        <v>3.8121706573763809E-4</v>
      </c>
      <c r="BH81" s="5">
        <f t="shared" si="161"/>
        <v>2.3197673316370415E-4</v>
      </c>
      <c r="BI81" s="5">
        <f t="shared" si="162"/>
        <v>1.1292926695226147E-4</v>
      </c>
      <c r="BJ81" s="8">
        <f t="shared" si="163"/>
        <v>0.61192860318554232</v>
      </c>
      <c r="BK81" s="8">
        <f t="shared" si="164"/>
        <v>0.1939376607606588</v>
      </c>
      <c r="BL81" s="8">
        <f t="shared" si="165"/>
        <v>0.18151881863673927</v>
      </c>
      <c r="BM81" s="8">
        <f t="shared" si="166"/>
        <v>0.70699992692655533</v>
      </c>
      <c r="BN81" s="8">
        <f t="shared" si="167"/>
        <v>0.28017099665011724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1.3763440860215099</v>
      </c>
      <c r="F82">
        <f>VLOOKUP(B82,home!$B$2:$E$405,3,FALSE)</f>
        <v>0.73</v>
      </c>
      <c r="G82">
        <f>VLOOKUP(C82,away!$B$2:$E$405,4,FALSE)</f>
        <v>1.1100000000000001</v>
      </c>
      <c r="H82">
        <f>VLOOKUP(A82,away!$A$2:$E$405,3,FALSE)</f>
        <v>1.3261648745519701</v>
      </c>
      <c r="I82">
        <f>VLOOKUP(C82,away!$B$2:$E$405,3,FALSE)</f>
        <v>1.1100000000000001</v>
      </c>
      <c r="J82">
        <f>VLOOKUP(B82,home!$B$2:$E$405,4,FALSE)</f>
        <v>1.18</v>
      </c>
      <c r="K82" s="3">
        <f t="shared" ref="K82:K104" si="168">E82*F82*G82</f>
        <v>1.1152516129032295</v>
      </c>
      <c r="L82" s="3">
        <f t="shared" ref="L82:L104" si="169">H82*I82*J82</f>
        <v>1.7370107526881706</v>
      </c>
      <c r="M82" s="5">
        <f t="shared" si="114"/>
        <v>5.7713603794300003E-2</v>
      </c>
      <c r="N82" s="5">
        <f t="shared" si="115"/>
        <v>6.4365189718051011E-2</v>
      </c>
      <c r="O82" s="5">
        <f t="shared" si="116"/>
        <v>0.10024915036708391</v>
      </c>
      <c r="P82" s="5">
        <f t="shared" si="117"/>
        <v>0.1118030266390687</v>
      </c>
      <c r="Q82" s="5">
        <f t="shared" si="118"/>
        <v>3.5891690823939393E-2</v>
      </c>
      <c r="R82" s="5">
        <f t="shared" si="119"/>
        <v>8.7066926067739039E-2</v>
      </c>
      <c r="S82" s="5">
        <f t="shared" si="120"/>
        <v>5.41463188220229E-2</v>
      </c>
      <c r="T82" s="5">
        <f t="shared" si="121"/>
        <v>6.2344252893342077E-2</v>
      </c>
      <c r="U82" s="5">
        <f t="shared" si="122"/>
        <v>9.7101529727572189E-2</v>
      </c>
      <c r="V82" s="5">
        <f t="shared" si="123"/>
        <v>1.1654718640691361E-2</v>
      </c>
      <c r="W82" s="5">
        <f t="shared" si="124"/>
        <v>1.3342755360407486E-2</v>
      </c>
      <c r="X82" s="5">
        <f t="shared" si="125"/>
        <v>2.3176509531515531E-2</v>
      </c>
      <c r="Y82" s="5">
        <f t="shared" si="126"/>
        <v>2.0128923133011182E-2</v>
      </c>
      <c r="Z82" s="5">
        <f t="shared" si="127"/>
        <v>5.0412062261056226E-2</v>
      </c>
      <c r="AA82" s="5">
        <f t="shared" si="128"/>
        <v>5.6222133746420974E-2</v>
      </c>
      <c r="AB82" s="5">
        <f t="shared" si="129"/>
        <v>3.1350912670778552E-2</v>
      </c>
      <c r="AC82" s="5">
        <f t="shared" si="130"/>
        <v>1.4110980048355156E-3</v>
      </c>
      <c r="AD82" s="5">
        <f t="shared" si="131"/>
        <v>3.7201323590669148E-3</v>
      </c>
      <c r="AE82" s="5">
        <f t="shared" si="132"/>
        <v>6.4619099091224414E-3</v>
      </c>
      <c r="AF82" s="5">
        <f t="shared" si="133"/>
        <v>5.6122034975239618E-3</v>
      </c>
      <c r="AG82" s="5">
        <f t="shared" si="134"/>
        <v>3.2494859404910929E-3</v>
      </c>
      <c r="AH82" s="5">
        <f t="shared" si="135"/>
        <v>2.189157355316005E-2</v>
      </c>
      <c r="AI82" s="5">
        <f t="shared" si="136"/>
        <v>2.4414612714151428E-2</v>
      </c>
      <c r="AJ82" s="5">
        <f t="shared" si="137"/>
        <v>1.3614218103932541E-2</v>
      </c>
      <c r="AK82" s="5">
        <f t="shared" si="138"/>
        <v>5.0610928996090388E-3</v>
      </c>
      <c r="AL82" s="5">
        <f t="shared" si="139"/>
        <v>1.0934339043339593E-4</v>
      </c>
      <c r="AM82" s="5">
        <f t="shared" si="140"/>
        <v>8.2977672273257448E-4</v>
      </c>
      <c r="AN82" s="5">
        <f t="shared" si="141"/>
        <v>1.4413310897168326E-3</v>
      </c>
      <c r="AO82" s="5">
        <f t="shared" si="142"/>
        <v>1.2518038005109487E-3</v>
      </c>
      <c r="AP82" s="5">
        <f t="shared" si="143"/>
        <v>7.2479888724781181E-4</v>
      </c>
      <c r="AQ82" s="5">
        <f t="shared" si="144"/>
        <v>3.1474586517146752E-4</v>
      </c>
      <c r="AR82" s="5">
        <f t="shared" si="145"/>
        <v>7.6051797310205888E-3</v>
      </c>
      <c r="AS82" s="5">
        <f t="shared" si="146"/>
        <v>8.4816889614396599E-3</v>
      </c>
      <c r="AT82" s="5">
        <f t="shared" si="147"/>
        <v>4.7296086471945503E-3</v>
      </c>
      <c r="AU82" s="5">
        <f t="shared" si="148"/>
        <v>1.7582345573949282E-3</v>
      </c>
      <c r="AV82" s="5">
        <f t="shared" si="149"/>
        <v>4.9021848149922238E-4</v>
      </c>
      <c r="AW82" s="5">
        <f t="shared" si="150"/>
        <v>5.8839016134655991E-6</v>
      </c>
      <c r="AX82" s="5">
        <f t="shared" si="151"/>
        <v>1.5423497139617655E-4</v>
      </c>
      <c r="AY82" s="5">
        <f t="shared" si="152"/>
        <v>2.6790780375571108E-4</v>
      </c>
      <c r="AZ82" s="5">
        <f t="shared" si="153"/>
        <v>2.3267936792637129E-4</v>
      </c>
      <c r="BA82" s="5">
        <f t="shared" si="154"/>
        <v>1.3472218800559798E-4</v>
      </c>
      <c r="BB82" s="5">
        <f t="shared" si="155"/>
        <v>5.8503472297850249E-5</v>
      </c>
      <c r="BC82" s="5">
        <f t="shared" si="156"/>
        <v>2.0324232090192057E-5</v>
      </c>
      <c r="BD82" s="5">
        <f t="shared" si="157"/>
        <v>2.2017131614848165E-3</v>
      </c>
      <c r="BE82" s="5">
        <f t="shared" si="158"/>
        <v>2.4554641544962102E-3</v>
      </c>
      <c r="BF82" s="5">
        <f t="shared" si="159"/>
        <v>1.3692301793639819E-3</v>
      </c>
      <c r="BG82" s="5">
        <f t="shared" si="160"/>
        <v>5.0901205532381984E-4</v>
      </c>
      <c r="BH82" s="5">
        <f t="shared" si="161"/>
        <v>1.4191912892176945E-4</v>
      </c>
      <c r="BI82" s="5">
        <f t="shared" si="162"/>
        <v>3.165510748636495E-5</v>
      </c>
      <c r="BJ82" s="8">
        <f t="shared" si="163"/>
        <v>0.24372388156732261</v>
      </c>
      <c r="BK82" s="8">
        <f t="shared" si="164"/>
        <v>0.23710601709510759</v>
      </c>
      <c r="BL82" s="8">
        <f t="shared" si="165"/>
        <v>0.46674607401607365</v>
      </c>
      <c r="BM82" s="8">
        <f t="shared" si="166"/>
        <v>0.54063642362723552</v>
      </c>
      <c r="BN82" s="8">
        <f t="shared" si="167"/>
        <v>0.45708958741018207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1.3763440860215099</v>
      </c>
      <c r="F83">
        <f>VLOOKUP(B83,home!$B$2:$E$405,3,FALSE)</f>
        <v>0.78</v>
      </c>
      <c r="G83">
        <f>VLOOKUP(C83,away!$B$2:$E$405,4,FALSE)</f>
        <v>1.0900000000000001</v>
      </c>
      <c r="H83">
        <f>VLOOKUP(A83,away!$A$2:$E$405,3,FALSE)</f>
        <v>1.3261648745519701</v>
      </c>
      <c r="I83">
        <f>VLOOKUP(C83,away!$B$2:$E$405,3,FALSE)</f>
        <v>1.25</v>
      </c>
      <c r="J83">
        <f>VLOOKUP(B83,home!$B$2:$E$405,4,FALSE)</f>
        <v>0.92</v>
      </c>
      <c r="K83" s="3">
        <f t="shared" si="168"/>
        <v>1.1701677419354877</v>
      </c>
      <c r="L83" s="3">
        <f t="shared" si="169"/>
        <v>1.5250896057347656</v>
      </c>
      <c r="M83" s="5">
        <f t="shared" si="114"/>
        <v>6.7525002136032172E-2</v>
      </c>
      <c r="N83" s="5">
        <f t="shared" si="115"/>
        <v>7.9015579273709738E-2</v>
      </c>
      <c r="O83" s="5">
        <f t="shared" si="116"/>
        <v>0.10298167888488048</v>
      </c>
      <c r="P83" s="5">
        <f t="shared" si="117"/>
        <v>0.12050583864144607</v>
      </c>
      <c r="Q83" s="5">
        <f t="shared" si="118"/>
        <v>4.6230740988220734E-2</v>
      </c>
      <c r="R83" s="5">
        <f t="shared" si="119"/>
        <v>7.852814402422334E-2</v>
      </c>
      <c r="S83" s="5">
        <f t="shared" si="120"/>
        <v>5.376400106372347E-2</v>
      </c>
      <c r="T83" s="5">
        <f t="shared" si="121"/>
        <v>7.0506022546551611E-2</v>
      </c>
      <c r="U83" s="5">
        <f t="shared" si="122"/>
        <v>9.1891100971210185E-2</v>
      </c>
      <c r="V83" s="5">
        <f t="shared" si="123"/>
        <v>1.0660867714765702E-2</v>
      </c>
      <c r="W83" s="5">
        <f t="shared" si="124"/>
        <v>1.8032573930063547E-2</v>
      </c>
      <c r="X83" s="5">
        <f t="shared" si="125"/>
        <v>2.7501291065383623E-2</v>
      </c>
      <c r="Y83" s="5">
        <f t="shared" si="126"/>
        <v>2.0970966574051481E-2</v>
      </c>
      <c r="Z83" s="5">
        <f t="shared" si="127"/>
        <v>3.9920818736328537E-2</v>
      </c>
      <c r="AA83" s="5">
        <f t="shared" si="128"/>
        <v>4.6714054316905472E-2</v>
      </c>
      <c r="AB83" s="5">
        <f t="shared" si="129"/>
        <v>2.7331639728332503E-2</v>
      </c>
      <c r="AC83" s="5">
        <f t="shared" si="130"/>
        <v>1.1890936356666816E-3</v>
      </c>
      <c r="AD83" s="5">
        <f t="shared" si="131"/>
        <v>5.2752840792568059E-3</v>
      </c>
      <c r="AE83" s="5">
        <f t="shared" si="132"/>
        <v>8.045280916572646E-3</v>
      </c>
      <c r="AF83" s="5">
        <f t="shared" si="133"/>
        <v>6.1348871505406081E-3</v>
      </c>
      <c r="AG83" s="5">
        <f t="shared" si="134"/>
        <v>3.118750875215084E-3</v>
      </c>
      <c r="AH83" s="5">
        <f t="shared" si="135"/>
        <v>1.5220706426799081E-2</v>
      </c>
      <c r="AI83" s="5">
        <f t="shared" si="136"/>
        <v>1.7810779670110442E-2</v>
      </c>
      <c r="AJ83" s="5">
        <f t="shared" si="137"/>
        <v>1.0420799914341817E-2</v>
      </c>
      <c r="AK83" s="5">
        <f t="shared" si="138"/>
        <v>4.0646946349756283E-3</v>
      </c>
      <c r="AL83" s="5">
        <f t="shared" si="139"/>
        <v>8.4882767127085709E-5</v>
      </c>
      <c r="AM83" s="5">
        <f t="shared" si="140"/>
        <v>1.2345934518184331E-3</v>
      </c>
      <c r="AN83" s="5">
        <f t="shared" si="141"/>
        <v>1.8828656406764972E-3</v>
      </c>
      <c r="AO83" s="5">
        <f t="shared" si="142"/>
        <v>1.4357694087954286E-3</v>
      </c>
      <c r="AP83" s="5">
        <f t="shared" si="143"/>
        <v>7.298923338619523E-4</v>
      </c>
      <c r="AQ83" s="5">
        <f t="shared" si="144"/>
        <v>2.7828780291958813E-4</v>
      </c>
      <c r="AR83" s="5">
        <f t="shared" si="145"/>
        <v>4.6425882326903223E-3</v>
      </c>
      <c r="AS83" s="5">
        <f t="shared" si="146"/>
        <v>5.4326069889834997E-3</v>
      </c>
      <c r="AT83" s="5">
        <f t="shared" si="147"/>
        <v>3.1785307265608863E-3</v>
      </c>
      <c r="AU83" s="5">
        <f t="shared" si="148"/>
        <v>1.2398047076574389E-3</v>
      </c>
      <c r="AV83" s="5">
        <f t="shared" si="149"/>
        <v>3.6269486880012353E-4</v>
      </c>
      <c r="AW83" s="5">
        <f t="shared" si="150"/>
        <v>4.2078525300440639E-6</v>
      </c>
      <c r="AX83" s="5">
        <f t="shared" si="151"/>
        <v>2.4078023862045207E-4</v>
      </c>
      <c r="AY83" s="5">
        <f t="shared" si="152"/>
        <v>3.6721143918638799E-4</v>
      </c>
      <c r="AZ83" s="5">
        <f t="shared" si="153"/>
        <v>2.8001517450503227E-4</v>
      </c>
      <c r="BA83" s="5">
        <f t="shared" si="154"/>
        <v>1.4234941069521037E-4</v>
      </c>
      <c r="BB83" s="5">
        <f t="shared" si="155"/>
        <v>5.427390165843364E-5</v>
      </c>
      <c r="BC83" s="5">
        <f t="shared" si="156"/>
        <v>1.655451265638959E-5</v>
      </c>
      <c r="BD83" s="5">
        <f t="shared" si="157"/>
        <v>1.1800605095637572E-3</v>
      </c>
      <c r="BE83" s="5">
        <f t="shared" si="158"/>
        <v>1.3808687418234626E-3</v>
      </c>
      <c r="BF83" s="5">
        <f t="shared" si="159"/>
        <v>8.0792402876442987E-4</v>
      </c>
      <c r="BG83" s="5">
        <f t="shared" si="160"/>
        <v>3.1513554546489826E-4</v>
      </c>
      <c r="BH83" s="5">
        <f t="shared" si="161"/>
        <v>9.2190362410067122E-5</v>
      </c>
      <c r="BI83" s="5">
        <f t="shared" si="162"/>
        <v>2.1575637641920506E-5</v>
      </c>
      <c r="BJ83" s="8">
        <f t="shared" si="163"/>
        <v>0.29149397071495964</v>
      </c>
      <c r="BK83" s="8">
        <f t="shared" si="164"/>
        <v>0.25409689739794755</v>
      </c>
      <c r="BL83" s="8">
        <f t="shared" si="165"/>
        <v>0.41361757892213985</v>
      </c>
      <c r="BM83" s="8">
        <f t="shared" si="166"/>
        <v>0.50397927823620658</v>
      </c>
      <c r="BN83" s="8">
        <f t="shared" si="167"/>
        <v>0.4947869839485125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1.58704453441296</v>
      </c>
      <c r="F84">
        <f>VLOOKUP(B84,home!$B$2:$E$405,3,FALSE)</f>
        <v>0.95</v>
      </c>
      <c r="G84">
        <f>VLOOKUP(C84,away!$B$2:$E$405,4,FALSE)</f>
        <v>0.95</v>
      </c>
      <c r="H84">
        <f>VLOOKUP(A84,away!$A$2:$E$405,3,FALSE)</f>
        <v>1.3927125506072899</v>
      </c>
      <c r="I84">
        <f>VLOOKUP(C84,away!$B$2:$E$405,3,FALSE)</f>
        <v>1.1599999999999999</v>
      </c>
      <c r="J84">
        <f>VLOOKUP(B84,home!$B$2:$E$405,4,FALSE)</f>
        <v>1.08</v>
      </c>
      <c r="K84" s="3">
        <f t="shared" si="168"/>
        <v>1.4323076923076963</v>
      </c>
      <c r="L84" s="3">
        <f t="shared" si="169"/>
        <v>1.7447902834008129</v>
      </c>
      <c r="M84" s="5">
        <f t="shared" ref="M84:M104" si="170">_xlfn.POISSON.DIST(0,K84,FALSE) * _xlfn.POISSON.DIST(0,L84,FALSE)</f>
        <v>4.1706512983919634E-2</v>
      </c>
      <c r="N84" s="5">
        <f t="shared" ref="N84:N104" si="171">_xlfn.POISSON.DIST(1,K84,FALSE) * _xlfn.POISSON.DIST(0,L84,FALSE)</f>
        <v>5.9736559366198899E-2</v>
      </c>
      <c r="O84" s="5">
        <f t="shared" ref="O84:O104" si="172">_xlfn.POISSON.DIST(0,K84,FALSE) * _xlfn.POISSON.DIST(1,L84,FALSE)</f>
        <v>7.2769118608872821E-2</v>
      </c>
      <c r="P84" s="5">
        <f t="shared" ref="P84:P104" si="173">_xlfn.POISSON.DIST(1,K84,FALSE) * _xlfn.POISSON.DIST(1,L84,FALSE)</f>
        <v>0.10422776834593966</v>
      </c>
      <c r="Q84" s="5">
        <f t="shared" ref="Q84:Q104" si="174">_xlfn.POISSON.DIST(2,K84,FALSE) * _xlfn.POISSON.DIST(0,L84,FALSE)</f>
        <v>4.2780566746101027E-2</v>
      </c>
      <c r="R84" s="5">
        <f t="shared" ref="R84:R104" si="175">_xlfn.POISSON.DIST(0,K84,FALSE) * _xlfn.POISSON.DIST(2,L84,FALSE)</f>
        <v>6.3483425540201296E-2</v>
      </c>
      <c r="S84" s="5">
        <f t="shared" ref="S84:S104" si="176">_xlfn.POISSON.DIST(2,K84,FALSE) * _xlfn.POISSON.DIST(2,L84,FALSE)</f>
        <v>6.5118292786568902E-2</v>
      </c>
      <c r="T84" s="5">
        <f t="shared" ref="T84:T104" si="177">_xlfn.POISSON.DIST(2,K84,FALSE) * _xlfn.POISSON.DIST(1,L84,FALSE)</f>
        <v>7.4643117176977011E-2</v>
      </c>
      <c r="U84" s="5">
        <f t="shared" ref="U84:U104" si="178">_xlfn.POISSON.DIST(1,K84,FALSE) * _xlfn.POISSON.DIST(2,L84,FALSE)</f>
        <v>9.092779873527318E-2</v>
      </c>
      <c r="V84" s="5">
        <f t="shared" ref="V84:V104" si="179">_xlfn.POISSON.DIST(3,K84,FALSE) * _xlfn.POISSON.DIST(3,L84,FALSE)</f>
        <v>1.8081733123655519E-2</v>
      </c>
      <c r="W84" s="5">
        <f t="shared" ref="W84:W104" si="180">_xlfn.POISSON.DIST(3,K84,FALSE) * _xlfn.POISSON.DIST(0,L84,FALSE)</f>
        <v>2.0424978277241115E-2</v>
      </c>
      <c r="X84" s="5">
        <f t="shared" ref="X84:X104" si="181">_xlfn.POISSON.DIST(3,K84,FALSE) * _xlfn.POISSON.DIST(1,L84,FALSE)</f>
        <v>3.5637303636802974E-2</v>
      </c>
      <c r="Y84" s="5">
        <f t="shared" ref="Y84:Y104" si="182">_xlfn.POISSON.DIST(3,K84,FALSE) * _xlfn.POISSON.DIST(2,L84,FALSE)</f>
        <v>3.1089810556049143E-2</v>
      </c>
      <c r="Z84" s="5">
        <f t="shared" ref="Z84:Z104" si="183">_xlfn.POISSON.DIST(0,K84,FALSE) * _xlfn.POISSON.DIST(3,L84,FALSE)</f>
        <v>3.6921754679847402E-2</v>
      </c>
      <c r="AA84" s="5">
        <f t="shared" ref="AA84:AA104" si="184">_xlfn.POISSON.DIST(1,K84,FALSE) * _xlfn.POISSON.DIST(3,L84,FALSE)</f>
        <v>5.2883313241443117E-2</v>
      </c>
      <c r="AB84" s="5">
        <f t="shared" ref="AB84:AB104" si="185">_xlfn.POISSON.DIST(2,K84,FALSE) * _xlfn.POISSON.DIST(3,L84,FALSE)</f>
        <v>3.7872588175218221E-2</v>
      </c>
      <c r="AC84" s="5">
        <f t="shared" ref="AC84:AC104" si="186">_xlfn.POISSON.DIST(4,K84,FALSE) * _xlfn.POISSON.DIST(4,L84,FALSE)</f>
        <v>2.8242271956901918E-3</v>
      </c>
      <c r="AD84" s="5">
        <f t="shared" ref="AD84:AD104" si="187">_xlfn.POISSON.DIST(4,K84,FALSE) * _xlfn.POISSON.DIST(0,L84,FALSE)</f>
        <v>7.3137133754275097E-3</v>
      </c>
      <c r="AE84" s="5">
        <f t="shared" ref="AE84:AE104" si="188">_xlfn.POISSON.DIST(4,K84,FALSE) * _xlfn.POISSON.DIST(1,L84,FALSE)</f>
        <v>1.276089603302448E-2</v>
      </c>
      <c r="AF84" s="5">
        <f t="shared" ref="AF84:AF104" si="189">_xlfn.POISSON.DIST(4,K84,FALSE) * _xlfn.POISSON.DIST(2,L84,FALSE)</f>
        <v>1.1132543702954547E-2</v>
      </c>
      <c r="AG84" s="5">
        <f t="shared" ref="AG84:AG104" si="190">_xlfn.POISSON.DIST(4,K84,FALSE) * _xlfn.POISSON.DIST(3,L84,FALSE)</f>
        <v>6.4746513608166653E-3</v>
      </c>
      <c r="AH84" s="5">
        <f t="shared" ref="AH84:AH104" si="191">_xlfn.POISSON.DIST(0,K84,FALSE) * _xlfn.POISSON.DIST(4,L84,FALSE)</f>
        <v>1.6105179702876556E-2</v>
      </c>
      <c r="AI84" s="5">
        <f t="shared" ref="AI84:AI104" si="192">_xlfn.POISSON.DIST(1,K84,FALSE) * _xlfn.POISSON.DIST(4,L84,FALSE)</f>
        <v>2.3067572774427871E-2</v>
      </c>
      <c r="AJ84" s="5">
        <f t="shared" ref="AJ84:AJ104" si="193">_xlfn.POISSON.DIST(2,K84,FALSE) * _xlfn.POISSON.DIST(4,L84,FALSE)</f>
        <v>1.6519930963840315E-2</v>
      </c>
      <c r="AK84" s="5">
        <f t="shared" ref="AK84:AK104" si="194">_xlfn.POISSON.DIST(3,K84,FALSE) * _xlfn.POISSON.DIST(4,L84,FALSE)</f>
        <v>7.8872080653001938E-3</v>
      </c>
      <c r="AL84" s="5">
        <f t="shared" ref="AL84:AL104" si="195">_xlfn.POISSON.DIST(5,K84,FALSE) * _xlfn.POISSON.DIST(5,L84,FALSE)</f>
        <v>2.8231839762983286E-4</v>
      </c>
      <c r="AM84" s="5">
        <f t="shared" ref="AM84:AM104" si="196">_xlfn.POISSON.DIST(5,K84,FALSE) * _xlfn.POISSON.DIST(0,L84,FALSE)</f>
        <v>2.095097585391701E-3</v>
      </c>
      <c r="AN84" s="5">
        <f t="shared" ref="AN84:AN104" si="197">_xlfn.POISSON.DIST(5,K84,FALSE) * _xlfn.POISSON.DIST(1,L84,FALSE)</f>
        <v>3.6555059097679453E-3</v>
      </c>
      <c r="AO84" s="5">
        <f t="shared" ref="AO84:AO104" si="198">_xlfn.POISSON.DIST(5,K84,FALSE) * _xlfn.POISSON.DIST(2,L84,FALSE)</f>
        <v>3.1890455961386802E-3</v>
      </c>
      <c r="AP84" s="5">
        <f t="shared" ref="AP84:AP104" si="199">_xlfn.POISSON.DIST(5,K84,FALSE) * _xlfn.POISSON.DIST(3,L84,FALSE)</f>
        <v>1.8547385898216404E-3</v>
      </c>
      <c r="AQ84" s="5">
        <f t="shared" ref="AQ84:AQ104" si="200">_xlfn.POISSON.DIST(5,K84,FALSE) * _xlfn.POISSON.DIST(4,L84,FALSE)</f>
        <v>8.0903246744233083E-4</v>
      </c>
      <c r="AR84" s="5">
        <f t="shared" ref="AR84:AR104" si="201">_xlfn.POISSON.DIST(0,K84,FALSE) * _xlfn.POISSON.DIST(5,L84,FALSE)</f>
        <v>5.6200322116006047E-3</v>
      </c>
      <c r="AS84" s="5">
        <f t="shared" ref="AS84:AS104" si="202">_xlfn.POISSON.DIST(1,K84,FALSE) * _xlfn.POISSON.DIST(5,L84,FALSE)</f>
        <v>8.0496153676925808E-3</v>
      </c>
      <c r="AT84" s="5">
        <f t="shared" ref="AT84:AT104" si="203">_xlfn.POISSON.DIST(2,K84,FALSE) * _xlfn.POISSON.DIST(5,L84,FALSE)</f>
        <v>5.7647630056321649E-3</v>
      </c>
      <c r="AU84" s="5">
        <f t="shared" ref="AU84:AU104" si="204">_xlfn.POISSON.DIST(3,K84,FALSE) * _xlfn.POISSON.DIST(5,L84,FALSE)</f>
        <v>2.7523047990992621E-3</v>
      </c>
      <c r="AV84" s="5">
        <f t="shared" ref="AV84:AV104" si="205">_xlfn.POISSON.DIST(4,K84,FALSE) * _xlfn.POISSON.DIST(5,L84,FALSE)</f>
        <v>9.8553683383131516E-4</v>
      </c>
      <c r="AW84" s="5">
        <f t="shared" ref="AW84:AW104" si="206">_xlfn.POISSON.DIST(6,K84,FALSE) * _xlfn.POISSON.DIST(6,L84,FALSE)</f>
        <v>1.9598202376758249E-5</v>
      </c>
      <c r="AX84" s="5">
        <f t="shared" ref="AX84:AX104" si="207">_xlfn.POISSON.DIST(6,K84,FALSE) * _xlfn.POISSON.DIST(0,L84,FALSE)</f>
        <v>5.0013739794863552E-4</v>
      </c>
      <c r="AY84" s="5">
        <f t="shared" ref="AY84:AY104" si="208">_xlfn.POISSON.DIST(6,K84,FALSE) * _xlfn.POISSON.DIST(1,L84,FALSE)</f>
        <v>8.7263487230614502E-4</v>
      </c>
      <c r="AZ84" s="5">
        <f t="shared" ref="AZ84:AZ104" si="209">_xlfn.POISSON.DIST(6,K84,FALSE) * _xlfn.POISSON.DIST(2,L84,FALSE)</f>
        <v>7.6128242307823559E-4</v>
      </c>
      <c r="BA84" s="5">
        <f t="shared" ref="BA84:BA104" si="210">_xlfn.POISSON.DIST(6,K84,FALSE) * _xlfn.POISSON.DIST(3,L84,FALSE)</f>
        <v>4.4275939157024398E-4</v>
      </c>
      <c r="BB84" s="5">
        <f t="shared" ref="BB84:BB104" si="211">_xlfn.POISSON.DIST(6,K84,FALSE) * _xlfn.POISSON.DIST(4,L84,FALSE)</f>
        <v>1.9313057107405433E-4</v>
      </c>
      <c r="BC84" s="5">
        <f t="shared" ref="BC84:BC104" si="212">_xlfn.POISSON.DIST(6,K84,FALSE) * _xlfn.POISSON.DIST(5,L84,FALSE)</f>
        <v>6.739446876753206E-5</v>
      </c>
      <c r="BD84" s="5">
        <f t="shared" ref="BD84:BD104" si="213">_xlfn.POISSON.DIST(0,K84,FALSE) * _xlfn.POISSON.DIST(6,L84,FALSE)</f>
        <v>1.6342962658667192E-3</v>
      </c>
      <c r="BE84" s="5">
        <f t="shared" ref="BE84:BE104" si="214">_xlfn.POISSON.DIST(1,K84,FALSE) * _xlfn.POISSON.DIST(6,L84,FALSE)</f>
        <v>2.3408151131106458E-3</v>
      </c>
      <c r="BF84" s="5">
        <f t="shared" ref="BF84:BF104" si="215">_xlfn.POISSON.DIST(2,K84,FALSE) * _xlfn.POISSON.DIST(6,L84,FALSE)</f>
        <v>1.6763837463892445E-3</v>
      </c>
      <c r="BG84" s="5">
        <f t="shared" ref="BG84:BG104" si="216">_xlfn.POISSON.DIST(3,K84,FALSE) * _xlfn.POISSON.DIST(6,L84,FALSE)</f>
        <v>8.0036577840430308E-4</v>
      </c>
      <c r="BH84" s="5">
        <f t="shared" ref="BH84:BH104" si="217">_xlfn.POISSON.DIST(4,K84,FALSE) * _xlfn.POISSON.DIST(6,L84,FALSE)</f>
        <v>2.8659251526707999E-4</v>
      </c>
      <c r="BI84" s="5">
        <f t="shared" ref="BI84:BI104" si="218">_xlfn.POISSON.DIST(5,K84,FALSE) * _xlfn.POISSON.DIST(6,L84,FALSE)</f>
        <v>8.2097732834969896E-5</v>
      </c>
      <c r="BJ84" s="8">
        <f t="shared" ref="BJ84:BJ104" si="219">SUM(N84,Q84,T84,W84,X84,Y84,AD84,AE84,AF84,AG84,AM84,AN84,AO84,AP84,AQ84,AX84,AY84,AZ84,BA84,BB84,BC84)</f>
        <v>0.3164348995049005</v>
      </c>
      <c r="BK84" s="8">
        <f t="shared" ref="BK84:BK104" si="220">SUM(M84,P84,S84,V84,AC84,AL84,AY84)</f>
        <v>0.23311348770570989</v>
      </c>
      <c r="BL84" s="8">
        <f t="shared" ref="BL84:BL104" si="221">SUM(O84,R84,U84,AA84,AB84,AH84,AI84,AJ84,AK84,AR84,AS84,AT84,AU84,AV84,BD84,BE84,BF84,BG84,BH84,BI84)</f>
        <v>0.41150893917718245</v>
      </c>
      <c r="BM84" s="8">
        <f t="shared" ref="BM84:BM104" si="222">SUM(S84:BI84)</f>
        <v>0.61242209280647741</v>
      </c>
      <c r="BN84" s="8">
        <f t="shared" ref="BN84:BN104" si="223">SUM(M84:R84)</f>
        <v>0.38470395159123338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1.58704453441296</v>
      </c>
      <c r="F85">
        <f>VLOOKUP(B85,home!$B$2:$E$405,3,FALSE)</f>
        <v>1.7</v>
      </c>
      <c r="G85">
        <f>VLOOKUP(C85,away!$B$2:$E$405,4,FALSE)</f>
        <v>1.84</v>
      </c>
      <c r="H85">
        <f>VLOOKUP(A85,away!$A$2:$E$405,3,FALSE)</f>
        <v>1.3927125506072899</v>
      </c>
      <c r="I85">
        <f>VLOOKUP(C85,away!$B$2:$E$405,3,FALSE)</f>
        <v>0.48</v>
      </c>
      <c r="J85">
        <f>VLOOKUP(B85,home!$B$2:$E$405,4,FALSE)</f>
        <v>1.05</v>
      </c>
      <c r="K85" s="3">
        <f t="shared" si="168"/>
        <v>4.9642753036437384</v>
      </c>
      <c r="L85" s="3">
        <f t="shared" si="169"/>
        <v>0.70192712550607417</v>
      </c>
      <c r="M85" s="5">
        <f t="shared" si="170"/>
        <v>3.4609836820433935E-3</v>
      </c>
      <c r="N85" s="5">
        <f t="shared" si="171"/>
        <v>1.7181275819081989E-2</v>
      </c>
      <c r="O85" s="5">
        <f t="shared" si="172"/>
        <v>2.4293583273601476E-3</v>
      </c>
      <c r="P85" s="5">
        <f t="shared" si="173"/>
        <v>1.2060003548215242E-2</v>
      </c>
      <c r="Q85" s="5">
        <f t="shared" si="174"/>
        <v>4.2646291616880029E-2</v>
      </c>
      <c r="R85" s="5">
        <f t="shared" si="175"/>
        <v>8.5261625377407624E-4</v>
      </c>
      <c r="S85" s="5">
        <f t="shared" si="176"/>
        <v>1.0505949965725713E-2</v>
      </c>
      <c r="T85" s="5">
        <f t="shared" si="177"/>
        <v>2.9934588888130387E-2</v>
      </c>
      <c r="U85" s="5">
        <f t="shared" si="178"/>
        <v>4.2326218120958886E-3</v>
      </c>
      <c r="V85" s="5">
        <f t="shared" si="179"/>
        <v>4.0676230775208138E-3</v>
      </c>
      <c r="W85" s="5">
        <f t="shared" si="180"/>
        <v>7.05693107552222E-2</v>
      </c>
      <c r="X85" s="5">
        <f t="shared" si="181"/>
        <v>4.9534513447358007E-2</v>
      </c>
      <c r="Y85" s="5">
        <f t="shared" si="182"/>
        <v>1.7384809318722987E-2</v>
      </c>
      <c r="Z85" s="5">
        <f t="shared" si="183"/>
        <v>1.9949149205713163E-4</v>
      </c>
      <c r="AA85" s="5">
        <f t="shared" si="184"/>
        <v>9.9033068730625964E-4</v>
      </c>
      <c r="AB85" s="5">
        <f t="shared" si="185"/>
        <v>2.4581370867174969E-3</v>
      </c>
      <c r="AC85" s="5">
        <f t="shared" si="186"/>
        <v>8.858671633266051E-4</v>
      </c>
      <c r="AD85" s="5">
        <f t="shared" si="187"/>
        <v>8.7581371644327499E-2</v>
      </c>
      <c r="AE85" s="5">
        <f t="shared" si="188"/>
        <v>6.1475740446181995E-2</v>
      </c>
      <c r="AF85" s="5">
        <f t="shared" si="189"/>
        <v>2.1575744889873009E-2</v>
      </c>
      <c r="AG85" s="5">
        <f t="shared" si="190"/>
        <v>5.0482001970669783E-3</v>
      </c>
      <c r="AH85" s="5">
        <f t="shared" si="191"/>
        <v>3.5007122395645057E-5</v>
      </c>
      <c r="AI85" s="5">
        <f t="shared" si="192"/>
        <v>1.7378499316033437E-4</v>
      </c>
      <c r="AJ85" s="5">
        <f t="shared" si="193"/>
        <v>4.3135827484487192E-4</v>
      </c>
      <c r="AK85" s="5">
        <f t="shared" si="194"/>
        <v>7.1379374361158886E-4</v>
      </c>
      <c r="AL85" s="5">
        <f t="shared" si="195"/>
        <v>1.2347427337951005E-4</v>
      </c>
      <c r="AM85" s="5">
        <f t="shared" si="196"/>
        <v>8.6955608062635775E-2</v>
      </c>
      <c r="AN85" s="5">
        <f t="shared" si="197"/>
        <v>6.1036500014038743E-2</v>
      </c>
      <c r="AO85" s="5">
        <f t="shared" si="198"/>
        <v>2.1421587502902829E-2</v>
      </c>
      <c r="AP85" s="5">
        <f t="shared" si="199"/>
        <v>5.0121311132298096E-3</v>
      </c>
      <c r="AQ85" s="5">
        <f t="shared" si="200"/>
        <v>8.7953769624223976E-4</v>
      </c>
      <c r="AR85" s="5">
        <f t="shared" si="201"/>
        <v>4.9144897590828906E-6</v>
      </c>
      <c r="AS85" s="5">
        <f t="shared" si="202"/>
        <v>2.4396880141025259E-5</v>
      </c>
      <c r="AT85" s="5">
        <f t="shared" si="203"/>
        <v>6.0556414785024023E-5</v>
      </c>
      <c r="AU85" s="5">
        <f t="shared" si="204"/>
        <v>1.0020623813150048E-4</v>
      </c>
      <c r="AV85" s="5">
        <f t="shared" si="205"/>
        <v>1.2436283830681281E-4</v>
      </c>
      <c r="AW85" s="5">
        <f t="shared" si="206"/>
        <v>1.1951484766183039E-5</v>
      </c>
      <c r="AX85" s="5">
        <f t="shared" si="207"/>
        <v>7.1945262936444529E-2</v>
      </c>
      <c r="AY85" s="5">
        <f t="shared" si="208"/>
        <v>5.0500331606757203E-2</v>
      </c>
      <c r="AZ85" s="5">
        <f t="shared" si="209"/>
        <v>1.7723776300917309E-2</v>
      </c>
      <c r="BA85" s="5">
        <f t="shared" si="210"/>
        <v>4.1469331173385237E-3</v>
      </c>
      <c r="BB85" s="5">
        <f t="shared" si="211"/>
        <v>7.2771121067984317E-4</v>
      </c>
      <c r="BC85" s="5">
        <f t="shared" si="212"/>
        <v>1.0216004766220953E-4</v>
      </c>
      <c r="BD85" s="5">
        <f t="shared" si="213"/>
        <v>5.7493561165368179E-7</v>
      </c>
      <c r="BE85" s="5">
        <f t="shared" si="214"/>
        <v>2.8541386581176797E-6</v>
      </c>
      <c r="BF85" s="5">
        <f t="shared" si="215"/>
        <v>7.0843650268342379E-6</v>
      </c>
      <c r="BG85" s="5">
        <f t="shared" si="216"/>
        <v>1.1722912781570211E-5</v>
      </c>
      <c r="BH85" s="5">
        <f t="shared" si="217"/>
        <v>1.4548941602079628E-5</v>
      </c>
      <c r="BI85" s="5">
        <f t="shared" si="218"/>
        <v>1.4444990297871769E-5</v>
      </c>
      <c r="BJ85" s="8">
        <f t="shared" si="219"/>
        <v>0.72338338663169399</v>
      </c>
      <c r="BK85" s="8">
        <f t="shared" si="220"/>
        <v>8.1604233316968477E-2</v>
      </c>
      <c r="BL85" s="8">
        <f t="shared" si="221"/>
        <v>1.2682675446367883E-2</v>
      </c>
      <c r="BM85" s="8">
        <f t="shared" si="222"/>
        <v>0.68875087751774144</v>
      </c>
      <c r="BN85" s="8">
        <f t="shared" si="223"/>
        <v>7.8630529247354877E-2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1.58704453441296</v>
      </c>
      <c r="F86">
        <f>VLOOKUP(B86,home!$B$2:$E$405,3,FALSE)</f>
        <v>0.57999999999999996</v>
      </c>
      <c r="G86">
        <f>VLOOKUP(C86,away!$B$2:$E$405,4,FALSE)</f>
        <v>0.73</v>
      </c>
      <c r="H86">
        <f>VLOOKUP(A86,away!$A$2:$E$405,3,FALSE)</f>
        <v>1.3927125506072899</v>
      </c>
      <c r="I86">
        <f>VLOOKUP(C86,away!$B$2:$E$405,3,FALSE)</f>
        <v>0.78</v>
      </c>
      <c r="J86">
        <f>VLOOKUP(B86,home!$B$2:$E$405,4,FALSE)</f>
        <v>1.33</v>
      </c>
      <c r="K86" s="3">
        <f t="shared" si="168"/>
        <v>0.67195465587044723</v>
      </c>
      <c r="L86" s="3">
        <f t="shared" si="169"/>
        <v>1.4448000000000025</v>
      </c>
      <c r="M86" s="5">
        <f t="shared" si="170"/>
        <v>0.12042180523882914</v>
      </c>
      <c r="N86" s="5">
        <f t="shared" si="171"/>
        <v>8.0917992698555444E-2</v>
      </c>
      <c r="O86" s="5">
        <f t="shared" si="172"/>
        <v>0.17398542420906063</v>
      </c>
      <c r="P86" s="5">
        <f t="shared" si="173"/>
        <v>0.11691031585087309</v>
      </c>
      <c r="Q86" s="5">
        <f t="shared" si="174"/>
        <v>2.718661096874259E-2</v>
      </c>
      <c r="R86" s="5">
        <f t="shared" si="175"/>
        <v>0.12568707044862565</v>
      </c>
      <c r="S86" s="5">
        <f t="shared" si="176"/>
        <v>2.8375305297166729E-2</v>
      </c>
      <c r="T86" s="5">
        <f t="shared" si="177"/>
        <v>3.9279215527639355E-2</v>
      </c>
      <c r="U86" s="5">
        <f t="shared" si="178"/>
        <v>8.4456012170670891E-2</v>
      </c>
      <c r="V86" s="5">
        <f t="shared" si="179"/>
        <v>3.0608759841915471E-3</v>
      </c>
      <c r="W86" s="5">
        <f t="shared" si="180"/>
        <v>6.0893899392617194E-3</v>
      </c>
      <c r="X86" s="5">
        <f t="shared" si="181"/>
        <v>8.7979505842453454E-3</v>
      </c>
      <c r="Y86" s="5">
        <f t="shared" si="182"/>
        <v>6.3556395020588508E-3</v>
      </c>
      <c r="Z86" s="5">
        <f t="shared" si="183"/>
        <v>6.0530893128058198E-2</v>
      </c>
      <c r="AA86" s="5">
        <f t="shared" si="184"/>
        <v>4.0674015461395166E-2</v>
      </c>
      <c r="AB86" s="5">
        <f t="shared" si="185"/>
        <v>1.3665547031115517E-2</v>
      </c>
      <c r="AC86" s="5">
        <f t="shared" si="186"/>
        <v>1.8572631913634546E-4</v>
      </c>
      <c r="AD86" s="5">
        <f t="shared" si="187"/>
        <v>1.0229484802743928E-3</v>
      </c>
      <c r="AE86" s="5">
        <f t="shared" si="188"/>
        <v>1.477955964300445E-3</v>
      </c>
      <c r="AF86" s="5">
        <f t="shared" si="189"/>
        <v>1.0676753886106436E-3</v>
      </c>
      <c r="AG86" s="5">
        <f t="shared" si="190"/>
        <v>5.1419246715488673E-4</v>
      </c>
      <c r="AH86" s="5">
        <f t="shared" si="191"/>
        <v>2.1863758597854666E-2</v>
      </c>
      <c r="AI86" s="5">
        <f t="shared" si="192"/>
        <v>1.4691454384655963E-2</v>
      </c>
      <c r="AJ86" s="5">
        <f t="shared" si="193"/>
        <v>4.9359955876389344E-3</v>
      </c>
      <c r="AK86" s="5">
        <f t="shared" si="194"/>
        <v>1.105588405489989E-3</v>
      </c>
      <c r="AL86" s="5">
        <f t="shared" si="195"/>
        <v>7.2124222316670296E-6</v>
      </c>
      <c r="AM86" s="5">
        <f t="shared" si="196"/>
        <v>1.3747499880719535E-4</v>
      </c>
      <c r="AN86" s="5">
        <f t="shared" si="197"/>
        <v>1.9862387827663614E-4</v>
      </c>
      <c r="AO86" s="5">
        <f t="shared" si="198"/>
        <v>1.4348588966704224E-4</v>
      </c>
      <c r="AP86" s="5">
        <f t="shared" si="199"/>
        <v>6.9102804463647651E-5</v>
      </c>
      <c r="AQ86" s="5">
        <f t="shared" si="200"/>
        <v>2.495993297226958E-5</v>
      </c>
      <c r="AR86" s="5">
        <f t="shared" si="201"/>
        <v>6.3177516844360954E-3</v>
      </c>
      <c r="AS86" s="5">
        <f t="shared" si="202"/>
        <v>4.2452426589901938E-3</v>
      </c>
      <c r="AT86" s="5">
        <f t="shared" si="203"/>
        <v>1.4263052850041489E-3</v>
      </c>
      <c r="AU86" s="5">
        <f t="shared" si="204"/>
        <v>3.1947082565038777E-4</v>
      </c>
      <c r="AV86" s="5">
        <f t="shared" si="205"/>
        <v>5.3667477177638474E-5</v>
      </c>
      <c r="AW86" s="5">
        <f t="shared" si="206"/>
        <v>1.9450301737337711E-7</v>
      </c>
      <c r="AX86" s="5">
        <f t="shared" si="207"/>
        <v>1.5396160919046513E-5</v>
      </c>
      <c r="AY86" s="5">
        <f t="shared" si="208"/>
        <v>2.2244373295838437E-5</v>
      </c>
      <c r="AZ86" s="5">
        <f t="shared" si="209"/>
        <v>1.6069335268913717E-5</v>
      </c>
      <c r="BA86" s="5">
        <f t="shared" si="210"/>
        <v>7.7389918655088588E-6</v>
      </c>
      <c r="BB86" s="5">
        <f t="shared" si="211"/>
        <v>2.7953238618218051E-6</v>
      </c>
      <c r="BC86" s="5">
        <f t="shared" si="212"/>
        <v>8.077367831120302E-7</v>
      </c>
      <c r="BD86" s="5">
        <f t="shared" si="213"/>
        <v>1.5213146056122135E-3</v>
      </c>
      <c r="BE86" s="5">
        <f t="shared" si="214"/>
        <v>1.0222544322848399E-3</v>
      </c>
      <c r="BF86" s="5">
        <f t="shared" si="215"/>
        <v>3.4345431262899949E-4</v>
      </c>
      <c r="BG86" s="5">
        <f t="shared" si="216"/>
        <v>7.6928574816613463E-5</v>
      </c>
      <c r="BH86" s="5">
        <f t="shared" si="217"/>
        <v>1.292312850437536E-5</v>
      </c>
      <c r="BI86" s="5">
        <f t="shared" si="218"/>
        <v>1.7367512733854229E-6</v>
      </c>
      <c r="BJ86" s="8">
        <f t="shared" si="219"/>
        <v>0.17334827094702471</v>
      </c>
      <c r="BK86" s="8">
        <f t="shared" si="220"/>
        <v>0.26898348548572437</v>
      </c>
      <c r="BL86" s="8">
        <f t="shared" si="221"/>
        <v>0.49640591603288625</v>
      </c>
      <c r="BM86" s="8">
        <f t="shared" si="222"/>
        <v>0.35413729630872853</v>
      </c>
      <c r="BN86" s="8">
        <f t="shared" si="223"/>
        <v>0.64510921941468657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1.58704453441296</v>
      </c>
      <c r="F87">
        <f>VLOOKUP(B87,home!$B$2:$E$405,3,FALSE)</f>
        <v>0.68</v>
      </c>
      <c r="G87">
        <f>VLOOKUP(C87,away!$B$2:$E$405,4,FALSE)</f>
        <v>0.87</v>
      </c>
      <c r="H87">
        <f>VLOOKUP(A87,away!$A$2:$E$405,3,FALSE)</f>
        <v>1.3927125506072899</v>
      </c>
      <c r="I87">
        <f>VLOOKUP(C87,away!$B$2:$E$405,3,FALSE)</f>
        <v>0.53</v>
      </c>
      <c r="J87">
        <f>VLOOKUP(B87,home!$B$2:$E$405,4,FALSE)</f>
        <v>1.1599999999999999</v>
      </c>
      <c r="K87" s="3">
        <f t="shared" si="168"/>
        <v>0.93889554655870722</v>
      </c>
      <c r="L87" s="3">
        <f t="shared" si="169"/>
        <v>0.85623967611336194</v>
      </c>
      <c r="M87" s="5">
        <f t="shared" si="170"/>
        <v>0.16610498966758866</v>
      </c>
      <c r="N87" s="5">
        <f t="shared" si="171"/>
        <v>0.15595523506007905</v>
      </c>
      <c r="O87" s="5">
        <f t="shared" si="172"/>
        <v>0.14222568255378942</v>
      </c>
      <c r="P87" s="5">
        <f t="shared" si="173"/>
        <v>0.1335350599560253</v>
      </c>
      <c r="Q87" s="5">
        <f t="shared" si="174"/>
        <v>7.3212837830212291E-2</v>
      </c>
      <c r="R87" s="5">
        <f t="shared" si="175"/>
        <v>6.0889636182429249E-2</v>
      </c>
      <c r="S87" s="5">
        <f t="shared" si="176"/>
        <v>2.6837863620388702E-2</v>
      </c>
      <c r="T87" s="5">
        <f t="shared" si="177"/>
        <v>6.268773655108105E-2</v>
      </c>
      <c r="U87" s="5">
        <f t="shared" si="178"/>
        <v>5.716900824326273E-2</v>
      </c>
      <c r="V87" s="5">
        <f t="shared" si="179"/>
        <v>2.3972761209054673E-3</v>
      </c>
      <c r="W87" s="5">
        <f t="shared" si="180"/>
        <v>2.2913069129903724E-2</v>
      </c>
      <c r="X87" s="5">
        <f t="shared" si="181"/>
        <v>1.9619078890551835E-2</v>
      </c>
      <c r="Y87" s="5">
        <f t="shared" si="182"/>
        <v>8.3993168774442999E-3</v>
      </c>
      <c r="Z87" s="5">
        <f t="shared" si="183"/>
        <v>1.7378707454501222E-2</v>
      </c>
      <c r="AA87" s="5">
        <f t="shared" si="184"/>
        <v>1.63167910339778E-2</v>
      </c>
      <c r="AB87" s="5">
        <f t="shared" si="185"/>
        <v>7.6598812179654004E-3</v>
      </c>
      <c r="AC87" s="5">
        <f t="shared" si="186"/>
        <v>1.2045108156326619E-4</v>
      </c>
      <c r="AD87" s="5">
        <f t="shared" si="187"/>
        <v>5.3782446410145989E-3</v>
      </c>
      <c r="AE87" s="5">
        <f t="shared" si="188"/>
        <v>4.6050664494807648E-3</v>
      </c>
      <c r="AF87" s="5">
        <f t="shared" si="189"/>
        <v>1.9715203025919598E-3</v>
      </c>
      <c r="AG87" s="5">
        <f t="shared" si="190"/>
        <v>5.6269796844741896E-4</v>
      </c>
      <c r="AH87" s="5">
        <f t="shared" si="191"/>
        <v>3.7200847105277484E-3</v>
      </c>
      <c r="AI87" s="5">
        <f t="shared" si="192"/>
        <v>3.4927709675356398E-3</v>
      </c>
      <c r="AJ87" s="5">
        <f t="shared" si="193"/>
        <v>1.6396735532843796E-3</v>
      </c>
      <c r="AK87" s="5">
        <f t="shared" si="194"/>
        <v>5.1316073232959847E-4</v>
      </c>
      <c r="AL87" s="5">
        <f t="shared" si="195"/>
        <v>3.8733195024441431E-6</v>
      </c>
      <c r="AM87" s="5">
        <f t="shared" si="196"/>
        <v>1.0099219883503681E-3</v>
      </c>
      <c r="AN87" s="5">
        <f t="shared" si="197"/>
        <v>8.6473527620488161E-4</v>
      </c>
      <c r="AO87" s="5">
        <f t="shared" si="198"/>
        <v>3.7021032641073318E-4</v>
      </c>
      <c r="AP87" s="5">
        <f t="shared" si="199"/>
        <v>1.0566292332658273E-4</v>
      </c>
      <c r="AQ87" s="5">
        <f t="shared" si="200"/>
        <v>2.2618196811586047E-5</v>
      </c>
      <c r="AR87" s="5">
        <f t="shared" si="201"/>
        <v>6.3705682553130997E-4</v>
      </c>
      <c r="AS87" s="5">
        <f t="shared" si="202"/>
        <v>5.9812981639617417E-4</v>
      </c>
      <c r="AT87" s="5">
        <f t="shared" si="203"/>
        <v>2.8079071043917255E-4</v>
      </c>
      <c r="AU87" s="5">
        <f t="shared" si="204"/>
        <v>8.787771584879822E-5</v>
      </c>
      <c r="AV87" s="5">
        <f t="shared" si="205"/>
        <v>2.062699901304704E-5</v>
      </c>
      <c r="AW87" s="5">
        <f t="shared" si="206"/>
        <v>8.6495487151897043E-8</v>
      </c>
      <c r="AX87" s="5">
        <f t="shared" si="207"/>
        <v>1.5803520953897916E-4</v>
      </c>
      <c r="AY87" s="5">
        <f t="shared" si="208"/>
        <v>1.3531601663016279E-4</v>
      </c>
      <c r="AZ87" s="5">
        <f t="shared" si="209"/>
        <v>5.7931471126180438E-5</v>
      </c>
      <c r="BA87" s="5">
        <f t="shared" si="210"/>
        <v>1.6534408024617106E-5</v>
      </c>
      <c r="BB87" s="5">
        <f t="shared" si="211"/>
        <v>3.5393540429310809E-6</v>
      </c>
      <c r="BC87" s="5">
        <f t="shared" si="212"/>
        <v>6.0610707187396545E-7</v>
      </c>
      <c r="BD87" s="5">
        <f t="shared" si="213"/>
        <v>9.0912221659789197E-5</v>
      </c>
      <c r="BE87" s="5">
        <f t="shared" si="214"/>
        <v>8.5357080044134111E-5</v>
      </c>
      <c r="BF87" s="5">
        <f t="shared" si="215"/>
        <v>4.0070691160346309E-5</v>
      </c>
      <c r="BG87" s="5">
        <f t="shared" si="216"/>
        <v>1.254073115932617E-5</v>
      </c>
      <c r="BH87" s="5">
        <f t="shared" si="217"/>
        <v>2.9436091590203385E-6</v>
      </c>
      <c r="BI87" s="5">
        <f t="shared" si="218"/>
        <v>5.5274830604272341E-7</v>
      </c>
      <c r="BJ87" s="8">
        <f t="shared" si="219"/>
        <v>0.35804991497834593</v>
      </c>
      <c r="BK87" s="8">
        <f t="shared" si="220"/>
        <v>0.329134829782604</v>
      </c>
      <c r="BL87" s="8">
        <f t="shared" si="221"/>
        <v>0.29548354834381918</v>
      </c>
      <c r="BM87" s="8">
        <f t="shared" si="222"/>
        <v>0.26798832978800341</v>
      </c>
      <c r="BN87" s="8">
        <f t="shared" si="223"/>
        <v>0.73192344125012399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1.58704453441296</v>
      </c>
      <c r="F88">
        <f>VLOOKUP(B88,home!$B$2:$E$405,3,FALSE)</f>
        <v>0.73</v>
      </c>
      <c r="G88">
        <f>VLOOKUP(C88,away!$B$2:$E$405,4,FALSE)</f>
        <v>1.05</v>
      </c>
      <c r="H88">
        <f>VLOOKUP(A88,away!$A$2:$E$405,3,FALSE)</f>
        <v>1.3927125506072899</v>
      </c>
      <c r="I88">
        <f>VLOOKUP(C88,away!$B$2:$E$405,3,FALSE)</f>
        <v>0.95</v>
      </c>
      <c r="J88">
        <f>VLOOKUP(B88,home!$B$2:$E$405,4,FALSE)</f>
        <v>0.72</v>
      </c>
      <c r="K88" s="3">
        <f t="shared" si="168"/>
        <v>1.216469635627534</v>
      </c>
      <c r="L88" s="3">
        <f t="shared" si="169"/>
        <v>0.95261538461538631</v>
      </c>
      <c r="M88" s="5">
        <f t="shared" si="170"/>
        <v>0.11428213492766455</v>
      </c>
      <c r="N88" s="5">
        <f t="shared" si="171"/>
        <v>0.13902074703419279</v>
      </c>
      <c r="O88" s="5">
        <f t="shared" si="172"/>
        <v>0.10886691991878464</v>
      </c>
      <c r="P88" s="5">
        <f t="shared" si="173"/>
        <v>0.13243330240549589</v>
      </c>
      <c r="Q88" s="5">
        <f t="shared" si="174"/>
        <v>8.4557258744676053E-2</v>
      </c>
      <c r="R88" s="5">
        <f t="shared" si="175"/>
        <v>5.1854151395162737E-2</v>
      </c>
      <c r="S88" s="5">
        <f t="shared" si="176"/>
        <v>3.8366844470324811E-2</v>
      </c>
      <c r="T88" s="5">
        <f t="shared" si="177"/>
        <v>8.0550545561082307E-2</v>
      </c>
      <c r="U88" s="5">
        <f t="shared" si="178"/>
        <v>6.3079000653448597E-2</v>
      </c>
      <c r="V88" s="5">
        <f t="shared" si="179"/>
        <v>4.9400624158984783E-3</v>
      </c>
      <c r="W88" s="5">
        <f t="shared" si="180"/>
        <v>3.4287112578266374E-2</v>
      </c>
      <c r="X88" s="5">
        <f t="shared" si="181"/>
        <v>3.2662430936096269E-2</v>
      </c>
      <c r="Y88" s="5">
        <f t="shared" si="182"/>
        <v>1.5557367104331419E-2</v>
      </c>
      <c r="Z88" s="5">
        <f t="shared" si="183"/>
        <v>1.6465687458402475E-2</v>
      </c>
      <c r="AA88" s="5">
        <f t="shared" si="184"/>
        <v>2.0030008822879718E-2</v>
      </c>
      <c r="AB88" s="5">
        <f t="shared" si="185"/>
        <v>1.2182948767192394E-2</v>
      </c>
      <c r="AC88" s="5">
        <f t="shared" si="186"/>
        <v>3.5779256981023633E-4</v>
      </c>
      <c r="AD88" s="5">
        <f t="shared" si="187"/>
        <v>1.0427307836200994E-2</v>
      </c>
      <c r="AE88" s="5">
        <f t="shared" si="188"/>
        <v>9.933213864885642E-3</v>
      </c>
      <c r="AF88" s="5">
        <f t="shared" si="189"/>
        <v>4.731266173182461E-3</v>
      </c>
      <c r="AG88" s="5">
        <f t="shared" si="190"/>
        <v>1.5023589817613257E-3</v>
      </c>
      <c r="AH88" s="5">
        <f t="shared" si="191"/>
        <v>3.9213667977857037E-3</v>
      </c>
      <c r="AI88" s="5">
        <f t="shared" si="192"/>
        <v>4.7702236396642856E-3</v>
      </c>
      <c r="AJ88" s="5">
        <f t="shared" si="193"/>
        <v>2.9014161064021314E-3</v>
      </c>
      <c r="AK88" s="5">
        <f t="shared" si="194"/>
        <v>1.1764948645862857E-3</v>
      </c>
      <c r="AL88" s="5">
        <f t="shared" si="195"/>
        <v>1.6584797484264785E-5</v>
      </c>
      <c r="AM88" s="5">
        <f t="shared" si="196"/>
        <v>2.5369006728159088E-3</v>
      </c>
      <c r="AN88" s="5">
        <f t="shared" si="197"/>
        <v>2.4166906101655591E-3</v>
      </c>
      <c r="AO88" s="5">
        <f t="shared" si="198"/>
        <v>1.1510883275496282E-3</v>
      </c>
      <c r="AP88" s="5">
        <f t="shared" si="199"/>
        <v>3.6551481662499034E-4</v>
      </c>
      <c r="AQ88" s="5">
        <f t="shared" si="200"/>
        <v>8.7048759405459385E-5</v>
      </c>
      <c r="AR88" s="5">
        <f t="shared" si="201"/>
        <v>7.4711086805812695E-4</v>
      </c>
      <c r="AS88" s="5">
        <f t="shared" si="202"/>
        <v>9.0883768544004046E-4</v>
      </c>
      <c r="AT88" s="5">
        <f t="shared" si="203"/>
        <v>5.5278672402590877E-4</v>
      </c>
      <c r="AU88" s="5">
        <f t="shared" si="204"/>
        <v>2.2414942158517835E-4</v>
      </c>
      <c r="AV88" s="5">
        <f t="shared" si="205"/>
        <v>6.816774130046116E-5</v>
      </c>
      <c r="AW88" s="5">
        <f t="shared" si="206"/>
        <v>5.3385895985447453E-7</v>
      </c>
      <c r="AX88" s="5">
        <f t="shared" si="207"/>
        <v>5.1434377284726828E-4</v>
      </c>
      <c r="AY88" s="5">
        <f t="shared" si="208"/>
        <v>4.8997179099542938E-4</v>
      </c>
      <c r="AZ88" s="5">
        <f t="shared" si="209"/>
        <v>2.3337733306490028E-4</v>
      </c>
      <c r="BA88" s="5">
        <f t="shared" si="210"/>
        <v>7.4106279299377705E-5</v>
      </c>
      <c r="BB88" s="5">
        <f t="shared" si="211"/>
        <v>1.764869543929798E-5</v>
      </c>
      <c r="BC88" s="5">
        <f t="shared" si="212"/>
        <v>3.3624837587733328E-6</v>
      </c>
      <c r="BD88" s="5">
        <f t="shared" si="213"/>
        <v>1.1861821782092126E-4</v>
      </c>
      <c r="BE88" s="5">
        <f t="shared" si="214"/>
        <v>1.4429546021140356E-4</v>
      </c>
      <c r="BF88" s="5">
        <f t="shared" si="215"/>
        <v>8.7765522953036721E-5</v>
      </c>
      <c r="BG88" s="5">
        <f t="shared" si="216"/>
        <v>3.5588031242446827E-5</v>
      </c>
      <c r="BH88" s="5">
        <f t="shared" si="217"/>
        <v>1.0822939849550157E-5</v>
      </c>
      <c r="BI88" s="5">
        <f t="shared" si="218"/>
        <v>2.6331555390401975E-6</v>
      </c>
      <c r="BJ88" s="8">
        <f t="shared" si="219"/>
        <v>0.42111966235664228</v>
      </c>
      <c r="BK88" s="8">
        <f t="shared" si="220"/>
        <v>0.29088669337767364</v>
      </c>
      <c r="BL88" s="8">
        <f t="shared" si="221"/>
        <v>0.27168330673393259</v>
      </c>
      <c r="BM88" s="8">
        <f t="shared" si="222"/>
        <v>0.36865139756863879</v>
      </c>
      <c r="BN88" s="8">
        <f t="shared" si="223"/>
        <v>0.63101451442597656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1.58704453441296</v>
      </c>
      <c r="F89">
        <f>VLOOKUP(B89,home!$B$2:$E$405,3,FALSE)</f>
        <v>0.92</v>
      </c>
      <c r="G89">
        <f>VLOOKUP(C89,away!$B$2:$E$405,4,FALSE)</f>
        <v>0.87</v>
      </c>
      <c r="H89">
        <f>VLOOKUP(A89,away!$A$2:$E$405,3,FALSE)</f>
        <v>1.3927125506072899</v>
      </c>
      <c r="I89">
        <f>VLOOKUP(C89,away!$B$2:$E$405,3,FALSE)</f>
        <v>0.73</v>
      </c>
      <c r="J89">
        <f>VLOOKUP(B89,home!$B$2:$E$405,4,FALSE)</f>
        <v>1.1000000000000001</v>
      </c>
      <c r="K89" s="3">
        <f t="shared" si="168"/>
        <v>1.2702704453441331</v>
      </c>
      <c r="L89" s="3">
        <f t="shared" si="169"/>
        <v>1.1183481781376539</v>
      </c>
      <c r="M89" s="5">
        <f t="shared" si="170"/>
        <v>9.1756346435384661E-2</v>
      </c>
      <c r="N89" s="5">
        <f t="shared" si="171"/>
        <v>0.1165553750496266</v>
      </c>
      <c r="O89" s="5">
        <f t="shared" si="172"/>
        <v>0.10261554286857982</v>
      </c>
      <c r="P89" s="5">
        <f t="shared" si="173"/>
        <v>0.13034949133890086</v>
      </c>
      <c r="Q89" s="5">
        <f t="shared" si="174"/>
        <v>7.4028424085770844E-2</v>
      </c>
      <c r="R89" s="5">
        <f t="shared" si="175"/>
        <v>5.7379952707841297E-2</v>
      </c>
      <c r="S89" s="5">
        <f t="shared" si="176"/>
        <v>4.629377299878476E-2</v>
      </c>
      <c r="T89" s="5">
        <f t="shared" si="177"/>
        <v>8.2789553206723432E-2</v>
      </c>
      <c r="U89" s="5">
        <f t="shared" si="178"/>
        <v>7.2888058080014848E-2</v>
      </c>
      <c r="V89" s="5">
        <f t="shared" si="179"/>
        <v>7.3072387384604176E-3</v>
      </c>
      <c r="W89" s="5">
        <f t="shared" si="180"/>
        <v>3.1345373077185483E-2</v>
      </c>
      <c r="X89" s="5">
        <f t="shared" si="181"/>
        <v>3.5055040873915443E-2</v>
      </c>
      <c r="Y89" s="5">
        <f t="shared" si="182"/>
        <v>1.9601870547942168E-2</v>
      </c>
      <c r="Z89" s="5">
        <f t="shared" si="183"/>
        <v>2.1390255190813015E-2</v>
      </c>
      <c r="AA89" s="5">
        <f t="shared" si="184"/>
        <v>2.7171408987258696E-2</v>
      </c>
      <c r="AB89" s="5">
        <f t="shared" si="185"/>
        <v>1.7257518897436347E-2</v>
      </c>
      <c r="AC89" s="5">
        <f t="shared" si="186"/>
        <v>6.4879357781056864E-4</v>
      </c>
      <c r="AD89" s="5">
        <f t="shared" si="187"/>
        <v>9.9542752545586036E-3</v>
      </c>
      <c r="AE89" s="5">
        <f t="shared" si="188"/>
        <v>1.1132345595616345E-2</v>
      </c>
      <c r="AF89" s="5">
        <f t="shared" si="189"/>
        <v>6.2249192076281384E-3</v>
      </c>
      <c r="AG89" s="5">
        <f t="shared" si="190"/>
        <v>2.3205423516350051E-3</v>
      </c>
      <c r="AH89" s="5">
        <f t="shared" si="191"/>
        <v>5.9804382306363063E-3</v>
      </c>
      <c r="AI89" s="5">
        <f t="shared" si="192"/>
        <v>7.5967739345834586E-3</v>
      </c>
      <c r="AJ89" s="5">
        <f t="shared" si="193"/>
        <v>4.8249787045310175E-3</v>
      </c>
      <c r="AK89" s="5">
        <f t="shared" si="194"/>
        <v>2.0430092825935238E-3</v>
      </c>
      <c r="AL89" s="5">
        <f t="shared" si="195"/>
        <v>3.6867166637288798E-5</v>
      </c>
      <c r="AM89" s="5">
        <f t="shared" si="196"/>
        <v>2.5289243321372479E-3</v>
      </c>
      <c r="AN89" s="5">
        <f t="shared" si="197"/>
        <v>2.828217919493674E-3</v>
      </c>
      <c r="AO89" s="5">
        <f t="shared" si="198"/>
        <v>1.5814661788210083E-3</v>
      </c>
      <c r="AP89" s="5">
        <f t="shared" si="199"/>
        <v>5.8954327329026378E-4</v>
      </c>
      <c r="AQ89" s="5">
        <f t="shared" si="200"/>
        <v>1.6482866140436886E-4</v>
      </c>
      <c r="AR89" s="5">
        <f t="shared" si="201"/>
        <v>1.3376424399393764E-3</v>
      </c>
      <c r="AS89" s="5">
        <f t="shared" si="202"/>
        <v>1.6991676578930041E-3</v>
      </c>
      <c r="AT89" s="5">
        <f t="shared" si="203"/>
        <v>1.0792012287530472E-3</v>
      </c>
      <c r="AU89" s="5">
        <f t="shared" si="204"/>
        <v>4.5695914182135615E-4</v>
      </c>
      <c r="AV89" s="5">
        <f t="shared" si="205"/>
        <v>1.4511542314637181E-4</v>
      </c>
      <c r="AW89" s="5">
        <f t="shared" si="206"/>
        <v>1.4548241090456372E-6</v>
      </c>
      <c r="AX89" s="5">
        <f t="shared" si="207"/>
        <v>5.3540297293759901E-4</v>
      </c>
      <c r="AY89" s="5">
        <f t="shared" si="208"/>
        <v>5.9876693935424742E-4</v>
      </c>
      <c r="AZ89" s="5">
        <f t="shared" si="209"/>
        <v>3.3481495787794088E-4</v>
      </c>
      <c r="BA89" s="5">
        <f t="shared" si="210"/>
        <v>1.2481323271867681E-4</v>
      </c>
      <c r="BB89" s="5">
        <f t="shared" si="211"/>
        <v>3.4896162854600803E-5</v>
      </c>
      <c r="BC89" s="5">
        <f t="shared" si="212"/>
        <v>7.8052120304875302E-6</v>
      </c>
      <c r="BD89" s="5">
        <f t="shared" si="213"/>
        <v>2.4932499761763454E-4</v>
      </c>
      <c r="BE89" s="5">
        <f t="shared" si="214"/>
        <v>3.1671017575917744E-4</v>
      </c>
      <c r="BF89" s="5">
        <f t="shared" si="215"/>
        <v>2.0115378800331457E-4</v>
      </c>
      <c r="BG89" s="5">
        <f t="shared" si="216"/>
        <v>8.5173237289876542E-5</v>
      </c>
      <c r="BH89" s="5">
        <f t="shared" si="217"/>
        <v>2.7048261515903262E-5</v>
      </c>
      <c r="BI89" s="5">
        <f t="shared" si="218"/>
        <v>6.8717214403182011E-6</v>
      </c>
      <c r="BJ89" s="8">
        <f t="shared" si="219"/>
        <v>0.39833719909352211</v>
      </c>
      <c r="BK89" s="8">
        <f t="shared" si="220"/>
        <v>0.27699127719533279</v>
      </c>
      <c r="BL89" s="8">
        <f t="shared" si="221"/>
        <v>0.30336204976665482</v>
      </c>
      <c r="BM89" s="8">
        <f t="shared" si="222"/>
        <v>0.42679833664497346</v>
      </c>
      <c r="BN89" s="8">
        <f t="shared" si="223"/>
        <v>0.57268513248610398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1.58704453441296</v>
      </c>
      <c r="F90">
        <f>VLOOKUP(B90,home!$B$2:$E$405,3,FALSE)</f>
        <v>1.21</v>
      </c>
      <c r="G90">
        <f>VLOOKUP(C90,away!$B$2:$E$405,4,FALSE)</f>
        <v>1.07</v>
      </c>
      <c r="H90">
        <f>VLOOKUP(A90,away!$A$2:$E$405,3,FALSE)</f>
        <v>1.3927125506072899</v>
      </c>
      <c r="I90">
        <f>VLOOKUP(C90,away!$B$2:$E$405,3,FALSE)</f>
        <v>0.82</v>
      </c>
      <c r="J90">
        <f>VLOOKUP(B90,home!$B$2:$E$405,4,FALSE)</f>
        <v>1.05</v>
      </c>
      <c r="K90" s="3">
        <f t="shared" si="168"/>
        <v>2.0547465587044593</v>
      </c>
      <c r="L90" s="3">
        <f t="shared" si="169"/>
        <v>1.1991255060728767</v>
      </c>
      <c r="M90" s="5">
        <f t="shared" si="170"/>
        <v>3.8624361881139886E-2</v>
      </c>
      <c r="N90" s="5">
        <f t="shared" si="171"/>
        <v>7.9363274657427874E-2</v>
      </c>
      <c r="O90" s="5">
        <f t="shared" si="172"/>
        <v>4.6315457487463782E-2</v>
      </c>
      <c r="P90" s="5">
        <f t="shared" si="173"/>
        <v>9.5166526887188893E-2</v>
      </c>
      <c r="Q90" s="5">
        <f t="shared" si="174"/>
        <v>8.1535707744933378E-2</v>
      </c>
      <c r="R90" s="5">
        <f t="shared" si="175"/>
        <v>2.7769023199325917E-2</v>
      </c>
      <c r="S90" s="5">
        <f t="shared" si="176"/>
        <v>5.8620177775625497E-2</v>
      </c>
      <c r="T90" s="5">
        <f t="shared" si="177"/>
        <v>9.7771546812653404E-2</v>
      </c>
      <c r="U90" s="5">
        <f t="shared" si="178"/>
        <v>5.7058304857399218E-2</v>
      </c>
      <c r="V90" s="5">
        <f t="shared" si="179"/>
        <v>1.6048244201658485E-2</v>
      </c>
      <c r="W90" s="5">
        <f t="shared" si="180"/>
        <v>5.5845071633478127E-2</v>
      </c>
      <c r="X90" s="5">
        <f t="shared" si="181"/>
        <v>6.6965249784170497E-2</v>
      </c>
      <c r="Y90" s="5">
        <f t="shared" si="182"/>
        <v>4.0149869518370032E-2</v>
      </c>
      <c r="Z90" s="5">
        <f t="shared" si="183"/>
        <v>1.1099514665680385E-2</v>
      </c>
      <c r="AA90" s="5">
        <f t="shared" si="184"/>
        <v>2.2806689562596447E-2</v>
      </c>
      <c r="AB90" s="5">
        <f t="shared" si="185"/>
        <v>2.3430983447092983E-2</v>
      </c>
      <c r="AC90" s="5">
        <f t="shared" si="186"/>
        <v>2.4713283095931524E-3</v>
      </c>
      <c r="AD90" s="5">
        <f t="shared" si="187"/>
        <v>2.8686867189873313E-2</v>
      </c>
      <c r="AE90" s="5">
        <f t="shared" si="188"/>
        <v>3.4399154136702234E-2</v>
      </c>
      <c r="AF90" s="5">
        <f t="shared" si="189"/>
        <v>2.0624451556325984E-2</v>
      </c>
      <c r="AG90" s="5">
        <f t="shared" si="190"/>
        <v>8.2437686366516449E-3</v>
      </c>
      <c r="AH90" s="5">
        <f t="shared" si="191"/>
        <v>3.3274277851618257E-3</v>
      </c>
      <c r="AI90" s="5">
        <f t="shared" si="192"/>
        <v>6.8370207908988621E-3</v>
      </c>
      <c r="AJ90" s="5">
        <f t="shared" si="193"/>
        <v>7.0241724709451401E-3</v>
      </c>
      <c r="AK90" s="5">
        <f t="shared" si="194"/>
        <v>4.810964737473708E-3</v>
      </c>
      <c r="AL90" s="5">
        <f t="shared" si="195"/>
        <v>2.4356413472483436E-4</v>
      </c>
      <c r="AM90" s="5">
        <f t="shared" si="196"/>
        <v>1.1788848327680809E-2</v>
      </c>
      <c r="AN90" s="5">
        <f t="shared" si="197"/>
        <v>1.4136308716946634E-2</v>
      </c>
      <c r="AO90" s="5">
        <f t="shared" si="198"/>
        <v>8.4756041721055289E-3</v>
      </c>
      <c r="AP90" s="5">
        <f t="shared" si="199"/>
        <v>3.3877710473831433E-3</v>
      </c>
      <c r="AQ90" s="5">
        <f t="shared" si="200"/>
        <v>1.0155906679130875E-3</v>
      </c>
      <c r="AR90" s="5">
        <f t="shared" si="201"/>
        <v>7.9800070536062504E-4</v>
      </c>
      <c r="AS90" s="5">
        <f t="shared" si="202"/>
        <v>1.6396892031834754E-3</v>
      </c>
      <c r="AT90" s="5">
        <f t="shared" si="203"/>
        <v>1.6845728737930519E-3</v>
      </c>
      <c r="AU90" s="5">
        <f t="shared" si="204"/>
        <v>1.1537901051043849E-3</v>
      </c>
      <c r="AV90" s="5">
        <f t="shared" si="205"/>
        <v>5.9268656198262313E-4</v>
      </c>
      <c r="AW90" s="5">
        <f t="shared" si="206"/>
        <v>1.6669928602873824E-5</v>
      </c>
      <c r="AX90" s="5">
        <f t="shared" si="207"/>
        <v>4.0371825887318274E-3</v>
      </c>
      <c r="AY90" s="5">
        <f t="shared" si="208"/>
        <v>4.8410886148216583E-3</v>
      </c>
      <c r="AZ90" s="5">
        <f t="shared" si="209"/>
        <v>2.9025364175958323E-3</v>
      </c>
      <c r="BA90" s="5">
        <f t="shared" si="210"/>
        <v>1.1601684835481861E-3</v>
      </c>
      <c r="BB90" s="5">
        <f t="shared" si="211"/>
        <v>3.4779690499112998E-4</v>
      </c>
      <c r="BC90" s="5">
        <f t="shared" si="212"/>
        <v>8.3410427941613789E-5</v>
      </c>
      <c r="BD90" s="5">
        <f t="shared" si="213"/>
        <v>1.5948383327701217E-4</v>
      </c>
      <c r="BE90" s="5">
        <f t="shared" si="214"/>
        <v>3.2769885759493649E-4</v>
      </c>
      <c r="BF90" s="5">
        <f t="shared" si="215"/>
        <v>3.3666904996728926E-4</v>
      </c>
      <c r="BG90" s="5">
        <f t="shared" si="216"/>
        <v>2.3058985728086238E-4</v>
      </c>
      <c r="BH90" s="5">
        <f t="shared" si="217"/>
        <v>1.1845092893000116E-4</v>
      </c>
      <c r="BI90" s="5">
        <f t="shared" si="218"/>
        <v>4.867732771885327E-5</v>
      </c>
      <c r="BJ90" s="8">
        <f t="shared" si="219"/>
        <v>0.56576126804024607</v>
      </c>
      <c r="BK90" s="8">
        <f t="shared" si="220"/>
        <v>0.21601529180475243</v>
      </c>
      <c r="BL90" s="8">
        <f t="shared" si="221"/>
        <v>0.20647035364255101</v>
      </c>
      <c r="BM90" s="8">
        <f t="shared" si="222"/>
        <v>0.62574765760953133</v>
      </c>
      <c r="BN90" s="8">
        <f t="shared" si="223"/>
        <v>0.3687743518574797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1.2173913043478299</v>
      </c>
      <c r="F91">
        <f>VLOOKUP(B91,home!$B$2:$E$405,3,FALSE)</f>
        <v>0.66</v>
      </c>
      <c r="G91">
        <f>VLOOKUP(C91,away!$B$2:$E$405,4,FALSE)</f>
        <v>1.3</v>
      </c>
      <c r="H91">
        <f>VLOOKUP(A91,away!$A$2:$E$405,3,FALSE)</f>
        <v>1.1902173913043499</v>
      </c>
      <c r="I91">
        <f>VLOOKUP(C91,away!$B$2:$E$405,3,FALSE)</f>
        <v>1.26</v>
      </c>
      <c r="J91">
        <f>VLOOKUP(B91,home!$B$2:$E$405,4,FALSE)</f>
        <v>1.34</v>
      </c>
      <c r="K91" s="3">
        <f t="shared" si="168"/>
        <v>1.0445217391304382</v>
      </c>
      <c r="L91" s="3">
        <f t="shared" si="169"/>
        <v>2.0095630434782645</v>
      </c>
      <c r="M91" s="5">
        <f t="shared" si="170"/>
        <v>4.7165868045458699E-2</v>
      </c>
      <c r="N91" s="5">
        <f t="shared" si="171"/>
        <v>4.926577451843929E-2</v>
      </c>
      <c r="O91" s="5">
        <f t="shared" si="172"/>
        <v>9.4782785337726203E-2</v>
      </c>
      <c r="P91" s="5">
        <f t="shared" si="173"/>
        <v>9.9002679780588784E-2</v>
      </c>
      <c r="Q91" s="5">
        <f t="shared" si="174"/>
        <v>2.5729586239804109E-2</v>
      </c>
      <c r="R91" s="5">
        <f t="shared" si="175"/>
        <v>9.5235991286314076E-2</v>
      </c>
      <c r="S91" s="5">
        <f t="shared" si="176"/>
        <v>5.1952455291880979E-2</v>
      </c>
      <c r="T91" s="5">
        <f t="shared" si="177"/>
        <v>5.1705225631497223E-2</v>
      </c>
      <c r="U91" s="5">
        <f t="shared" si="178"/>
        <v>9.9476063246192042E-2</v>
      </c>
      <c r="V91" s="5">
        <f t="shared" si="179"/>
        <v>1.2116653438457236E-2</v>
      </c>
      <c r="W91" s="5">
        <f t="shared" si="180"/>
        <v>8.9583707221022619E-3</v>
      </c>
      <c r="X91" s="5">
        <f t="shared" si="181"/>
        <v>1.8002410732914399E-2</v>
      </c>
      <c r="Y91" s="5">
        <f t="shared" si="182"/>
        <v>1.8088489651190622E-2</v>
      </c>
      <c r="Z91" s="5">
        <f t="shared" si="183"/>
        <v>6.3794242832664924E-2</v>
      </c>
      <c r="AA91" s="5">
        <f t="shared" si="184"/>
        <v>6.6634473470084651E-2</v>
      </c>
      <c r="AB91" s="5">
        <f t="shared" si="185"/>
        <v>3.4800578057506928E-2</v>
      </c>
      <c r="AC91" s="5">
        <f t="shared" si="186"/>
        <v>1.5895779221424882E-3</v>
      </c>
      <c r="AD91" s="5">
        <f t="shared" si="187"/>
        <v>2.3393032416063634E-3</v>
      </c>
      <c r="AE91" s="5">
        <f t="shared" si="188"/>
        <v>4.7009773418210535E-3</v>
      </c>
      <c r="AF91" s="5">
        <f t="shared" si="189"/>
        <v>4.7234551671761398E-3</v>
      </c>
      <c r="AG91" s="5">
        <f t="shared" si="190"/>
        <v>3.1640269804945388E-3</v>
      </c>
      <c r="AH91" s="5">
        <f t="shared" si="191"/>
        <v>3.2049638195800409E-2</v>
      </c>
      <c r="AI91" s="5">
        <f t="shared" si="192"/>
        <v>3.3476543826778768E-2</v>
      </c>
      <c r="AJ91" s="5">
        <f t="shared" si="193"/>
        <v>1.7483488889011644E-2</v>
      </c>
      <c r="AK91" s="5">
        <f t="shared" si="194"/>
        <v>6.0872947401393786E-3</v>
      </c>
      <c r="AL91" s="5">
        <f t="shared" si="195"/>
        <v>1.334630151282194E-4</v>
      </c>
      <c r="AM91" s="5">
        <f t="shared" si="196"/>
        <v>4.8869061805523022E-4</v>
      </c>
      <c r="AN91" s="5">
        <f t="shared" si="197"/>
        <v>9.8205460573834251E-4</v>
      </c>
      <c r="AO91" s="5">
        <f t="shared" si="198"/>
        <v>9.8675032118469559E-4</v>
      </c>
      <c r="AP91" s="5">
        <f t="shared" si="199"/>
        <v>6.6097899286435714E-4</v>
      </c>
      <c r="AQ91" s="5">
        <f t="shared" si="200"/>
        <v>3.3206973914392407E-4</v>
      </c>
      <c r="AR91" s="5">
        <f t="shared" si="201"/>
        <v>1.2881153695025974E-2</v>
      </c>
      <c r="AS91" s="5">
        <f t="shared" si="202"/>
        <v>1.3454645059535001E-2</v>
      </c>
      <c r="AT91" s="5">
        <f t="shared" si="203"/>
        <v>7.0268346284841276E-3</v>
      </c>
      <c r="AU91" s="5">
        <f t="shared" si="204"/>
        <v>2.4465605089087428E-3</v>
      </c>
      <c r="AV91" s="5">
        <f t="shared" si="205"/>
        <v>6.3887140941330247E-4</v>
      </c>
      <c r="AW91" s="5">
        <f t="shared" si="206"/>
        <v>7.781754933789104E-6</v>
      </c>
      <c r="AX91" s="5">
        <f t="shared" si="207"/>
        <v>8.5074662377962937E-5</v>
      </c>
      <c r="AY91" s="5">
        <f t="shared" si="208"/>
        <v>1.7096289745114501E-4</v>
      </c>
      <c r="AZ91" s="5">
        <f t="shared" si="209"/>
        <v>1.7178036026189273E-4</v>
      </c>
      <c r="BA91" s="5">
        <f t="shared" si="210"/>
        <v>1.1506782119256061E-4</v>
      </c>
      <c r="BB91" s="5">
        <f t="shared" si="211"/>
        <v>5.7809010240533744E-5</v>
      </c>
      <c r="BC91" s="5">
        <f t="shared" si="212"/>
        <v>2.3234170111886615E-5</v>
      </c>
      <c r="BD91" s="5">
        <f t="shared" si="213"/>
        <v>4.3142484038146177E-3</v>
      </c>
      <c r="BE91" s="5">
        <f t="shared" si="214"/>
        <v>4.5063262457931616E-3</v>
      </c>
      <c r="BF91" s="5">
        <f t="shared" si="215"/>
        <v>2.3534778636725056E-3</v>
      </c>
      <c r="BG91" s="5">
        <f t="shared" si="216"/>
        <v>8.1941959705606469E-4</v>
      </c>
      <c r="BH91" s="5">
        <f t="shared" si="217"/>
        <v>2.1397539564864089E-4</v>
      </c>
      <c r="BI91" s="5">
        <f t="shared" si="218"/>
        <v>4.4700390478808408E-5</v>
      </c>
      <c r="BJ91" s="8">
        <f t="shared" si="219"/>
        <v>0.19075209342566851</v>
      </c>
      <c r="BK91" s="8">
        <f t="shared" si="220"/>
        <v>0.21213166039110756</v>
      </c>
      <c r="BL91" s="8">
        <f t="shared" si="221"/>
        <v>0.52872707024738497</v>
      </c>
      <c r="BM91" s="8">
        <f t="shared" si="222"/>
        <v>0.58405920054597726</v>
      </c>
      <c r="BN91" s="8">
        <f t="shared" si="223"/>
        <v>0.41118268520833112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1.2173913043478299</v>
      </c>
      <c r="F92">
        <f>VLOOKUP(B92,home!$B$2:$E$405,3,FALSE)</f>
        <v>0.88</v>
      </c>
      <c r="G92">
        <f>VLOOKUP(C92,away!$B$2:$E$405,4,FALSE)</f>
        <v>0.36</v>
      </c>
      <c r="H92">
        <f>VLOOKUP(A92,away!$A$2:$E$405,3,FALSE)</f>
        <v>1.1902173913043499</v>
      </c>
      <c r="I92">
        <f>VLOOKUP(C92,away!$B$2:$E$405,3,FALSE)</f>
        <v>1.54</v>
      </c>
      <c r="J92">
        <f>VLOOKUP(B92,home!$B$2:$E$405,4,FALSE)</f>
        <v>1.01</v>
      </c>
      <c r="K92" s="3">
        <f t="shared" si="168"/>
        <v>0.38566956521739254</v>
      </c>
      <c r="L92" s="3">
        <f t="shared" si="169"/>
        <v>1.8512641304347859</v>
      </c>
      <c r="M92" s="5">
        <f t="shared" si="170"/>
        <v>0.10678543953928513</v>
      </c>
      <c r="N92" s="5">
        <f t="shared" si="171"/>
        <v>4.1183894038664251E-2</v>
      </c>
      <c r="O92" s="5">
        <f t="shared" si="172"/>
        <v>0.19768805387179106</v>
      </c>
      <c r="P92" s="5">
        <f t="shared" si="173"/>
        <v>7.6242265785406119E-2</v>
      </c>
      <c r="Q92" s="5">
        <f t="shared" si="174"/>
        <v>7.9416872539254044E-3</v>
      </c>
      <c r="R92" s="5">
        <f t="shared" si="175"/>
        <v>0.18298640157415325</v>
      </c>
      <c r="S92" s="5">
        <f t="shared" si="176"/>
        <v>1.3608791416628531E-2</v>
      </c>
      <c r="T92" s="5">
        <f t="shared" si="177"/>
        <v>1.4702160748323234E-2</v>
      </c>
      <c r="U92" s="5">
        <f t="shared" si="178"/>
        <v>7.0572285935798867E-2</v>
      </c>
      <c r="V92" s="5">
        <f t="shared" si="179"/>
        <v>1.0795948468476336E-3</v>
      </c>
      <c r="W92" s="5">
        <f t="shared" si="180"/>
        <v>1.0209556901046395E-3</v>
      </c>
      <c r="X92" s="5">
        <f t="shared" si="181"/>
        <v>1.890058647854012E-3</v>
      </c>
      <c r="Y92" s="5">
        <f t="shared" si="182"/>
        <v>1.749498889595103E-3</v>
      </c>
      <c r="Z92" s="5">
        <f t="shared" si="183"/>
        <v>0.11291872053052177</v>
      </c>
      <c r="AA92" s="5">
        <f t="shared" si="184"/>
        <v>4.3549313851910583E-2</v>
      </c>
      <c r="AB92" s="5">
        <f t="shared" si="185"/>
        <v>8.3978224693910634E-3</v>
      </c>
      <c r="AC92" s="5">
        <f t="shared" si="186"/>
        <v>4.8175316321818699E-5</v>
      </c>
      <c r="AD92" s="5">
        <f t="shared" si="187"/>
        <v>9.84378842772198E-5</v>
      </c>
      <c r="AE92" s="5">
        <f t="shared" si="188"/>
        <v>1.8223452423830736E-4</v>
      </c>
      <c r="AF92" s="5">
        <f t="shared" si="189"/>
        <v>1.6868211902461357E-4</v>
      </c>
      <c r="AG92" s="5">
        <f t="shared" si="190"/>
        <v>1.0409171879866607E-4</v>
      </c>
      <c r="AH92" s="5">
        <f t="shared" si="191"/>
        <v>5.2260594243186242E-2</v>
      </c>
      <c r="AI92" s="5">
        <f t="shared" si="192"/>
        <v>2.0155320659772203E-2</v>
      </c>
      <c r="AJ92" s="5">
        <f t="shared" si="193"/>
        <v>3.8866468778357382E-3</v>
      </c>
      <c r="AK92" s="5">
        <f t="shared" si="194"/>
        <v>4.9965380384281509E-4</v>
      </c>
      <c r="AL92" s="5">
        <f t="shared" si="195"/>
        <v>1.3758412334681127E-6</v>
      </c>
      <c r="AM92" s="5">
        <f t="shared" si="196"/>
        <v>7.5928992060230728E-6</v>
      </c>
      <c r="AN92" s="5">
        <f t="shared" si="197"/>
        <v>1.4056461946117279E-5</v>
      </c>
      <c r="AO92" s="5">
        <f t="shared" si="198"/>
        <v>1.3011111900834235E-5</v>
      </c>
      <c r="AP92" s="5">
        <f t="shared" si="199"/>
        <v>8.0290015863625269E-6</v>
      </c>
      <c r="AQ92" s="5">
        <f t="shared" si="200"/>
        <v>3.715950660009235E-6</v>
      </c>
      <c r="AR92" s="5">
        <f t="shared" si="201"/>
        <v>1.9349632711523467E-2</v>
      </c>
      <c r="AS92" s="5">
        <f t="shared" si="202"/>
        <v>7.4625644349694915E-3</v>
      </c>
      <c r="AT92" s="5">
        <f t="shared" si="203"/>
        <v>1.4390419905207304E-3</v>
      </c>
      <c r="AU92" s="5">
        <f t="shared" si="204"/>
        <v>1.8499823293790041E-4</v>
      </c>
      <c r="AV92" s="5">
        <f t="shared" si="205"/>
        <v>1.7837047015786486E-5</v>
      </c>
      <c r="AW92" s="5">
        <f t="shared" si="206"/>
        <v>2.7286609447142386E-8</v>
      </c>
      <c r="AX92" s="5">
        <f t="shared" si="207"/>
        <v>4.8805835592106718E-7</v>
      </c>
      <c r="AY92" s="5">
        <f t="shared" si="208"/>
        <v>9.0352492787564552E-7</v>
      </c>
      <c r="AZ92" s="5">
        <f t="shared" si="209"/>
        <v>8.3633164496493015E-7</v>
      </c>
      <c r="BA92" s="5">
        <f t="shared" si="210"/>
        <v>5.16090258490365E-7</v>
      </c>
      <c r="BB92" s="5">
        <f t="shared" si="211"/>
        <v>2.3885484590250736E-7</v>
      </c>
      <c r="BC92" s="5">
        <f t="shared" si="212"/>
        <v>8.8436681719967994E-8</v>
      </c>
      <c r="BD92" s="5">
        <f t="shared" si="213"/>
        <v>5.970213495988491E-3</v>
      </c>
      <c r="BE92" s="5">
        <f t="shared" si="214"/>
        <v>2.30252964325289E-3</v>
      </c>
      <c r="BF92" s="5">
        <f t="shared" si="215"/>
        <v>4.4400780320675009E-4</v>
      </c>
      <c r="BG92" s="5">
        <f t="shared" si="216"/>
        <v>5.7080098805292299E-5</v>
      </c>
      <c r="BH92" s="5">
        <f t="shared" si="217"/>
        <v>5.5035142222007214E-6</v>
      </c>
      <c r="BI92" s="5">
        <f t="shared" si="218"/>
        <v>4.2450758744877771E-7</v>
      </c>
      <c r="BJ92" s="8">
        <f t="shared" si="219"/>
        <v>6.9091178236819664E-2</v>
      </c>
      <c r="BK92" s="8">
        <f t="shared" si="220"/>
        <v>0.19776654627065057</v>
      </c>
      <c r="BL92" s="8">
        <f t="shared" si="221"/>
        <v>0.61722992676771227</v>
      </c>
      <c r="BM92" s="8">
        <f t="shared" si="222"/>
        <v>0.38417775350416061</v>
      </c>
      <c r="BN92" s="8">
        <f t="shared" si="223"/>
        <v>0.61282774206322521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1.45714285714286</v>
      </c>
      <c r="F93">
        <f>VLOOKUP(B93,home!$B$2:$E$405,3,FALSE)</f>
        <v>0.64</v>
      </c>
      <c r="G93">
        <f>VLOOKUP(C93,away!$B$2:$E$405,4,FALSE)</f>
        <v>1.08</v>
      </c>
      <c r="H93">
        <f>VLOOKUP(A93,away!$A$2:$E$405,3,FALSE)</f>
        <v>1.1499999999999999</v>
      </c>
      <c r="I93">
        <f>VLOOKUP(C93,away!$B$2:$E$405,3,FALSE)</f>
        <v>0.88</v>
      </c>
      <c r="J93">
        <f>VLOOKUP(B93,home!$B$2:$E$405,4,FALSE)</f>
        <v>1.3</v>
      </c>
      <c r="K93" s="3">
        <f t="shared" si="168"/>
        <v>1.0071771428571448</v>
      </c>
      <c r="L93" s="3">
        <f t="shared" si="169"/>
        <v>1.3156000000000001</v>
      </c>
      <c r="M93" s="5">
        <f t="shared" si="170"/>
        <v>9.8001044436098694E-2</v>
      </c>
      <c r="N93" s="5">
        <f t="shared" si="171"/>
        <v>9.8704411932165961E-2</v>
      </c>
      <c r="O93" s="5">
        <f t="shared" si="172"/>
        <v>0.12893017406013146</v>
      </c>
      <c r="P93" s="5">
        <f t="shared" si="173"/>
        <v>0.12985552433795755</v>
      </c>
      <c r="Q93" s="5">
        <f t="shared" si="174"/>
        <v>4.9706413798616789E-2</v>
      </c>
      <c r="R93" s="5">
        <f t="shared" si="175"/>
        <v>8.4810268496754493E-2</v>
      </c>
      <c r="S93" s="5">
        <f t="shared" si="176"/>
        <v>4.3016014008098166E-2</v>
      </c>
      <c r="T93" s="5">
        <f t="shared" si="177"/>
        <v>6.5393757993460255E-2</v>
      </c>
      <c r="U93" s="5">
        <f t="shared" si="178"/>
        <v>8.5418963909508497E-2</v>
      </c>
      <c r="V93" s="5">
        <f t="shared" si="179"/>
        <v>6.3331151056056851E-3</v>
      </c>
      <c r="W93" s="5">
        <f t="shared" si="180"/>
        <v>1.6687721277121939E-2</v>
      </c>
      <c r="X93" s="5">
        <f t="shared" si="181"/>
        <v>2.1954366112181625E-2</v>
      </c>
      <c r="Y93" s="5">
        <f t="shared" si="182"/>
        <v>1.4441582028593077E-2</v>
      </c>
      <c r="Z93" s="5">
        <f t="shared" si="183"/>
        <v>3.7192129744776745E-2</v>
      </c>
      <c r="AA93" s="5">
        <f t="shared" si="184"/>
        <v>3.7459062973116471E-2</v>
      </c>
      <c r="AB93" s="5">
        <f t="shared" si="185"/>
        <v>1.8863956009684654E-2</v>
      </c>
      <c r="AC93" s="5">
        <f t="shared" si="186"/>
        <v>5.2447781772577368E-4</v>
      </c>
      <c r="AD93" s="5">
        <f t="shared" si="187"/>
        <v>4.2018728591720145E-3</v>
      </c>
      <c r="AE93" s="5">
        <f t="shared" si="188"/>
        <v>5.5279839335267023E-3</v>
      </c>
      <c r="AF93" s="5">
        <f t="shared" si="189"/>
        <v>3.636307831473866E-3</v>
      </c>
      <c r="AG93" s="5">
        <f t="shared" si="190"/>
        <v>1.5946421943623394E-3</v>
      </c>
      <c r="AH93" s="5">
        <f t="shared" si="191"/>
        <v>1.2232491473057076E-2</v>
      </c>
      <c r="AI93" s="5">
        <f t="shared" si="192"/>
        <v>1.2320285811858012E-2</v>
      </c>
      <c r="AJ93" s="5">
        <f t="shared" si="193"/>
        <v>6.2043551315852851E-3</v>
      </c>
      <c r="AK93" s="5">
        <f t="shared" si="194"/>
        <v>2.0829615582337109E-3</v>
      </c>
      <c r="AL93" s="5">
        <f t="shared" si="195"/>
        <v>2.7798210688995907E-5</v>
      </c>
      <c r="AM93" s="5">
        <f t="shared" si="196"/>
        <v>8.4640606018997026E-4</v>
      </c>
      <c r="AN93" s="5">
        <f t="shared" si="197"/>
        <v>1.113531812785925E-3</v>
      </c>
      <c r="AO93" s="5">
        <f t="shared" si="198"/>
        <v>7.324812264505817E-4</v>
      </c>
      <c r="AP93" s="5">
        <f t="shared" si="199"/>
        <v>3.212174338394618E-4</v>
      </c>
      <c r="AQ93" s="5">
        <f t="shared" si="200"/>
        <v>1.0564841398979904E-4</v>
      </c>
      <c r="AR93" s="5">
        <f t="shared" si="201"/>
        <v>3.2186131563907761E-3</v>
      </c>
      <c r="AS93" s="5">
        <f t="shared" si="202"/>
        <v>3.2417136028160785E-3</v>
      </c>
      <c r="AT93" s="5">
        <f t="shared" si="203"/>
        <v>1.6324899222227194E-3</v>
      </c>
      <c r="AU93" s="5">
        <f t="shared" si="204"/>
        <v>5.4806884520245368E-4</v>
      </c>
      <c r="AV93" s="5">
        <f t="shared" si="205"/>
        <v>1.3800060340000552E-4</v>
      </c>
      <c r="AW93" s="5">
        <f t="shared" si="206"/>
        <v>1.02316121148595E-6</v>
      </c>
      <c r="AX93" s="5">
        <f t="shared" si="207"/>
        <v>1.4208013956651776E-4</v>
      </c>
      <c r="AY93" s="5">
        <f t="shared" si="208"/>
        <v>1.8692063161371077E-4</v>
      </c>
      <c r="AZ93" s="5">
        <f t="shared" si="209"/>
        <v>1.2295639147549898E-4</v>
      </c>
      <c r="BA93" s="5">
        <f t="shared" si="210"/>
        <v>5.3920476208388829E-5</v>
      </c>
      <c r="BB93" s="5">
        <f t="shared" si="211"/>
        <v>1.7734444624939094E-5</v>
      </c>
      <c r="BC93" s="5">
        <f t="shared" si="212"/>
        <v>4.6662870697139718E-6</v>
      </c>
      <c r="BD93" s="5">
        <f t="shared" si="213"/>
        <v>7.0573457809128401E-4</v>
      </c>
      <c r="BE93" s="5">
        <f t="shared" si="214"/>
        <v>7.1079973597747191E-4</v>
      </c>
      <c r="BF93" s="5">
        <f t="shared" si="215"/>
        <v>3.5795062361270152E-4</v>
      </c>
      <c r="BG93" s="5">
        <f t="shared" si="216"/>
        <v>1.2017322879139131E-4</v>
      </c>
      <c r="BH93" s="5">
        <f t="shared" si="217"/>
        <v>3.0258932305507864E-5</v>
      </c>
      <c r="BI93" s="5">
        <f t="shared" si="218"/>
        <v>6.0952209970738345E-6</v>
      </c>
      <c r="BJ93" s="8">
        <f t="shared" si="219"/>
        <v>0.28549662327848901</v>
      </c>
      <c r="BK93" s="8">
        <f t="shared" si="220"/>
        <v>0.27794489454778859</v>
      </c>
      <c r="BL93" s="8">
        <f t="shared" si="221"/>
        <v>0.39903241787373717</v>
      </c>
      <c r="BM93" s="8">
        <f t="shared" si="222"/>
        <v>0.40947233091266438</v>
      </c>
      <c r="BN93" s="8">
        <f t="shared" si="223"/>
        <v>0.59000783706172499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1.45714285714286</v>
      </c>
      <c r="F94">
        <f>VLOOKUP(B94,home!$B$2:$E$405,3,FALSE)</f>
        <v>0.88</v>
      </c>
      <c r="G94">
        <f>VLOOKUP(C94,away!$B$2:$E$405,4,FALSE)</f>
        <v>0.95</v>
      </c>
      <c r="H94">
        <f>VLOOKUP(A94,away!$A$2:$E$405,3,FALSE)</f>
        <v>1.1499999999999999</v>
      </c>
      <c r="I94">
        <f>VLOOKUP(C94,away!$B$2:$E$405,3,FALSE)</f>
        <v>0.74</v>
      </c>
      <c r="J94">
        <f>VLOOKUP(B94,home!$B$2:$E$405,4,FALSE)</f>
        <v>1.3</v>
      </c>
      <c r="K94" s="3">
        <f t="shared" si="168"/>
        <v>1.2181714285714309</v>
      </c>
      <c r="L94" s="3">
        <f t="shared" si="169"/>
        <v>1.1063000000000001</v>
      </c>
      <c r="M94" s="5">
        <f t="shared" si="170"/>
        <v>9.7835143248218168E-2</v>
      </c>
      <c r="N94" s="5">
        <f t="shared" si="171"/>
        <v>0.11917997621517251</v>
      </c>
      <c r="O94" s="5">
        <f t="shared" si="172"/>
        <v>0.10823501897550376</v>
      </c>
      <c r="P94" s="5">
        <f t="shared" si="173"/>
        <v>0.13184880768684534</v>
      </c>
      <c r="Q94" s="5">
        <f t="shared" si="174"/>
        <v>7.2590820941572959E-2</v>
      </c>
      <c r="R94" s="5">
        <f t="shared" si="175"/>
        <v>5.9870200746299923E-2</v>
      </c>
      <c r="S94" s="5">
        <f t="shared" si="176"/>
        <v>4.4421941623618337E-2</v>
      </c>
      <c r="T94" s="5">
        <f t="shared" si="177"/>
        <v>8.0307225207662161E-2</v>
      </c>
      <c r="U94" s="5">
        <f t="shared" si="178"/>
        <v>7.2932167971978532E-2</v>
      </c>
      <c r="V94" s="5">
        <f t="shared" si="179"/>
        <v>6.6517565998741555E-3</v>
      </c>
      <c r="W94" s="5">
        <f t="shared" si="180"/>
        <v>2.9476021349189606E-2</v>
      </c>
      <c r="X94" s="5">
        <f t="shared" si="181"/>
        <v>3.2609322418608463E-2</v>
      </c>
      <c r="Y94" s="5">
        <f t="shared" si="182"/>
        <v>1.8037846695853278E-2</v>
      </c>
      <c r="Z94" s="5">
        <f t="shared" si="183"/>
        <v>2.2078134361877187E-2</v>
      </c>
      <c r="AA94" s="5">
        <f t="shared" si="184"/>
        <v>2.689495247579993E-2</v>
      </c>
      <c r="AB94" s="5">
        <f t="shared" si="185"/>
        <v>1.6381331339402977E-2</v>
      </c>
      <c r="AC94" s="5">
        <f t="shared" si="186"/>
        <v>5.6027041229666054E-4</v>
      </c>
      <c r="AD94" s="5">
        <f t="shared" si="187"/>
        <v>8.976711758886079E-3</v>
      </c>
      <c r="AE94" s="5">
        <f t="shared" si="188"/>
        <v>9.9309362188556693E-3</v>
      </c>
      <c r="AF94" s="5">
        <f t="shared" si="189"/>
        <v>5.4932973694600149E-3</v>
      </c>
      <c r="AG94" s="5">
        <f t="shared" si="190"/>
        <v>2.0257449599445369E-3</v>
      </c>
      <c r="AH94" s="5">
        <f t="shared" si="191"/>
        <v>6.1062600111361862E-3</v>
      </c>
      <c r="AI94" s="5">
        <f t="shared" si="192"/>
        <v>7.4384714809943697E-3</v>
      </c>
      <c r="AJ94" s="5">
        <f t="shared" si="193"/>
        <v>4.5306667151953813E-3</v>
      </c>
      <c r="AK94" s="5">
        <f t="shared" si="194"/>
        <v>1.8397095816101955E-3</v>
      </c>
      <c r="AL94" s="5">
        <f t="shared" si="195"/>
        <v>3.0202229338434501E-5</v>
      </c>
      <c r="AM94" s="5">
        <f t="shared" si="196"/>
        <v>2.1870347574392433E-3</v>
      </c>
      <c r="AN94" s="5">
        <f t="shared" si="197"/>
        <v>2.4195165521550348E-3</v>
      </c>
      <c r="AO94" s="5">
        <f t="shared" si="198"/>
        <v>1.338355580824558E-3</v>
      </c>
      <c r="AP94" s="5">
        <f t="shared" si="199"/>
        <v>4.9354092635540254E-4</v>
      </c>
      <c r="AQ94" s="5">
        <f t="shared" si="200"/>
        <v>1.3650108170674551E-4</v>
      </c>
      <c r="AR94" s="5">
        <f t="shared" si="201"/>
        <v>1.351071090063992E-3</v>
      </c>
      <c r="AS94" s="5">
        <f t="shared" si="202"/>
        <v>1.6458361998848135E-3</v>
      </c>
      <c r="AT94" s="5">
        <f t="shared" si="203"/>
        <v>1.0024553174041296E-3</v>
      </c>
      <c r="AU94" s="5">
        <f t="shared" si="204"/>
        <v>4.070541420270717E-4</v>
      </c>
      <c r="AV94" s="5">
        <f t="shared" si="205"/>
        <v>1.2396543142475906E-4</v>
      </c>
      <c r="AW94" s="5">
        <f t="shared" si="206"/>
        <v>1.1306230152827821E-6</v>
      </c>
      <c r="AX94" s="5">
        <f t="shared" si="207"/>
        <v>4.4403054246752228E-4</v>
      </c>
      <c r="AY94" s="5">
        <f t="shared" si="208"/>
        <v>4.9123098913181991E-4</v>
      </c>
      <c r="AZ94" s="5">
        <f t="shared" si="209"/>
        <v>2.7172442163826628E-4</v>
      </c>
      <c r="BA94" s="5">
        <f t="shared" si="210"/>
        <v>1.0020290921947125E-4</v>
      </c>
      <c r="BB94" s="5">
        <f t="shared" si="211"/>
        <v>2.7713619617375275E-5</v>
      </c>
      <c r="BC94" s="5">
        <f t="shared" si="212"/>
        <v>6.1319154765404514E-6</v>
      </c>
      <c r="BD94" s="5">
        <f t="shared" si="213"/>
        <v>2.4911499115629873E-4</v>
      </c>
      <c r="BE94" s="5">
        <f t="shared" si="214"/>
        <v>3.0346476465542782E-4</v>
      </c>
      <c r="BF94" s="5">
        <f t="shared" si="215"/>
        <v>1.8483605294069785E-4</v>
      </c>
      <c r="BG94" s="5">
        <f t="shared" si="216"/>
        <v>7.5053999554091475E-5</v>
      </c>
      <c r="BH94" s="5">
        <f t="shared" si="217"/>
        <v>2.2857159464201797E-5</v>
      </c>
      <c r="BI94" s="5">
        <f t="shared" si="218"/>
        <v>5.5687877195183409E-6</v>
      </c>
      <c r="BJ94" s="8">
        <f t="shared" si="219"/>
        <v>0.38654388643123738</v>
      </c>
      <c r="BK94" s="8">
        <f t="shared" si="220"/>
        <v>0.28183935278932293</v>
      </c>
      <c r="BL94" s="8">
        <f t="shared" si="221"/>
        <v>0.30960005723421613</v>
      </c>
      <c r="BM94" s="8">
        <f t="shared" si="222"/>
        <v>0.41001136263692434</v>
      </c>
      <c r="BN94" s="8">
        <f t="shared" si="223"/>
        <v>0.58955996781361264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1.45714285714286</v>
      </c>
      <c r="F95">
        <f>VLOOKUP(B95,home!$B$2:$E$405,3,FALSE)</f>
        <v>0.63</v>
      </c>
      <c r="G95">
        <f>VLOOKUP(C95,away!$B$2:$E$405,4,FALSE)</f>
        <v>0.93</v>
      </c>
      <c r="H95">
        <f>VLOOKUP(A95,away!$A$2:$E$405,3,FALSE)</f>
        <v>1.1499999999999999</v>
      </c>
      <c r="I95">
        <f>VLOOKUP(C95,away!$B$2:$E$405,3,FALSE)</f>
        <v>1.23</v>
      </c>
      <c r="J95">
        <f>VLOOKUP(B95,home!$B$2:$E$405,4,FALSE)</f>
        <v>0.87</v>
      </c>
      <c r="K95" s="3">
        <f t="shared" si="168"/>
        <v>0.85374000000000172</v>
      </c>
      <c r="L95" s="3">
        <f t="shared" si="169"/>
        <v>1.2306149999999998</v>
      </c>
      <c r="M95" s="5">
        <f t="shared" si="170"/>
        <v>0.12438732412128121</v>
      </c>
      <c r="N95" s="5">
        <f t="shared" si="171"/>
        <v>0.10619443409530283</v>
      </c>
      <c r="O95" s="5">
        <f t="shared" si="172"/>
        <v>0.15307290687351044</v>
      </c>
      <c r="P95" s="5">
        <f t="shared" si="173"/>
        <v>0.13068446351419105</v>
      </c>
      <c r="Q95" s="5">
        <f t="shared" si="174"/>
        <v>4.5331218082262016E-2</v>
      </c>
      <c r="R95" s="5">
        <f t="shared" si="175"/>
        <v>9.4186907646072515E-2</v>
      </c>
      <c r="S95" s="5">
        <f t="shared" si="176"/>
        <v>3.4325099290945391E-2</v>
      </c>
      <c r="T95" s="5">
        <f t="shared" si="177"/>
        <v>5.5785276940302851E-2</v>
      </c>
      <c r="U95" s="5">
        <f t="shared" si="178"/>
        <v>8.0411130533758104E-2</v>
      </c>
      <c r="V95" s="5">
        <f t="shared" si="179"/>
        <v>4.0069795585840999E-3</v>
      </c>
      <c r="W95" s="5">
        <f t="shared" si="180"/>
        <v>1.2900358041850149E-2</v>
      </c>
      <c r="X95" s="5">
        <f t="shared" si="181"/>
        <v>1.5875374111671416E-2</v>
      </c>
      <c r="Y95" s="5">
        <f t="shared" si="182"/>
        <v>9.7682367562172585E-3</v>
      </c>
      <c r="Z95" s="5">
        <f t="shared" si="183"/>
        <v>3.8635940450957168E-2</v>
      </c>
      <c r="AA95" s="5">
        <f t="shared" si="184"/>
        <v>3.2985047800600235E-2</v>
      </c>
      <c r="AB95" s="5">
        <f t="shared" si="185"/>
        <v>1.4080327354642253E-2</v>
      </c>
      <c r="AC95" s="5">
        <f t="shared" si="186"/>
        <v>2.6311461880518835E-4</v>
      </c>
      <c r="AD95" s="5">
        <f t="shared" si="187"/>
        <v>2.7533879186622911E-3</v>
      </c>
      <c r="AE95" s="5">
        <f t="shared" si="188"/>
        <v>3.3883604735245945E-3</v>
      </c>
      <c r="AF95" s="5">
        <f t="shared" si="189"/>
        <v>2.0848836120632343E-3</v>
      </c>
      <c r="AG95" s="5">
        <f t="shared" si="190"/>
        <v>8.5522968208639886E-4</v>
      </c>
      <c r="AH95" s="5">
        <f t="shared" si="191"/>
        <v>1.1886491964513659E-2</v>
      </c>
      <c r="AI95" s="5">
        <f t="shared" si="192"/>
        <v>1.014797364978391E-2</v>
      </c>
      <c r="AJ95" s="5">
        <f t="shared" si="193"/>
        <v>4.3318655118832674E-3</v>
      </c>
      <c r="AK95" s="5">
        <f t="shared" si="194"/>
        <v>1.2327622873717426E-3</v>
      </c>
      <c r="AL95" s="5">
        <f t="shared" si="195"/>
        <v>1.1057394487486715E-5</v>
      </c>
      <c r="AM95" s="5">
        <f t="shared" si="196"/>
        <v>4.7013548033575007E-4</v>
      </c>
      <c r="AN95" s="5">
        <f t="shared" si="197"/>
        <v>5.7855577413337895E-4</v>
      </c>
      <c r="AO95" s="5">
        <f t="shared" si="198"/>
        <v>3.5598970699257405E-4</v>
      </c>
      <c r="AP95" s="5">
        <f t="shared" si="199"/>
        <v>1.4602875775688882E-4</v>
      </c>
      <c r="AQ95" s="5">
        <f t="shared" si="200"/>
        <v>4.4926294931748413E-5</v>
      </c>
      <c r="AR95" s="5">
        <f t="shared" si="201"/>
        <v>2.9255390617819953E-3</v>
      </c>
      <c r="AS95" s="5">
        <f t="shared" si="202"/>
        <v>2.4976497186057654E-3</v>
      </c>
      <c r="AT95" s="5">
        <f t="shared" si="203"/>
        <v>1.0661717353812454E-3</v>
      </c>
      <c r="AU95" s="5">
        <f t="shared" si="204"/>
        <v>3.0341115245479538E-4</v>
      </c>
      <c r="AV95" s="5">
        <f t="shared" si="205"/>
        <v>6.4758559324189373E-5</v>
      </c>
      <c r="AW95" s="5">
        <f t="shared" si="206"/>
        <v>3.2269938469083641E-7</v>
      </c>
      <c r="AX95" s="5">
        <f t="shared" si="207"/>
        <v>6.6895577496973977E-5</v>
      </c>
      <c r="AY95" s="5">
        <f t="shared" si="208"/>
        <v>8.2322701101438612E-5</v>
      </c>
      <c r="AZ95" s="5">
        <f t="shared" si="209"/>
        <v>5.0653775407973437E-5</v>
      </c>
      <c r="BA95" s="5">
        <f t="shared" si="210"/>
        <v>2.077843194122774E-5</v>
      </c>
      <c r="BB95" s="5">
        <f t="shared" si="211"/>
        <v>6.3925625058384909E-6</v>
      </c>
      <c r="BC95" s="5">
        <f t="shared" si="212"/>
        <v>1.573356661624487E-6</v>
      </c>
      <c r="BD95" s="5">
        <f t="shared" si="213"/>
        <v>6.0003537541914191E-4</v>
      </c>
      <c r="BE95" s="5">
        <f t="shared" si="214"/>
        <v>5.1227420141033921E-4</v>
      </c>
      <c r="BF95" s="5">
        <f t="shared" si="215"/>
        <v>2.1867448835603194E-4</v>
      </c>
      <c r="BG95" s="5">
        <f t="shared" si="216"/>
        <v>6.2230385896359686E-5</v>
      </c>
      <c r="BH95" s="5">
        <f t="shared" si="217"/>
        <v>1.3282142413789553E-5</v>
      </c>
      <c r="BI95" s="5">
        <f t="shared" si="218"/>
        <v>2.2678992528697446E-6</v>
      </c>
      <c r="BJ95" s="8">
        <f t="shared" si="219"/>
        <v>0.2567610121332084</v>
      </c>
      <c r="BK95" s="8">
        <f t="shared" si="220"/>
        <v>0.29376036119939586</v>
      </c>
      <c r="BL95" s="8">
        <f t="shared" si="221"/>
        <v>0.4106017083424327</v>
      </c>
      <c r="BM95" s="8">
        <f t="shared" si="222"/>
        <v>0.3458197677916573</v>
      </c>
      <c r="BN95" s="8">
        <f t="shared" si="223"/>
        <v>0.6538572543326201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1.45714285714286</v>
      </c>
      <c r="F96">
        <f>VLOOKUP(B96,home!$B$2:$E$405,3,FALSE)</f>
        <v>0.95</v>
      </c>
      <c r="G96">
        <f>VLOOKUP(C96,away!$B$2:$E$405,4,FALSE)</f>
        <v>0.69</v>
      </c>
      <c r="H96">
        <f>VLOOKUP(A96,away!$A$2:$E$405,3,FALSE)</f>
        <v>1.1499999999999999</v>
      </c>
      <c r="I96">
        <f>VLOOKUP(C96,away!$B$2:$E$405,3,FALSE)</f>
        <v>1.08</v>
      </c>
      <c r="J96">
        <f>VLOOKUP(B96,home!$B$2:$E$405,4,FALSE)</f>
        <v>1.27</v>
      </c>
      <c r="K96" s="3">
        <f t="shared" si="168"/>
        <v>0.9551571428571447</v>
      </c>
      <c r="L96" s="3">
        <f t="shared" si="169"/>
        <v>1.57734</v>
      </c>
      <c r="M96" s="5">
        <f t="shared" si="170"/>
        <v>7.9460348491548552E-2</v>
      </c>
      <c r="N96" s="5">
        <f t="shared" si="171"/>
        <v>7.5897119435620525E-2</v>
      </c>
      <c r="O96" s="5">
        <f t="shared" si="172"/>
        <v>0.12533598608965915</v>
      </c>
      <c r="P96" s="5">
        <f t="shared" si="173"/>
        <v>0.11971556237058166</v>
      </c>
      <c r="Q96" s="5">
        <f t="shared" si="174"/>
        <v>3.6246837875607382E-2</v>
      </c>
      <c r="R96" s="5">
        <f t="shared" si="175"/>
        <v>9.8848732149331528E-2</v>
      </c>
      <c r="S96" s="5">
        <f t="shared" si="176"/>
        <v>4.5091093060172581E-2</v>
      </c>
      <c r="T96" s="5">
        <f t="shared" si="177"/>
        <v>5.7173587254710535E-2</v>
      </c>
      <c r="U96" s="5">
        <f t="shared" si="178"/>
        <v>9.4416072574806678E-2</v>
      </c>
      <c r="V96" s="5">
        <f t="shared" si="179"/>
        <v>7.5482868934405841E-3</v>
      </c>
      <c r="W96" s="5">
        <f t="shared" si="180"/>
        <v>1.1540475367623763E-2</v>
      </c>
      <c r="X96" s="5">
        <f t="shared" si="181"/>
        <v>1.8203253416367662E-2</v>
      </c>
      <c r="Y96" s="5">
        <f t="shared" si="182"/>
        <v>1.435635987188669E-2</v>
      </c>
      <c r="Z96" s="5">
        <f t="shared" si="183"/>
        <v>5.1972686389475532E-2</v>
      </c>
      <c r="AA96" s="5">
        <f t="shared" si="184"/>
        <v>4.9642082638381858E-2</v>
      </c>
      <c r="AB96" s="5">
        <f t="shared" si="185"/>
        <v>2.3707994909177538E-2</v>
      </c>
      <c r="AC96" s="5">
        <f t="shared" si="186"/>
        <v>7.1076913480851004E-4</v>
      </c>
      <c r="AD96" s="5">
        <f t="shared" si="187"/>
        <v>2.7557418698381918E-3</v>
      </c>
      <c r="AE96" s="5">
        <f t="shared" si="188"/>
        <v>4.3467418809705729E-3</v>
      </c>
      <c r="AF96" s="5">
        <f t="shared" si="189"/>
        <v>3.4281449192650635E-3</v>
      </c>
      <c r="AG96" s="5">
        <f t="shared" si="190"/>
        <v>1.8024500356511851E-3</v>
      </c>
      <c r="AH96" s="5">
        <f t="shared" si="191"/>
        <v>2.0494649287393835E-2</v>
      </c>
      <c r="AI96" s="5">
        <f t="shared" si="192"/>
        <v>1.957561065720631E-2</v>
      </c>
      <c r="AJ96" s="5">
        <f t="shared" si="193"/>
        <v>9.348892172510526E-3</v>
      </c>
      <c r="AK96" s="5">
        <f t="shared" si="194"/>
        <v>2.9765537121248927E-3</v>
      </c>
      <c r="AL96" s="5">
        <f t="shared" si="195"/>
        <v>4.2834006296009521E-5</v>
      </c>
      <c r="AM96" s="5">
        <f t="shared" si="196"/>
        <v>5.2643330616929075E-4</v>
      </c>
      <c r="AN96" s="5">
        <f t="shared" si="197"/>
        <v>8.3036431115306902E-4</v>
      </c>
      <c r="AO96" s="5">
        <f t="shared" si="198"/>
        <v>6.5488342127709121E-4</v>
      </c>
      <c r="AP96" s="5">
        <f t="shared" si="199"/>
        <v>3.4432460523906901E-4</v>
      </c>
      <c r="AQ96" s="5">
        <f t="shared" si="200"/>
        <v>1.357792432069483E-4</v>
      </c>
      <c r="AR96" s="5">
        <f t="shared" si="201"/>
        <v>6.4654060213955528E-3</v>
      </c>
      <c r="AS96" s="5">
        <f t="shared" si="202"/>
        <v>6.1754787428075549E-3</v>
      </c>
      <c r="AT96" s="5">
        <f t="shared" si="203"/>
        <v>2.9492763158775475E-3</v>
      </c>
      <c r="AU96" s="5">
        <f t="shared" si="204"/>
        <v>9.3900744645661479E-4</v>
      </c>
      <c r="AV96" s="5">
        <f t="shared" si="205"/>
        <v>2.2422491741977085E-4</v>
      </c>
      <c r="AW96" s="5">
        <f t="shared" si="206"/>
        <v>1.7926121678080385E-6</v>
      </c>
      <c r="AX96" s="5">
        <f t="shared" si="207"/>
        <v>8.3804422104250017E-5</v>
      </c>
      <c r="AY96" s="5">
        <f t="shared" si="208"/>
        <v>1.321880671619177E-4</v>
      </c>
      <c r="AZ96" s="5">
        <f t="shared" si="209"/>
        <v>1.0425276292858967E-4</v>
      </c>
      <c r="BA96" s="5">
        <f t="shared" si="210"/>
        <v>5.4814017692593878E-5</v>
      </c>
      <c r="BB96" s="5">
        <f t="shared" si="211"/>
        <v>2.161508566680901E-5</v>
      </c>
      <c r="BC96" s="5">
        <f t="shared" si="212"/>
        <v>6.8188678451368977E-6</v>
      </c>
      <c r="BD96" s="5">
        <f t="shared" si="213"/>
        <v>1.6996905889646763E-3</v>
      </c>
      <c r="BE96" s="5">
        <f t="shared" si="214"/>
        <v>1.6234716066966775E-3</v>
      </c>
      <c r="BF96" s="5">
        <f t="shared" si="215"/>
        <v>7.7533525068104823E-4</v>
      </c>
      <c r="BG96" s="5">
        <f t="shared" si="216"/>
        <v>2.4685566759897939E-4</v>
      </c>
      <c r="BH96" s="5">
        <f t="shared" si="217"/>
        <v>5.8946488540483541E-5</v>
      </c>
      <c r="BI96" s="5">
        <f t="shared" si="218"/>
        <v>1.126063191515794E-5</v>
      </c>
      <c r="BJ96" s="8">
        <f t="shared" si="219"/>
        <v>0.22864599003798633</v>
      </c>
      <c r="BK96" s="8">
        <f t="shared" si="220"/>
        <v>0.25270108202400982</v>
      </c>
      <c r="BL96" s="8">
        <f t="shared" si="221"/>
        <v>0.4655155278689464</v>
      </c>
      <c r="BM96" s="8">
        <f t="shared" si="222"/>
        <v>0.46320030445307508</v>
      </c>
      <c r="BN96" s="8">
        <f t="shared" si="223"/>
        <v>0.53550458641234877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1.45714285714286</v>
      </c>
      <c r="F97">
        <f>VLOOKUP(B97,home!$B$2:$E$405,3,FALSE)</f>
        <v>0.53</v>
      </c>
      <c r="G97">
        <f>VLOOKUP(C97,away!$B$2:$E$405,4,FALSE)</f>
        <v>1.27</v>
      </c>
      <c r="H97">
        <f>VLOOKUP(A97,away!$A$2:$E$405,3,FALSE)</f>
        <v>1.1499999999999999</v>
      </c>
      <c r="I97">
        <f>VLOOKUP(C97,away!$B$2:$E$405,3,FALSE)</f>
        <v>0.59</v>
      </c>
      <c r="J97">
        <f>VLOOKUP(B97,home!$B$2:$E$405,4,FALSE)</f>
        <v>0.87</v>
      </c>
      <c r="K97" s="3">
        <f t="shared" si="168"/>
        <v>0.98080285714285909</v>
      </c>
      <c r="L97" s="3">
        <f t="shared" si="169"/>
        <v>0.5902949999999999</v>
      </c>
      <c r="M97" s="5">
        <f t="shared" si="170"/>
        <v>0.2078169037990836</v>
      </c>
      <c r="N97" s="5">
        <f t="shared" si="171"/>
        <v>0.2038274130087239</v>
      </c>
      <c r="O97" s="5">
        <f t="shared" si="172"/>
        <v>0.12267327922808004</v>
      </c>
      <c r="P97" s="5">
        <f t="shared" si="173"/>
        <v>0.12031830276198464</v>
      </c>
      <c r="Q97" s="5">
        <f t="shared" si="174"/>
        <v>9.9957254521496966E-2</v>
      </c>
      <c r="R97" s="5">
        <f t="shared" si="175"/>
        <v>3.6206711680969741E-2</v>
      </c>
      <c r="S97" s="5">
        <f t="shared" si="176"/>
        <v>1.7414962059006042E-2</v>
      </c>
      <c r="T97" s="5">
        <f t="shared" si="177"/>
        <v>5.9004267557767047E-2</v>
      </c>
      <c r="U97" s="5">
        <f t="shared" si="178"/>
        <v>3.551164626444285E-2</v>
      </c>
      <c r="V97" s="5">
        <f t="shared" si="179"/>
        <v>1.1202910079333467E-3</v>
      </c>
      <c r="W97" s="5">
        <f t="shared" si="180"/>
        <v>3.2679453608946737E-2</v>
      </c>
      <c r="X97" s="5">
        <f t="shared" si="181"/>
        <v>1.9290518068093211E-2</v>
      </c>
      <c r="Y97" s="5">
        <f t="shared" si="182"/>
        <v>5.6935481815025384E-3</v>
      </c>
      <c r="Z97" s="5">
        <f t="shared" si="183"/>
        <v>7.1242136239060101E-3</v>
      </c>
      <c r="AA97" s="5">
        <f t="shared" si="184"/>
        <v>6.9874490772230966E-3</v>
      </c>
      <c r="AB97" s="5">
        <f t="shared" si="185"/>
        <v>3.4266550095403232E-3</v>
      </c>
      <c r="AC97" s="5">
        <f t="shared" si="186"/>
        <v>4.0537941756042475E-5</v>
      </c>
      <c r="AD97" s="5">
        <f t="shared" si="187"/>
        <v>8.0130253673806173E-3</v>
      </c>
      <c r="AE97" s="5">
        <f t="shared" si="188"/>
        <v>4.7300488092379403E-3</v>
      </c>
      <c r="AF97" s="5">
        <f t="shared" si="189"/>
        <v>1.3960620809245546E-3</v>
      </c>
      <c r="AG97" s="5">
        <f t="shared" si="190"/>
        <v>2.7469615535311991E-4</v>
      </c>
      <c r="AH97" s="5">
        <f t="shared" si="191"/>
        <v>1.0513469202808993E-3</v>
      </c>
      <c r="AI97" s="5">
        <f t="shared" si="192"/>
        <v>1.0311640632598516E-3</v>
      </c>
      <c r="AJ97" s="5">
        <f t="shared" si="193"/>
        <v>5.0568432971415122E-4</v>
      </c>
      <c r="AK97" s="5">
        <f t="shared" si="194"/>
        <v>1.6532554513200371E-4</v>
      </c>
      <c r="AL97" s="5">
        <f t="shared" si="195"/>
        <v>9.3879877149295296E-7</v>
      </c>
      <c r="AM97" s="5">
        <f t="shared" si="196"/>
        <v>1.571839634937024E-3</v>
      </c>
      <c r="AN97" s="5">
        <f t="shared" si="197"/>
        <v>9.2784907730515036E-4</v>
      </c>
      <c r="AO97" s="5">
        <f t="shared" si="198"/>
        <v>2.7385233554392174E-4</v>
      </c>
      <c r="AP97" s="5">
        <f t="shared" si="199"/>
        <v>5.3884554803299759E-5</v>
      </c>
      <c r="AQ97" s="5">
        <f t="shared" si="200"/>
        <v>7.9519458194034565E-6</v>
      </c>
      <c r="AR97" s="5">
        <f t="shared" si="201"/>
        <v>1.2412096606144273E-4</v>
      </c>
      <c r="AS97" s="5">
        <f t="shared" si="202"/>
        <v>1.2173819814439487E-4</v>
      </c>
      <c r="AT97" s="5">
        <f t="shared" si="203"/>
        <v>5.9700586281722993E-5</v>
      </c>
      <c r="AU97" s="5">
        <f t="shared" si="204"/>
        <v>1.9518168532739232E-5</v>
      </c>
      <c r="AV97" s="5">
        <f t="shared" si="205"/>
        <v>4.7858688657766202E-6</v>
      </c>
      <c r="AW97" s="5">
        <f t="shared" si="206"/>
        <v>1.5098049286569245E-8</v>
      </c>
      <c r="AX97" s="5">
        <f t="shared" si="207"/>
        <v>2.5694413415277022E-4</v>
      </c>
      <c r="AY97" s="5">
        <f t="shared" si="208"/>
        <v>1.5167283766970944E-4</v>
      </c>
      <c r="AZ97" s="5">
        <f t="shared" si="209"/>
        <v>4.4765858856120557E-5</v>
      </c>
      <c r="BA97" s="5">
        <f t="shared" si="210"/>
        <v>8.8083542178245591E-6</v>
      </c>
      <c r="BB97" s="5">
        <f t="shared" si="211"/>
        <v>1.2998818632526869E-6</v>
      </c>
      <c r="BC97" s="5">
        <f t="shared" si="212"/>
        <v>1.5346275289374901E-7</v>
      </c>
      <c r="BD97" s="5">
        <f t="shared" si="213"/>
        <v>1.2211330943539876E-5</v>
      </c>
      <c r="BE97" s="5">
        <f t="shared" si="214"/>
        <v>1.1976908278940915E-5</v>
      </c>
      <c r="BF97" s="5">
        <f t="shared" si="215"/>
        <v>5.873492929861606E-6</v>
      </c>
      <c r="BG97" s="5">
        <f t="shared" si="216"/>
        <v>1.9202462156722154E-6</v>
      </c>
      <c r="BH97" s="5">
        <f t="shared" si="217"/>
        <v>4.7084574368726779E-7</v>
      </c>
      <c r="BI97" s="5">
        <f t="shared" si="218"/>
        <v>9.2361370136405347E-8</v>
      </c>
      <c r="BJ97" s="8">
        <f t="shared" si="219"/>
        <v>0.43816530943734816</v>
      </c>
      <c r="BK97" s="8">
        <f t="shared" si="220"/>
        <v>0.34686360920620496</v>
      </c>
      <c r="BL97" s="8">
        <f t="shared" si="221"/>
        <v>0.20792167109201082</v>
      </c>
      <c r="BM97" s="8">
        <f t="shared" si="222"/>
        <v>0.20912328061951033</v>
      </c>
      <c r="BN97" s="8">
        <f t="shared" si="223"/>
        <v>0.79079986500033894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1.3245283018867899</v>
      </c>
      <c r="F98">
        <f>VLOOKUP(B98,home!$B$2:$E$405,3,FALSE)</f>
        <v>0.43</v>
      </c>
      <c r="G98">
        <f>VLOOKUP(C98,away!$B$2:$E$405,4,FALSE)</f>
        <v>0.81</v>
      </c>
      <c r="H98">
        <f>VLOOKUP(A98,away!$A$2:$E$405,3,FALSE)</f>
        <v>1.3056603773584901</v>
      </c>
      <c r="I98">
        <f>VLOOKUP(C98,away!$B$2:$E$405,3,FALSE)</f>
        <v>1.22</v>
      </c>
      <c r="J98">
        <f>VLOOKUP(B98,home!$B$2:$E$405,4,FALSE)</f>
        <v>0.98</v>
      </c>
      <c r="K98" s="3">
        <f t="shared" si="168"/>
        <v>0.461333207547169</v>
      </c>
      <c r="L98" s="3">
        <f t="shared" si="169"/>
        <v>1.5610475471698106</v>
      </c>
      <c r="M98" s="5">
        <f t="shared" si="170"/>
        <v>0.13234002060285743</v>
      </c>
      <c r="N98" s="5">
        <f t="shared" si="171"/>
        <v>6.1052846191574639E-2</v>
      </c>
      <c r="O98" s="5">
        <f t="shared" si="172"/>
        <v>0.2065890645544928</v>
      </c>
      <c r="P98" s="5">
        <f t="shared" si="173"/>
        <v>9.5306395795093299E-2</v>
      </c>
      <c r="Q98" s="5">
        <f t="shared" si="174"/>
        <v>1.4082852681721544E-2</v>
      </c>
      <c r="R98" s="5">
        <f t="shared" si="175"/>
        <v>0.16124767624744835</v>
      </c>
      <c r="S98" s="5">
        <f t="shared" si="176"/>
        <v>1.7159036695916265E-2</v>
      </c>
      <c r="T98" s="5">
        <f t="shared" si="177"/>
        <v>2.1984002635955204E-2</v>
      </c>
      <c r="U98" s="5">
        <f t="shared" si="178"/>
        <v>7.4388907692762782E-2</v>
      </c>
      <c r="V98" s="5">
        <f t="shared" si="179"/>
        <v>1.3730338422982401E-3</v>
      </c>
      <c r="W98" s="5">
        <f t="shared" si="180"/>
        <v>2.1656291996909505E-3</v>
      </c>
      <c r="X98" s="5">
        <f t="shared" si="181"/>
        <v>3.3806501502568784E-3</v>
      </c>
      <c r="Y98" s="5">
        <f t="shared" si="182"/>
        <v>2.6386778124488763E-3</v>
      </c>
      <c r="Z98" s="5">
        <f t="shared" si="183"/>
        <v>8.3905096497637E-2</v>
      </c>
      <c r="AA98" s="5">
        <f t="shared" si="184"/>
        <v>3.8708207296809606E-2</v>
      </c>
      <c r="AB98" s="5">
        <f t="shared" si="185"/>
        <v>8.9286907153189529E-3</v>
      </c>
      <c r="AC98" s="5">
        <f t="shared" si="186"/>
        <v>6.1800516870304706E-5</v>
      </c>
      <c r="AD98" s="5">
        <f t="shared" si="187"/>
        <v>2.4976916626280864E-4</v>
      </c>
      <c r="AE98" s="5">
        <f t="shared" si="188"/>
        <v>3.8990154435320602E-4</v>
      </c>
      <c r="AF98" s="5">
        <f t="shared" si="189"/>
        <v>3.0432742472514672E-4</v>
      </c>
      <c r="AG98" s="5">
        <f t="shared" si="190"/>
        <v>1.5835652663456518E-4</v>
      </c>
      <c r="AH98" s="5">
        <f t="shared" si="191"/>
        <v>3.2744961270670635E-2</v>
      </c>
      <c r="AI98" s="5">
        <f t="shared" si="192"/>
        <v>1.5106338014006303E-2</v>
      </c>
      <c r="AJ98" s="5">
        <f t="shared" si="193"/>
        <v>3.484527685146629E-3</v>
      </c>
      <c r="AK98" s="5">
        <f t="shared" si="194"/>
        <v>5.3584277792520214E-4</v>
      </c>
      <c r="AL98" s="5">
        <f t="shared" si="195"/>
        <v>1.7802580033920369E-6</v>
      </c>
      <c r="AM98" s="5">
        <f t="shared" si="196"/>
        <v>2.3045362123680743E-5</v>
      </c>
      <c r="AN98" s="5">
        <f t="shared" si="197"/>
        <v>3.5974906016811879E-5</v>
      </c>
      <c r="AO98" s="5">
        <f t="shared" si="198"/>
        <v>2.8079269398604329E-5</v>
      </c>
      <c r="AP98" s="5">
        <f t="shared" si="199"/>
        <v>1.4611024873670538E-5</v>
      </c>
      <c r="AQ98" s="5">
        <f t="shared" si="200"/>
        <v>5.7021261351701228E-6</v>
      </c>
      <c r="AR98" s="5">
        <f t="shared" si="201"/>
        <v>1.0223288294750159E-2</v>
      </c>
      <c r="AS98" s="5">
        <f t="shared" si="202"/>
        <v>4.7163423806965169E-3</v>
      </c>
      <c r="AT98" s="5">
        <f t="shared" si="203"/>
        <v>1.0879026791886877E-3</v>
      </c>
      <c r="AU98" s="5">
        <f t="shared" si="204"/>
        <v>1.6729521082975874E-4</v>
      </c>
      <c r="AV98" s="5">
        <f t="shared" si="205"/>
        <v>1.9294709054843115E-5</v>
      </c>
      <c r="AW98" s="5">
        <f t="shared" si="206"/>
        <v>3.5613224244419604E-8</v>
      </c>
      <c r="AX98" s="5">
        <f t="shared" si="207"/>
        <v>1.7719318046006115E-6</v>
      </c>
      <c r="AY98" s="5">
        <f t="shared" si="208"/>
        <v>2.7660697973239606E-6</v>
      </c>
      <c r="AZ98" s="5">
        <f t="shared" si="209"/>
        <v>2.1589832362065322E-6</v>
      </c>
      <c r="BA98" s="5">
        <f t="shared" si="210"/>
        <v>1.1234251617536491E-6</v>
      </c>
      <c r="BB98" s="5">
        <f t="shared" si="211"/>
        <v>4.3843002329609553E-7</v>
      </c>
      <c r="BC98" s="5">
        <f t="shared" si="212"/>
        <v>1.3688202249439444E-7</v>
      </c>
      <c r="BD98" s="5">
        <f t="shared" si="213"/>
        <v>2.6598398527549324E-3</v>
      </c>
      <c r="BE98" s="5">
        <f t="shared" si="214"/>
        <v>1.2270724508332224E-3</v>
      </c>
      <c r="BF98" s="5">
        <f t="shared" si="215"/>
        <v>2.8304463481782817E-4</v>
      </c>
      <c r="BG98" s="5">
        <f t="shared" si="216"/>
        <v>4.3525963086508602E-5</v>
      </c>
      <c r="BH98" s="5">
        <f t="shared" si="217"/>
        <v>5.0199930405696707E-6</v>
      </c>
      <c r="BI98" s="5">
        <f t="shared" si="218"/>
        <v>4.6317789825409463E-7</v>
      </c>
      <c r="BJ98" s="8">
        <f t="shared" si="219"/>
        <v>0.10652282174421743</v>
      </c>
      <c r="BK98" s="8">
        <f t="shared" si="220"/>
        <v>0.24624483378083625</v>
      </c>
      <c r="BL98" s="8">
        <f t="shared" si="221"/>
        <v>0.56216730560153272</v>
      </c>
      <c r="BM98" s="8">
        <f t="shared" si="222"/>
        <v>0.32821847109446184</v>
      </c>
      <c r="BN98" s="8">
        <f t="shared" si="223"/>
        <v>0.67061885607318805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1.3245283018867899</v>
      </c>
      <c r="F99">
        <f>VLOOKUP(B99,home!$B$2:$E$405,3,FALSE)</f>
        <v>0.49</v>
      </c>
      <c r="G99">
        <f>VLOOKUP(C99,away!$B$2:$E$405,4,FALSE)</f>
        <v>0.75</v>
      </c>
      <c r="H99">
        <f>VLOOKUP(A99,away!$A$2:$E$405,3,FALSE)</f>
        <v>1.3056603773584901</v>
      </c>
      <c r="I99">
        <f>VLOOKUP(C99,away!$B$2:$E$405,3,FALSE)</f>
        <v>1.22</v>
      </c>
      <c r="J99">
        <f>VLOOKUP(B99,home!$B$2:$E$405,4,FALSE)</f>
        <v>1.81</v>
      </c>
      <c r="K99" s="3">
        <f t="shared" si="168"/>
        <v>0.48676415094339526</v>
      </c>
      <c r="L99" s="3">
        <f t="shared" si="169"/>
        <v>2.8831592452830179</v>
      </c>
      <c r="M99" s="5">
        <f t="shared" si="170"/>
        <v>3.4392271820369649E-2</v>
      </c>
      <c r="N99" s="5">
        <f t="shared" si="171"/>
        <v>1.6740924991656692E-2</v>
      </c>
      <c r="O99" s="5">
        <f t="shared" si="172"/>
        <v>9.9158396465185372E-2</v>
      </c>
      <c r="P99" s="5">
        <f t="shared" si="173"/>
        <v>4.8266752664284526E-2</v>
      </c>
      <c r="Q99" s="5">
        <f t="shared" si="174"/>
        <v>4.0744410697854177E-3</v>
      </c>
      <c r="R99" s="5">
        <f t="shared" si="175"/>
        <v>0.14294472375801909</v>
      </c>
      <c r="S99" s="5">
        <f t="shared" si="176"/>
        <v>1.6934614154911747E-2</v>
      </c>
      <c r="T99" s="5">
        <f t="shared" si="177"/>
        <v>1.1747262439712657E-2</v>
      </c>
      <c r="U99" s="5">
        <f t="shared" si="178"/>
        <v>6.9580367091910345E-2</v>
      </c>
      <c r="V99" s="5">
        <f t="shared" si="179"/>
        <v>2.6407057607120287E-3</v>
      </c>
      <c r="W99" s="5">
        <f t="shared" si="180"/>
        <v>6.6109728263433274E-4</v>
      </c>
      <c r="X99" s="5">
        <f t="shared" si="181"/>
        <v>1.9060487424586567E-3</v>
      </c>
      <c r="Y99" s="5">
        <f t="shared" si="182"/>
        <v>2.7477210268898734E-3</v>
      </c>
      <c r="Z99" s="5">
        <f t="shared" si="183"/>
        <v>0.13737746728911993</v>
      </c>
      <c r="AA99" s="5">
        <f t="shared" si="184"/>
        <v>6.6870426223742521E-2</v>
      </c>
      <c r="AB99" s="5">
        <f t="shared" si="185"/>
        <v>1.6275063122011487E-2</v>
      </c>
      <c r="AC99" s="5">
        <f t="shared" si="186"/>
        <v>2.316259675959174E-4</v>
      </c>
      <c r="AD99" s="5">
        <f t="shared" si="187"/>
        <v>8.0449614368121686E-5</v>
      </c>
      <c r="AE99" s="5">
        <f t="shared" si="188"/>
        <v>2.3194904944490356E-4</v>
      </c>
      <c r="AF99" s="5">
        <f t="shared" si="189"/>
        <v>3.3437302317084085E-4</v>
      </c>
      <c r="AG99" s="5">
        <f t="shared" si="190"/>
        <v>3.2135022437608084E-4</v>
      </c>
      <c r="AH99" s="5">
        <f t="shared" si="191"/>
        <v>9.902027872704787E-2</v>
      </c>
      <c r="AI99" s="5">
        <f t="shared" si="192"/>
        <v>4.8199521900749803E-2</v>
      </c>
      <c r="AJ99" s="5">
        <f t="shared" si="193"/>
        <v>1.173089967694803E-2</v>
      </c>
      <c r="AK99" s="5">
        <f t="shared" si="194"/>
        <v>1.9033938070172525E-3</v>
      </c>
      <c r="AL99" s="5">
        <f t="shared" si="195"/>
        <v>1.3002727295213111E-5</v>
      </c>
      <c r="AM99" s="5">
        <f t="shared" si="196"/>
        <v>7.831997646324466E-6</v>
      </c>
      <c r="AN99" s="5">
        <f t="shared" si="197"/>
        <v>2.2580896423035222E-5</v>
      </c>
      <c r="AO99" s="5">
        <f t="shared" si="198"/>
        <v>3.2552160144426125E-5</v>
      </c>
      <c r="AP99" s="5">
        <f t="shared" si="199"/>
        <v>3.1284353824778518E-5</v>
      </c>
      <c r="AQ99" s="5">
        <f t="shared" si="200"/>
        <v>2.2549443490653829E-5</v>
      </c>
      <c r="AR99" s="5">
        <f t="shared" si="201"/>
        <v>5.7098246416477878E-2</v>
      </c>
      <c r="AS99" s="5">
        <f t="shared" si="202"/>
        <v>2.7793379437273617E-2</v>
      </c>
      <c r="AT99" s="5">
        <f t="shared" si="203"/>
        <v>6.7644103718160556E-3</v>
      </c>
      <c r="AU99" s="5">
        <f t="shared" si="204"/>
        <v>1.0975574904232464E-3</v>
      </c>
      <c r="AV99" s="5">
        <f t="shared" si="205"/>
        <v>1.335629099843588E-4</v>
      </c>
      <c r="AW99" s="5">
        <f t="shared" si="206"/>
        <v>5.0689635676579284E-7</v>
      </c>
      <c r="AX99" s="5">
        <f t="shared" si="207"/>
        <v>6.3538928075063293E-7</v>
      </c>
      <c r="AY99" s="5">
        <f t="shared" si="208"/>
        <v>1.8319284791499145E-6</v>
      </c>
      <c r="AZ99" s="5">
        <f t="shared" si="209"/>
        <v>2.6408707656791677E-6</v>
      </c>
      <c r="BA99" s="5">
        <f t="shared" si="210"/>
        <v>2.5380169878885113E-6</v>
      </c>
      <c r="BB99" s="5">
        <f t="shared" si="211"/>
        <v>1.8293767858290297E-6</v>
      </c>
      <c r="BC99" s="5">
        <f t="shared" si="212"/>
        <v>1.0548769186338197E-6</v>
      </c>
      <c r="BD99" s="5">
        <f t="shared" si="213"/>
        <v>2.7437222840852673E-2</v>
      </c>
      <c r="BE99" s="5">
        <f t="shared" si="214"/>
        <v>1.3355456480372384E-2</v>
      </c>
      <c r="BF99" s="5">
        <f t="shared" si="215"/>
        <v>3.2504787170649645E-3</v>
      </c>
      <c r="BG99" s="5">
        <f t="shared" si="216"/>
        <v>5.2740550429056807E-4</v>
      </c>
      <c r="BH99" s="5">
        <f t="shared" si="217"/>
        <v>6.4180523124717886E-5</v>
      </c>
      <c r="BI99" s="5">
        <f t="shared" si="218"/>
        <v>6.2481555691812513E-6</v>
      </c>
      <c r="BJ99" s="8">
        <f t="shared" si="219"/>
        <v>3.8972946775244717E-2</v>
      </c>
      <c r="BK99" s="8">
        <f t="shared" si="220"/>
        <v>0.10248080502364823</v>
      </c>
      <c r="BL99" s="8">
        <f t="shared" si="221"/>
        <v>0.69321121961988152</v>
      </c>
      <c r="BM99" s="8">
        <f t="shared" si="222"/>
        <v>0.62646360290647118</v>
      </c>
      <c r="BN99" s="8">
        <f t="shared" si="223"/>
        <v>0.34557751076930077</v>
      </c>
    </row>
    <row r="100" spans="1:66" x14ac:dyDescent="0.25">
      <c r="A100" t="s">
        <v>69</v>
      </c>
      <c r="B100" t="s">
        <v>260</v>
      </c>
      <c r="C100" t="s">
        <v>77</v>
      </c>
      <c r="D100" s="11">
        <v>44289</v>
      </c>
      <c r="E100">
        <f>VLOOKUP(A100,home!$A$2:$E$405,3,FALSE)</f>
        <v>1.3245283018867899</v>
      </c>
      <c r="F100">
        <f>VLOOKUP(B100,home!$B$2:$E$405,3,FALSE)</f>
        <v>1.19</v>
      </c>
      <c r="G100">
        <f>VLOOKUP(C100,away!$B$2:$E$405,4,FALSE)</f>
        <v>0.75</v>
      </c>
      <c r="H100">
        <f>VLOOKUP(A100,away!$A$2:$E$405,3,FALSE)</f>
        <v>1.3056603773584901</v>
      </c>
      <c r="I100">
        <f>VLOOKUP(C100,away!$B$2:$E$405,3,FALSE)</f>
        <v>1.02</v>
      </c>
      <c r="J100">
        <f>VLOOKUP(B100,home!$B$2:$E$405,4,FALSE)</f>
        <v>0.93</v>
      </c>
      <c r="K100" s="3">
        <f t="shared" si="168"/>
        <v>1.18214150943396</v>
      </c>
      <c r="L100" s="3">
        <f t="shared" si="169"/>
        <v>1.2385494339622636</v>
      </c>
      <c r="M100" s="5">
        <f t="shared" si="170"/>
        <v>8.8860198875847049E-2</v>
      </c>
      <c r="N100" s="5">
        <f t="shared" si="171"/>
        <v>0.10504532962769571</v>
      </c>
      <c r="O100" s="5">
        <f t="shared" si="172"/>
        <v>0.11005774901945453</v>
      </c>
      <c r="P100" s="5">
        <f t="shared" si="173"/>
        <v>0.13010383355076191</v>
      </c>
      <c r="Q100" s="5">
        <f t="shared" si="174"/>
        <v>6.2089222262536055E-2</v>
      </c>
      <c r="R100" s="5">
        <f t="shared" si="175"/>
        <v>6.815598137560315E-2</v>
      </c>
      <c r="S100" s="5">
        <f t="shared" si="176"/>
        <v>4.7622579396469453E-2</v>
      </c>
      <c r="T100" s="5">
        <f t="shared" si="177"/>
        <v>7.6900571088421202E-2</v>
      </c>
      <c r="U100" s="5">
        <f t="shared" si="178"/>
        <v>8.0570014700308376E-2</v>
      </c>
      <c r="V100" s="5">
        <f t="shared" si="179"/>
        <v>7.747350734248315E-3</v>
      </c>
      <c r="W100" s="5">
        <f t="shared" si="180"/>
        <v>2.4466082308338334E-2</v>
      </c>
      <c r="X100" s="5">
        <f t="shared" si="181"/>
        <v>3.0302452394266592E-2</v>
      </c>
      <c r="Y100" s="5">
        <f t="shared" si="182"/>
        <v>1.8765542630293668E-2</v>
      </c>
      <c r="Z100" s="5">
        <f t="shared" si="183"/>
        <v>2.8138184051298622E-2</v>
      </c>
      <c r="AA100" s="5">
        <f t="shared" si="184"/>
        <v>3.3263315367132729E-2</v>
      </c>
      <c r="AB100" s="5">
        <f t="shared" si="185"/>
        <v>1.9660972918440066E-2</v>
      </c>
      <c r="AC100" s="5">
        <f t="shared" si="186"/>
        <v>7.0895071917708981E-4</v>
      </c>
      <c r="AD100" s="5">
        <f t="shared" si="187"/>
        <v>7.2305928674786428E-3</v>
      </c>
      <c r="AE100" s="5">
        <f t="shared" si="188"/>
        <v>8.9554467032272531E-3</v>
      </c>
      <c r="AF100" s="5">
        <f t="shared" si="189"/>
        <v>5.5458817225806679E-3</v>
      </c>
      <c r="AG100" s="5">
        <f t="shared" si="190"/>
        <v>2.2896162227746498E-3</v>
      </c>
      <c r="AH100" s="5">
        <f t="shared" si="191"/>
        <v>8.7126329823654768E-3</v>
      </c>
      <c r="AI100" s="5">
        <f t="shared" si="192"/>
        <v>1.0299565104917629E-2</v>
      </c>
      <c r="AJ100" s="5">
        <f t="shared" si="193"/>
        <v>6.0877717198203358E-3</v>
      </c>
      <c r="AK100" s="5">
        <f t="shared" si="194"/>
        <v>2.3988692166525953E-3</v>
      </c>
      <c r="AL100" s="5">
        <f t="shared" si="195"/>
        <v>4.1520144015153612E-5</v>
      </c>
      <c r="AM100" s="5">
        <f t="shared" si="196"/>
        <v>1.7095167932927252E-3</v>
      </c>
      <c r="AN100" s="5">
        <f t="shared" si="197"/>
        <v>2.117321056681689E-3</v>
      </c>
      <c r="AO100" s="5">
        <f t="shared" si="198"/>
        <v>1.3112033981347441E-3</v>
      </c>
      <c r="AP100" s="5">
        <f t="shared" si="199"/>
        <v>5.4133007552306124E-4</v>
      </c>
      <c r="AQ100" s="5">
        <f t="shared" si="200"/>
        <v>1.6761601465645925E-4</v>
      </c>
      <c r="AR100" s="5">
        <f t="shared" si="201"/>
        <v>2.1582053297259417E-3</v>
      </c>
      <c r="AS100" s="5">
        <f t="shared" si="202"/>
        <v>2.5513041061506416E-3</v>
      </c>
      <c r="AT100" s="5">
        <f t="shared" si="203"/>
        <v>1.5080012435349903E-3</v>
      </c>
      <c r="AU100" s="5">
        <f t="shared" si="204"/>
        <v>5.9422362208691394E-4</v>
      </c>
      <c r="AV100" s="5">
        <f t="shared" si="205"/>
        <v>1.7561410238878483E-4</v>
      </c>
      <c r="AW100" s="5">
        <f t="shared" si="206"/>
        <v>1.6886481281489722E-6</v>
      </c>
      <c r="AX100" s="5">
        <f t="shared" si="207"/>
        <v>3.3681512707096054E-4</v>
      </c>
      <c r="AY100" s="5">
        <f t="shared" si="208"/>
        <v>4.1716218498366603E-4</v>
      </c>
      <c r="AZ100" s="5">
        <f t="shared" si="209"/>
        <v>2.5833799404099039E-4</v>
      </c>
      <c r="BA100" s="5">
        <f t="shared" si="210"/>
        <v>1.0665479209680508E-4</v>
      </c>
      <c r="BB100" s="5">
        <f t="shared" si="211"/>
        <v>3.3024308095215221E-5</v>
      </c>
      <c r="BC100" s="5">
        <f t="shared" si="212"/>
        <v>8.1804476196648392E-6</v>
      </c>
      <c r="BD100" s="5">
        <f t="shared" si="213"/>
        <v>4.4550733158440088E-4</v>
      </c>
      <c r="BE100" s="5">
        <f t="shared" si="214"/>
        <v>5.2665270942307927E-4</v>
      </c>
      <c r="BF100" s="5">
        <f t="shared" si="215"/>
        <v>3.1128901443244192E-4</v>
      </c>
      <c r="BG100" s="5">
        <f t="shared" si="216"/>
        <v>1.2266255513045888E-4</v>
      </c>
      <c r="BH100" s="5">
        <f t="shared" si="217"/>
        <v>3.6251124518236741E-5</v>
      </c>
      <c r="BI100" s="5">
        <f t="shared" si="218"/>
        <v>8.570791811333361E-6</v>
      </c>
      <c r="BJ100" s="8">
        <f t="shared" si="219"/>
        <v>0.34859790001980878</v>
      </c>
      <c r="BK100" s="8">
        <f t="shared" si="220"/>
        <v>0.27550159560550264</v>
      </c>
      <c r="BL100" s="8">
        <f t="shared" si="221"/>
        <v>0.34764515433548204</v>
      </c>
      <c r="BM100" s="8">
        <f t="shared" si="222"/>
        <v>0.43515504576333813</v>
      </c>
      <c r="BN100" s="8">
        <f t="shared" si="223"/>
        <v>0.56431231471189836</v>
      </c>
    </row>
    <row r="101" spans="1:66" x14ac:dyDescent="0.25">
      <c r="A101" t="s">
        <v>24</v>
      </c>
      <c r="B101" t="s">
        <v>291</v>
      </c>
      <c r="C101" t="s">
        <v>294</v>
      </c>
      <c r="D101" s="11">
        <v>44289</v>
      </c>
      <c r="E101">
        <f>VLOOKUP(A101,home!$A$2:$E$405,3,FALSE)</f>
        <v>1.58704453441296</v>
      </c>
      <c r="F101">
        <f>VLOOKUP(B101,home!$B$2:$E$405,3,FALSE)</f>
        <v>0.28999999999999998</v>
      </c>
      <c r="G101">
        <f>VLOOKUP(C101,away!$B$2:$E$405,4,FALSE)</f>
        <v>0.53</v>
      </c>
      <c r="H101">
        <f>VLOOKUP(A101,away!$A$2:$E$405,3,FALSE)</f>
        <v>1.3927125506072899</v>
      </c>
      <c r="I101">
        <f>VLOOKUP(C101,away!$B$2:$E$405,3,FALSE)</f>
        <v>1.31</v>
      </c>
      <c r="J101">
        <f>VLOOKUP(B101,home!$B$2:$E$405,4,FALSE)</f>
        <v>1.22</v>
      </c>
      <c r="K101" s="3">
        <f t="shared" si="168"/>
        <v>0.24392874493927197</v>
      </c>
      <c r="L101" s="3">
        <f t="shared" si="169"/>
        <v>2.2258331983805708</v>
      </c>
      <c r="M101" s="5">
        <f t="shared" si="170"/>
        <v>8.4604997389233938E-2</v>
      </c>
      <c r="N101" s="5">
        <f t="shared" si="171"/>
        <v>2.0637590828746218E-2</v>
      </c>
      <c r="O101" s="5">
        <f t="shared" si="172"/>
        <v>0.18831661193785842</v>
      </c>
      <c r="P101" s="5">
        <f t="shared" si="173"/>
        <v>4.5935834801217733E-2</v>
      </c>
      <c r="Q101" s="5">
        <f t="shared" si="174"/>
        <v>2.517050814713147E-3</v>
      </c>
      <c r="R101" s="5">
        <f t="shared" si="175"/>
        <v>0.20958068332891813</v>
      </c>
      <c r="S101" s="5">
        <f t="shared" si="176"/>
        <v>6.2351544944119286E-3</v>
      </c>
      <c r="T101" s="5">
        <f t="shared" si="177"/>
        <v>5.6025352653993861E-3</v>
      </c>
      <c r="U101" s="5">
        <f t="shared" si="178"/>
        <v>5.1122753047938008E-2</v>
      </c>
      <c r="V101" s="5">
        <f t="shared" si="179"/>
        <v>3.7614934191401619E-4</v>
      </c>
      <c r="W101" s="5">
        <f t="shared" si="180"/>
        <v>2.0466034872711666E-4</v>
      </c>
      <c r="X101" s="5">
        <f t="shared" si="181"/>
        <v>4.555397985889611E-4</v>
      </c>
      <c r="Y101" s="5">
        <f t="shared" si="182"/>
        <v>5.0697780344145424E-4</v>
      </c>
      <c r="Z101" s="5">
        <f t="shared" si="183"/>
        <v>0.15549721423093049</v>
      </c>
      <c r="AA101" s="5">
        <f t="shared" si="184"/>
        <v>3.7930240308903976E-2</v>
      </c>
      <c r="AB101" s="5">
        <f t="shared" si="185"/>
        <v>4.6261379568979652E-3</v>
      </c>
      <c r="AC101" s="5">
        <f t="shared" si="186"/>
        <v>1.2764268190370916E-5</v>
      </c>
      <c r="AD101" s="5">
        <f t="shared" si="187"/>
        <v>1.2480635500959825E-5</v>
      </c>
      <c r="AE101" s="5">
        <f t="shared" si="188"/>
        <v>2.7779812834923507E-5</v>
      </c>
      <c r="AF101" s="5">
        <f t="shared" si="189"/>
        <v>3.0916614826385719E-5</v>
      </c>
      <c r="AG101" s="5">
        <f t="shared" si="190"/>
        <v>2.2938409220704763E-5</v>
      </c>
      <c r="AH101" s="5">
        <f t="shared" si="191"/>
        <v>8.6527715422725193E-2</v>
      </c>
      <c r="AI101" s="5">
        <f t="shared" si="192"/>
        <v>2.1106597025527845E-2</v>
      </c>
      <c r="AJ101" s="5">
        <f t="shared" si="193"/>
        <v>2.5742528611879889E-3</v>
      </c>
      <c r="AK101" s="5">
        <f t="shared" si="194"/>
        <v>2.0931142319530535E-4</v>
      </c>
      <c r="AL101" s="5">
        <f t="shared" si="195"/>
        <v>2.7721166978059803E-7</v>
      </c>
      <c r="AM101" s="5">
        <f t="shared" si="196"/>
        <v>6.0887715075873084E-7</v>
      </c>
      <c r="AN101" s="5">
        <f t="shared" si="197"/>
        <v>1.355258975894155E-6</v>
      </c>
      <c r="AO101" s="5">
        <f t="shared" si="198"/>
        <v>1.5082902104742322E-6</v>
      </c>
      <c r="AP101" s="5">
        <f t="shared" si="199"/>
        <v>1.1190674744219882E-6</v>
      </c>
      <c r="AQ101" s="5">
        <f t="shared" si="200"/>
        <v>6.2271438394909032E-7</v>
      </c>
      <c r="AR101" s="5">
        <f t="shared" si="201"/>
        <v>3.851925231358564E-2</v>
      </c>
      <c r="AS101" s="5">
        <f t="shared" si="202"/>
        <v>9.3959528728520935E-3</v>
      </c>
      <c r="AT101" s="5">
        <f t="shared" si="203"/>
        <v>1.145971495891679E-3</v>
      </c>
      <c r="AU101" s="5">
        <f t="shared" si="204"/>
        <v>9.3178462909679116E-5</v>
      </c>
      <c r="AV101" s="5">
        <f t="shared" si="205"/>
        <v>5.6822263782321329E-6</v>
      </c>
      <c r="AW101" s="5">
        <f t="shared" si="206"/>
        <v>4.1808501799076942E-9</v>
      </c>
      <c r="AX101" s="5">
        <f t="shared" si="207"/>
        <v>2.4753773201129494E-8</v>
      </c>
      <c r="AY101" s="5">
        <f t="shared" si="208"/>
        <v>5.509777017625732E-8</v>
      </c>
      <c r="AZ101" s="5">
        <f t="shared" si="209"/>
        <v>6.131922300752824E-8</v>
      </c>
      <c r="BA101" s="5">
        <f t="shared" si="210"/>
        <v>4.5495454089686023E-8</v>
      </c>
      <c r="BB101" s="5">
        <f t="shared" si="211"/>
        <v>2.5316323022055564E-8</v>
      </c>
      <c r="BC101" s="5">
        <f t="shared" si="212"/>
        <v>1.1269982448683518E-8</v>
      </c>
      <c r="BD101" s="5">
        <f t="shared" si="213"/>
        <v>1.4289571762729438E-2</v>
      </c>
      <c r="BE101" s="5">
        <f t="shared" si="214"/>
        <v>3.4856373058022522E-3</v>
      </c>
      <c r="BF101" s="5">
        <f t="shared" si="215"/>
        <v>4.2512356665892433E-4</v>
      </c>
      <c r="BG101" s="5">
        <f t="shared" si="216"/>
        <v>3.4566619353072783E-5</v>
      </c>
      <c r="BH101" s="5">
        <f t="shared" si="217"/>
        <v>2.1079480188971482E-6</v>
      </c>
      <c r="BI101" s="5">
        <f t="shared" si="218"/>
        <v>1.0283782292936131E-7</v>
      </c>
      <c r="BJ101" s="8">
        <f t="shared" si="219"/>
        <v>3.0023907792720697E-2</v>
      </c>
      <c r="BK101" s="8">
        <f t="shared" si="220"/>
        <v>0.13716523260440794</v>
      </c>
      <c r="BL101" s="8">
        <f t="shared" si="221"/>
        <v>0.66939145072515571</v>
      </c>
      <c r="BM101" s="8">
        <f t="shared" si="222"/>
        <v>0.44048498533560726</v>
      </c>
      <c r="BN101" s="8">
        <f t="shared" si="223"/>
        <v>0.55159276910068755</v>
      </c>
    </row>
    <row r="102" spans="1:66" x14ac:dyDescent="0.25">
      <c r="A102" t="s">
        <v>40</v>
      </c>
      <c r="B102" t="s">
        <v>339</v>
      </c>
      <c r="C102" t="s">
        <v>233</v>
      </c>
      <c r="D102" s="11">
        <v>44289</v>
      </c>
      <c r="E102">
        <f>VLOOKUP(A102,home!$A$2:$E$405,3,FALSE)</f>
        <v>1.45714285714286</v>
      </c>
      <c r="F102">
        <f>VLOOKUP(B102,home!$B$2:$E$405,3,FALSE)</f>
        <v>1.42</v>
      </c>
      <c r="G102">
        <f>VLOOKUP(C102,away!$B$2:$E$405,4,FALSE)</f>
        <v>0.88</v>
      </c>
      <c r="H102">
        <f>VLOOKUP(A102,away!$A$2:$E$405,3,FALSE)</f>
        <v>1.1499999999999999</v>
      </c>
      <c r="I102">
        <f>VLOOKUP(C102,away!$B$2:$E$405,3,FALSE)</f>
        <v>0.64</v>
      </c>
      <c r="J102">
        <f>VLOOKUP(B102,home!$B$2:$E$405,4,FALSE)</f>
        <v>0.75</v>
      </c>
      <c r="K102" s="3">
        <f t="shared" si="168"/>
        <v>1.8208457142857177</v>
      </c>
      <c r="L102" s="3">
        <f t="shared" si="169"/>
        <v>0.55200000000000005</v>
      </c>
      <c r="M102" s="5">
        <f t="shared" si="170"/>
        <v>9.3215084988721247E-2</v>
      </c>
      <c r="N102" s="5">
        <f t="shared" si="171"/>
        <v>0.16973028800849199</v>
      </c>
      <c r="O102" s="5">
        <f t="shared" si="172"/>
        <v>5.1454726913774139E-2</v>
      </c>
      <c r="P102" s="5">
        <f t="shared" si="173"/>
        <v>9.369111898068759E-2</v>
      </c>
      <c r="Q102" s="5">
        <f t="shared" si="174"/>
        <v>0.15452633375237168</v>
      </c>
      <c r="R102" s="5">
        <f t="shared" si="175"/>
        <v>1.4201504628201665E-2</v>
      </c>
      <c r="S102" s="5">
        <f t="shared" si="176"/>
        <v>2.3542395999841335E-2</v>
      </c>
      <c r="T102" s="5">
        <f t="shared" si="177"/>
        <v>8.5298536231309174E-2</v>
      </c>
      <c r="U102" s="5">
        <f t="shared" si="178"/>
        <v>2.585874883866978E-2</v>
      </c>
      <c r="V102" s="5">
        <f t="shared" si="179"/>
        <v>2.6291803461001382E-3</v>
      </c>
      <c r="W102" s="5">
        <f t="shared" si="180"/>
        <v>9.3789537519096827E-2</v>
      </c>
      <c r="X102" s="5">
        <f t="shared" si="181"/>
        <v>5.1771824710541453E-2</v>
      </c>
      <c r="Y102" s="5">
        <f t="shared" si="182"/>
        <v>1.4289023620109444E-2</v>
      </c>
      <c r="Z102" s="5">
        <f t="shared" si="183"/>
        <v>2.6130768515891067E-3</v>
      </c>
      <c r="AA102" s="5">
        <f t="shared" si="184"/>
        <v>4.75800978631524E-3</v>
      </c>
      <c r="AB102" s="5">
        <f t="shared" si="185"/>
        <v>4.3318008639708066E-3</v>
      </c>
      <c r="AC102" s="5">
        <f t="shared" si="186"/>
        <v>1.6516294590218322E-4</v>
      </c>
      <c r="AD102" s="5">
        <f t="shared" si="187"/>
        <v>4.2694069359121713E-2</v>
      </c>
      <c r="AE102" s="5">
        <f t="shared" si="188"/>
        <v>2.3567126286235189E-2</v>
      </c>
      <c r="AF102" s="5">
        <f t="shared" si="189"/>
        <v>6.504526855000913E-3</v>
      </c>
      <c r="AG102" s="5">
        <f t="shared" si="190"/>
        <v>1.1968329413201682E-3</v>
      </c>
      <c r="AH102" s="5">
        <f t="shared" si="191"/>
        <v>3.6060460551929675E-4</v>
      </c>
      <c r="AI102" s="5">
        <f t="shared" si="192"/>
        <v>6.5660535051150317E-4</v>
      </c>
      <c r="AJ102" s="5">
        <f t="shared" si="193"/>
        <v>5.977885192279713E-4</v>
      </c>
      <c r="AK102" s="5">
        <f t="shared" si="194"/>
        <v>3.6282688776181909E-4</v>
      </c>
      <c r="AL102" s="5">
        <f t="shared" si="195"/>
        <v>6.640256227881859E-6</v>
      </c>
      <c r="AM102" s="5">
        <f t="shared" si="196"/>
        <v>1.5547862643594796E-2</v>
      </c>
      <c r="AN102" s="5">
        <f t="shared" si="197"/>
        <v>8.5824201792643294E-3</v>
      </c>
      <c r="AO102" s="5">
        <f t="shared" si="198"/>
        <v>2.3687479694769554E-3</v>
      </c>
      <c r="AP102" s="5">
        <f t="shared" si="199"/>
        <v>4.3584962638375984E-4</v>
      </c>
      <c r="AQ102" s="5">
        <f t="shared" si="200"/>
        <v>6.0147248440958858E-5</v>
      </c>
      <c r="AR102" s="5">
        <f t="shared" si="201"/>
        <v>3.9810748449330365E-5</v>
      </c>
      <c r="AS102" s="5">
        <f t="shared" si="202"/>
        <v>7.2489230696469974E-5</v>
      </c>
      <c r="AT102" s="5">
        <f t="shared" si="203"/>
        <v>6.5995852522768045E-5</v>
      </c>
      <c r="AU102" s="5">
        <f t="shared" si="204"/>
        <v>4.0056088408904835E-5</v>
      </c>
      <c r="AV102" s="5">
        <f t="shared" si="205"/>
        <v>1.8233989227601031E-5</v>
      </c>
      <c r="AW102" s="5">
        <f t="shared" si="206"/>
        <v>1.853935254458986E-7</v>
      </c>
      <c r="AX102" s="5">
        <f t="shared" si="207"/>
        <v>4.7183765101487685E-3</v>
      </c>
      <c r="AY102" s="5">
        <f t="shared" si="208"/>
        <v>2.6045438336021205E-3</v>
      </c>
      <c r="AZ102" s="5">
        <f t="shared" si="209"/>
        <v>7.1885409807418538E-4</v>
      </c>
      <c r="BA102" s="5">
        <f t="shared" si="210"/>
        <v>1.3226915404565014E-4</v>
      </c>
      <c r="BB102" s="5">
        <f t="shared" si="211"/>
        <v>1.825314325829972E-5</v>
      </c>
      <c r="BC102" s="5">
        <f t="shared" si="212"/>
        <v>2.0151470157162891E-6</v>
      </c>
      <c r="BD102" s="5">
        <f t="shared" si="213"/>
        <v>3.6625888573383935E-6</v>
      </c>
      <c r="BE102" s="5">
        <f t="shared" si="214"/>
        <v>6.6690092240752364E-6</v>
      </c>
      <c r="BF102" s="5">
        <f t="shared" si="215"/>
        <v>6.0716184320946597E-6</v>
      </c>
      <c r="BG102" s="5">
        <f t="shared" si="216"/>
        <v>3.6851601336192442E-6</v>
      </c>
      <c r="BH102" s="5">
        <f t="shared" si="217"/>
        <v>1.6775270089392947E-6</v>
      </c>
      <c r="BI102" s="5">
        <f t="shared" si="218"/>
        <v>6.1090357296513103E-7</v>
      </c>
      <c r="BJ102" s="8">
        <f t="shared" si="219"/>
        <v>0.67855743883690378</v>
      </c>
      <c r="BK102" s="8">
        <f t="shared" si="220"/>
        <v>0.21585412735108248</v>
      </c>
      <c r="BL102" s="8">
        <f t="shared" si="221"/>
        <v>0.10284157911048634</v>
      </c>
      <c r="BM102" s="8">
        <f t="shared" si="222"/>
        <v>0.42044280643773696</v>
      </c>
      <c r="BN102" s="8">
        <f t="shared" si="223"/>
        <v>0.57681905727224836</v>
      </c>
    </row>
    <row r="103" spans="1:66" x14ac:dyDescent="0.25">
      <c r="A103" t="s">
        <v>40</v>
      </c>
      <c r="B103" t="s">
        <v>334</v>
      </c>
      <c r="C103" t="s">
        <v>239</v>
      </c>
      <c r="D103" s="11">
        <v>44289</v>
      </c>
      <c r="E103">
        <f>VLOOKUP(A103,home!$A$2:$E$405,3,FALSE)</f>
        <v>1.45714285714286</v>
      </c>
      <c r="F103">
        <f>VLOOKUP(B103,home!$B$2:$E$405,3,FALSE)</f>
        <v>0.88</v>
      </c>
      <c r="G103">
        <f>VLOOKUP(C103,away!$B$2:$E$405,4,FALSE)</f>
        <v>0.49</v>
      </c>
      <c r="H103">
        <f>VLOOKUP(A103,away!$A$2:$E$405,3,FALSE)</f>
        <v>1.1499999999999999</v>
      </c>
      <c r="I103">
        <f>VLOOKUP(C103,away!$B$2:$E$405,3,FALSE)</f>
        <v>0.83</v>
      </c>
      <c r="J103">
        <f>VLOOKUP(B103,home!$B$2:$E$405,4,FALSE)</f>
        <v>1.37</v>
      </c>
      <c r="K103" s="3">
        <f t="shared" si="168"/>
        <v>0.62832000000000121</v>
      </c>
      <c r="L103" s="3">
        <f t="shared" si="169"/>
        <v>1.3076650000000001</v>
      </c>
      <c r="M103" s="5">
        <f t="shared" si="170"/>
        <v>0.14428208095777068</v>
      </c>
      <c r="N103" s="5">
        <f t="shared" si="171"/>
        <v>9.065531710738664E-2</v>
      </c>
      <c r="O103" s="5">
        <f t="shared" si="172"/>
        <v>0.18867262739564319</v>
      </c>
      <c r="P103" s="5">
        <f t="shared" si="173"/>
        <v>0.11854678524523075</v>
      </c>
      <c r="Q103" s="5">
        <f t="shared" si="174"/>
        <v>2.8480274422456639E-2</v>
      </c>
      <c r="R103" s="5">
        <f t="shared" si="175"/>
        <v>0.12336029565166193</v>
      </c>
      <c r="S103" s="5">
        <f t="shared" si="176"/>
        <v>2.4350460221203903E-2</v>
      </c>
      <c r="T103" s="5">
        <f t="shared" si="177"/>
        <v>3.7242658052641757E-2</v>
      </c>
      <c r="U103" s="5">
        <f t="shared" si="178"/>
        <v>7.7509740963852367E-2</v>
      </c>
      <c r="V103" s="5">
        <f t="shared" si="179"/>
        <v>2.2230132339090833E-3</v>
      </c>
      <c r="W103" s="5">
        <f t="shared" si="180"/>
        <v>5.9649086750393314E-3</v>
      </c>
      <c r="X103" s="5">
        <f t="shared" si="181"/>
        <v>7.8001023025453071E-3</v>
      </c>
      <c r="Y103" s="5">
        <f t="shared" si="182"/>
        <v>5.0999603887289567E-3</v>
      </c>
      <c r="Z103" s="5">
        <f t="shared" si="183"/>
        <v>5.3771313671110162E-2</v>
      </c>
      <c r="AA103" s="5">
        <f t="shared" si="184"/>
        <v>3.3785591805832002E-2</v>
      </c>
      <c r="AB103" s="5">
        <f t="shared" si="185"/>
        <v>1.0614081521720199E-2</v>
      </c>
      <c r="AC103" s="5">
        <f t="shared" si="186"/>
        <v>1.1415618570240965E-4</v>
      </c>
      <c r="AD103" s="5">
        <f t="shared" si="187"/>
        <v>9.3696785467517973E-4</v>
      </c>
      <c r="AE103" s="5">
        <f t="shared" si="188"/>
        <v>1.2252400696838189E-3</v>
      </c>
      <c r="AF103" s="5">
        <f t="shared" si="189"/>
        <v>8.0110177786154582E-4</v>
      </c>
      <c r="AG103" s="5">
        <f t="shared" si="190"/>
        <v>3.4919091878243938E-4</v>
      </c>
      <c r="AH103" s="5">
        <f t="shared" si="191"/>
        <v>1.7578716222933066E-2</v>
      </c>
      <c r="AI103" s="5">
        <f t="shared" si="192"/>
        <v>1.1045058977193324E-2</v>
      </c>
      <c r="AJ103" s="5">
        <f t="shared" si="193"/>
        <v>3.469915728275061E-3</v>
      </c>
      <c r="AK103" s="5">
        <f t="shared" si="194"/>
        <v>7.2673915012993031E-4</v>
      </c>
      <c r="AL103" s="5">
        <f t="shared" si="195"/>
        <v>3.7517753392645104E-6</v>
      </c>
      <c r="AM103" s="5">
        <f t="shared" si="196"/>
        <v>1.1774312848990203E-4</v>
      </c>
      <c r="AN103" s="5">
        <f t="shared" si="197"/>
        <v>1.5396856811674772E-4</v>
      </c>
      <c r="AO103" s="5">
        <f t="shared" si="198"/>
        <v>1.0066965381319349E-4</v>
      </c>
      <c r="AP103" s="5">
        <f t="shared" si="199"/>
        <v>4.3880727617876554E-5</v>
      </c>
      <c r="AQ103" s="5">
        <f t="shared" si="200"/>
        <v>1.4345322920107637E-5</v>
      </c>
      <c r="AR103" s="5">
        <f t="shared" si="201"/>
        <v>4.5974143899323531E-3</v>
      </c>
      <c r="AS103" s="5">
        <f t="shared" si="202"/>
        <v>2.8886474094823016E-3</v>
      </c>
      <c r="AT103" s="5">
        <f t="shared" si="203"/>
        <v>9.0749747016296146E-4</v>
      </c>
      <c r="AU103" s="5">
        <f t="shared" si="204"/>
        <v>1.9006627015093108E-4</v>
      </c>
      <c r="AV103" s="5">
        <f t="shared" si="205"/>
        <v>2.9855609715308303E-5</v>
      </c>
      <c r="AW103" s="5">
        <f t="shared" si="206"/>
        <v>8.5627193018884112E-8</v>
      </c>
      <c r="AX103" s="5">
        <f t="shared" si="207"/>
        <v>1.2330060415462562E-5</v>
      </c>
      <c r="AY103" s="5">
        <f t="shared" si="208"/>
        <v>1.6123588453185852E-5</v>
      </c>
      <c r="AZ103" s="5">
        <f t="shared" si="209"/>
        <v>1.0542126147317642E-5</v>
      </c>
      <c r="BA103" s="5">
        <f t="shared" si="210"/>
        <v>4.5951897961440408E-6</v>
      </c>
      <c r="BB103" s="5">
        <f t="shared" si="211"/>
        <v>1.5022422161936743E-6</v>
      </c>
      <c r="BC103" s="5">
        <f t="shared" si="212"/>
        <v>3.9288591352778021E-7</v>
      </c>
      <c r="BD103" s="5">
        <f t="shared" si="213"/>
        <v>1.0019796480351484E-3</v>
      </c>
      <c r="BE103" s="5">
        <f t="shared" si="214"/>
        <v>6.295638524534457E-4</v>
      </c>
      <c r="BF103" s="5">
        <f t="shared" si="215"/>
        <v>1.9778377988677483E-4</v>
      </c>
      <c r="BG103" s="5">
        <f t="shared" si="216"/>
        <v>4.142383485948621E-5</v>
      </c>
      <c r="BH103" s="5">
        <f t="shared" si="217"/>
        <v>6.5068559797281053E-6</v>
      </c>
      <c r="BI103" s="5">
        <f t="shared" si="218"/>
        <v>8.176775498365542E-7</v>
      </c>
      <c r="BJ103" s="8">
        <f t="shared" si="219"/>
        <v>0.17903181506370125</v>
      </c>
      <c r="BK103" s="8">
        <f t="shared" si="220"/>
        <v>0.28953637120760939</v>
      </c>
      <c r="BL103" s="8">
        <f t="shared" si="221"/>
        <v>0.47725432421544939</v>
      </c>
      <c r="BM103" s="8">
        <f t="shared" si="222"/>
        <v>0.30558040541645992</v>
      </c>
      <c r="BN103" s="8">
        <f t="shared" si="223"/>
        <v>0.69399738078014983</v>
      </c>
    </row>
    <row r="104" spans="1:66" x14ac:dyDescent="0.25">
      <c r="A104" t="s">
        <v>40</v>
      </c>
      <c r="B104" t="s">
        <v>332</v>
      </c>
      <c r="C104" t="s">
        <v>238</v>
      </c>
      <c r="D104" s="11">
        <v>44289</v>
      </c>
      <c r="E104">
        <f>VLOOKUP(A104,home!$A$2:$E$405,3,FALSE)</f>
        <v>1.45714285714286</v>
      </c>
      <c r="F104">
        <f>VLOOKUP(B104,home!$B$2:$E$405,3,FALSE)</f>
        <v>1.08</v>
      </c>
      <c r="G104">
        <f>VLOOKUP(C104,away!$B$2:$E$405,4,FALSE)</f>
        <v>0.74</v>
      </c>
      <c r="H104">
        <f>VLOOKUP(A104,away!$A$2:$E$405,3,FALSE)</f>
        <v>1.1499999999999999</v>
      </c>
      <c r="I104">
        <f>VLOOKUP(C104,away!$B$2:$E$405,3,FALSE)</f>
        <v>0.54</v>
      </c>
      <c r="J104">
        <f>VLOOKUP(B104,home!$B$2:$E$405,4,FALSE)</f>
        <v>1.06</v>
      </c>
      <c r="K104" s="3">
        <f t="shared" si="168"/>
        <v>1.1645485714285737</v>
      </c>
      <c r="L104" s="3">
        <f t="shared" si="169"/>
        <v>0.65826000000000007</v>
      </c>
      <c r="M104" s="5">
        <f t="shared" si="170"/>
        <v>0.16157132847678918</v>
      </c>
      <c r="N104" s="5">
        <f t="shared" si="171"/>
        <v>0.18815765976146165</v>
      </c>
      <c r="O104" s="5">
        <f t="shared" si="172"/>
        <v>0.10635594268313127</v>
      </c>
      <c r="P104" s="5">
        <f t="shared" si="173"/>
        <v>0.12385666111457976</v>
      </c>
      <c r="Q104" s="5">
        <f t="shared" si="174"/>
        <v>0.10955936693927694</v>
      </c>
      <c r="R104" s="5">
        <f t="shared" si="175"/>
        <v>3.5004931415298993E-2</v>
      </c>
      <c r="S104" s="5">
        <f t="shared" si="176"/>
        <v>2.3736377993351127E-2</v>
      </c>
      <c r="T104" s="5">
        <f t="shared" si="177"/>
        <v>7.2118548881448447E-2</v>
      </c>
      <c r="U104" s="5">
        <f t="shared" si="178"/>
        <v>4.0764942872641631E-2</v>
      </c>
      <c r="V104" s="5">
        <f t="shared" si="179"/>
        <v>2.0217479541739625E-3</v>
      </c>
      <c r="W104" s="5">
        <f t="shared" si="180"/>
        <v>4.2529068085251281E-2</v>
      </c>
      <c r="X104" s="5">
        <f t="shared" si="181"/>
        <v>2.7995184357797513E-2</v>
      </c>
      <c r="Y104" s="5">
        <f t="shared" si="182"/>
        <v>9.2140550276818955E-3</v>
      </c>
      <c r="Z104" s="5">
        <f t="shared" si="183"/>
        <v>7.6807820511449075E-3</v>
      </c>
      <c r="AA104" s="5">
        <f t="shared" si="184"/>
        <v>8.9446437651150307E-3</v>
      </c>
      <c r="AB104" s="5">
        <f t="shared" si="185"/>
        <v>5.2082360593011063E-3</v>
      </c>
      <c r="AC104" s="5">
        <f t="shared" si="186"/>
        <v>9.686393371116894E-5</v>
      </c>
      <c r="AD104" s="5">
        <f t="shared" si="187"/>
        <v>1.2381791370716983E-2</v>
      </c>
      <c r="AE104" s="5">
        <f t="shared" si="188"/>
        <v>8.1504379876881621E-3</v>
      </c>
      <c r="AF104" s="5">
        <f t="shared" si="189"/>
        <v>2.6825536548878049E-3</v>
      </c>
      <c r="AG104" s="5">
        <f t="shared" si="190"/>
        <v>5.886059229554823E-4</v>
      </c>
      <c r="AH104" s="5">
        <f t="shared" si="191"/>
        <v>1.2639878982466616E-3</v>
      </c>
      <c r="AI104" s="5">
        <f t="shared" si="192"/>
        <v>1.4719753012061548E-3</v>
      </c>
      <c r="AJ104" s="5">
        <f t="shared" si="193"/>
        <v>8.5709336709888641E-4</v>
      </c>
      <c r="AK104" s="5">
        <f t="shared" si="194"/>
        <v>3.3270895207863801E-4</v>
      </c>
      <c r="AL104" s="5">
        <f t="shared" si="195"/>
        <v>2.9701416767425702E-6</v>
      </c>
      <c r="AM104" s="5">
        <f t="shared" si="196"/>
        <v>2.8838394904990216E-3</v>
      </c>
      <c r="AN104" s="5">
        <f t="shared" si="197"/>
        <v>1.8983161830158862E-3</v>
      </c>
      <c r="AO104" s="5">
        <f t="shared" si="198"/>
        <v>6.2479280531601861E-4</v>
      </c>
      <c r="AP104" s="5">
        <f t="shared" si="199"/>
        <v>1.3709203734244086E-4</v>
      </c>
      <c r="AQ104" s="5">
        <f t="shared" si="200"/>
        <v>2.2560551125258776E-5</v>
      </c>
      <c r="AR104" s="5">
        <f t="shared" si="201"/>
        <v>1.6640653477996957E-4</v>
      </c>
      <c r="AS104" s="5">
        <f t="shared" si="202"/>
        <v>1.9378849235439279E-4</v>
      </c>
      <c r="AT104" s="5">
        <f t="shared" si="203"/>
        <v>1.1283805596530267E-4</v>
      </c>
      <c r="AU104" s="5">
        <f t="shared" si="204"/>
        <v>4.3801798959056882E-5</v>
      </c>
      <c r="AV104" s="5">
        <f t="shared" si="205"/>
        <v>1.275233060094282E-5</v>
      </c>
      <c r="AW104" s="5">
        <f t="shared" si="206"/>
        <v>6.324551559891685E-8</v>
      </c>
      <c r="AX104" s="5">
        <f t="shared" si="207"/>
        <v>5.5972852648165624E-4</v>
      </c>
      <c r="AY104" s="5">
        <f t="shared" si="208"/>
        <v>3.6844689984181508E-4</v>
      </c>
      <c r="AZ104" s="5">
        <f t="shared" si="209"/>
        <v>1.2126692814493659E-4</v>
      </c>
      <c r="BA104" s="5">
        <f t="shared" si="210"/>
        <v>2.6608389373561995E-5</v>
      </c>
      <c r="BB104" s="5">
        <f t="shared" si="211"/>
        <v>4.3788095972602292E-6</v>
      </c>
      <c r="BC104" s="5">
        <f t="shared" si="212"/>
        <v>5.76479041098504E-7</v>
      </c>
      <c r="BD104" s="5">
        <f t="shared" si="213"/>
        <v>1.8256460930710456E-5</v>
      </c>
      <c r="BE104" s="5">
        <f t="shared" si="214"/>
        <v>2.1260535496200428E-5</v>
      </c>
      <c r="BF104" s="5">
        <f t="shared" si="215"/>
        <v>1.2379463119953351E-5</v>
      </c>
      <c r="BG104" s="5">
        <f t="shared" si="216"/>
        <v>4.8054953637981289E-6</v>
      </c>
      <c r="BH104" s="5">
        <f t="shared" si="217"/>
        <v>1.3990581902294363E-6</v>
      </c>
      <c r="BI104" s="5">
        <f t="shared" si="218"/>
        <v>3.2585424335542726E-7</v>
      </c>
      <c r="BJ104" s="8">
        <f t="shared" si="219"/>
        <v>0.48002487908894526</v>
      </c>
      <c r="BK104" s="8">
        <f t="shared" si="220"/>
        <v>0.3116543965141238</v>
      </c>
      <c r="BL104" s="8">
        <f t="shared" si="221"/>
        <v>0.20079247639412223</v>
      </c>
      <c r="BM104" s="8">
        <f t="shared" si="222"/>
        <v>0.27527826000347216</v>
      </c>
      <c r="BN104" s="8">
        <f t="shared" si="223"/>
        <v>0.72450589039053781</v>
      </c>
    </row>
    <row r="105" spans="1:66" x14ac:dyDescent="0.25">
      <c r="D105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4:66" x14ac:dyDescent="0.25">
      <c r="D145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4:66" x14ac:dyDescent="0.25">
      <c r="D146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4:66" x14ac:dyDescent="0.25">
      <c r="D147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4:66" x14ac:dyDescent="0.25">
      <c r="D148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4:66" x14ac:dyDescent="0.25">
      <c r="D149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4:66" x14ac:dyDescent="0.25">
      <c r="D150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4:66" x14ac:dyDescent="0.25">
      <c r="D15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4:66" x14ac:dyDescent="0.25">
      <c r="D152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4:66" x14ac:dyDescent="0.25">
      <c r="D153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4:66" x14ac:dyDescent="0.25">
      <c r="D154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4:66" s="10" customFormat="1" x14ac:dyDescent="0.25">
      <c r="D155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4:66" x14ac:dyDescent="0.25">
      <c r="D156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4:66" x14ac:dyDescent="0.25">
      <c r="D157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4:66" x14ac:dyDescent="0.25">
      <c r="D158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4:66" x14ac:dyDescent="0.25">
      <c r="D159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4:66" x14ac:dyDescent="0.25">
      <c r="D160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4:66" x14ac:dyDescent="0.25">
      <c r="D16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4:66" x14ac:dyDescent="0.25">
      <c r="D162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4:66" x14ac:dyDescent="0.25">
      <c r="D163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4:66" x14ac:dyDescent="0.25">
      <c r="D164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4:66" x14ac:dyDescent="0.25">
      <c r="D165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4:66" x14ac:dyDescent="0.25">
      <c r="D166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4:66" x14ac:dyDescent="0.25">
      <c r="D167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4:66" x14ac:dyDescent="0.25">
      <c r="D168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4:66" x14ac:dyDescent="0.25">
      <c r="D169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4:66" x14ac:dyDescent="0.25">
      <c r="D170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4:66" x14ac:dyDescent="0.25">
      <c r="D171"/>
      <c r="K171" s="3"/>
      <c r="L171" s="3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8"/>
      <c r="BK171" s="8"/>
      <c r="BL171" s="8"/>
      <c r="BM171" s="8"/>
      <c r="BN171" s="8"/>
    </row>
    <row r="172" spans="4:66" x14ac:dyDescent="0.25">
      <c r="D172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4:66" x14ac:dyDescent="0.25">
      <c r="D173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4:66" x14ac:dyDescent="0.25">
      <c r="D174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4:66" x14ac:dyDescent="0.25">
      <c r="D175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4:66" x14ac:dyDescent="0.25">
      <c r="D17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4:66" x14ac:dyDescent="0.25">
      <c r="D177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4:66" x14ac:dyDescent="0.25">
      <c r="D178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4:66" x14ac:dyDescent="0.25">
      <c r="D179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4:66" x14ac:dyDescent="0.25">
      <c r="D180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4:66" x14ac:dyDescent="0.25">
      <c r="D181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4:66" x14ac:dyDescent="0.25">
      <c r="D182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4:66" x14ac:dyDescent="0.25">
      <c r="D183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4:66" x14ac:dyDescent="0.25">
      <c r="D184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4:66" x14ac:dyDescent="0.25">
      <c r="D185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4:66" x14ac:dyDescent="0.25">
      <c r="D18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4:66" x14ac:dyDescent="0.25">
      <c r="D187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4:66" x14ac:dyDescent="0.25">
      <c r="D188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4:66" s="10" customFormat="1" x14ac:dyDescent="0.25">
      <c r="K189" s="12"/>
      <c r="L189" s="12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4"/>
      <c r="BK189" s="14"/>
      <c r="BL189" s="14"/>
      <c r="BM189" s="14"/>
      <c r="BN189" s="14"/>
    </row>
    <row r="190" spans="4:66" x14ac:dyDescent="0.25">
      <c r="D190" s="11"/>
      <c r="E190" s="10"/>
      <c r="F190" s="10"/>
      <c r="G190" s="10"/>
      <c r="H190" s="10"/>
      <c r="I190" s="10"/>
      <c r="J190" s="10"/>
      <c r="K190" s="12"/>
      <c r="L190" s="12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4"/>
      <c r="BK190" s="14"/>
      <c r="BL190" s="14"/>
      <c r="BM190" s="14"/>
      <c r="BN190" s="14"/>
    </row>
    <row r="191" spans="4:66" x14ac:dyDescent="0.25">
      <c r="D191" s="11"/>
      <c r="E191" s="10"/>
      <c r="F191" s="10"/>
      <c r="G191" s="10"/>
      <c r="H191" s="10"/>
      <c r="I191" s="10"/>
      <c r="J191" s="10"/>
      <c r="K191" s="12"/>
      <c r="L191" s="12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4"/>
      <c r="BK191" s="14"/>
      <c r="BL191" s="14"/>
      <c r="BM191" s="14"/>
      <c r="BN191" s="14"/>
    </row>
    <row r="192" spans="4:66" x14ac:dyDescent="0.25">
      <c r="D192" s="11"/>
      <c r="E192" s="10"/>
      <c r="F192" s="10"/>
      <c r="G192" s="10"/>
      <c r="H192" s="10"/>
      <c r="I192" s="10"/>
      <c r="J192" s="10"/>
      <c r="K192" s="12"/>
      <c r="L192" s="12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4"/>
      <c r="BK192" s="14"/>
      <c r="BL192" s="14"/>
      <c r="BM192" s="14"/>
      <c r="BN192" s="14"/>
    </row>
    <row r="193" spans="4:66" x14ac:dyDescent="0.25">
      <c r="D193" s="11"/>
      <c r="E193" s="10"/>
      <c r="F193" s="10"/>
      <c r="G193" s="10"/>
      <c r="H193" s="10"/>
      <c r="I193" s="10"/>
      <c r="J193" s="10"/>
      <c r="K193" s="12"/>
      <c r="L193" s="12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4"/>
      <c r="BK193" s="14"/>
      <c r="BL193" s="14"/>
      <c r="BM193" s="14"/>
      <c r="BN193" s="14"/>
    </row>
    <row r="194" spans="4:66" x14ac:dyDescent="0.25">
      <c r="D194" s="11"/>
      <c r="E194" s="10"/>
      <c r="F194" s="10"/>
      <c r="G194" s="10"/>
      <c r="H194" s="10"/>
      <c r="I194" s="10"/>
      <c r="J194" s="10"/>
      <c r="K194" s="12"/>
      <c r="L194" s="12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4"/>
      <c r="BK194" s="14"/>
      <c r="BL194" s="14"/>
      <c r="BM194" s="14"/>
      <c r="BN194" s="14"/>
    </row>
    <row r="195" spans="4:66" x14ac:dyDescent="0.25">
      <c r="D195" s="11"/>
      <c r="E195" s="10"/>
      <c r="F195" s="10"/>
      <c r="G195" s="10"/>
      <c r="H195" s="10"/>
      <c r="I195" s="10"/>
      <c r="J195" s="10"/>
      <c r="K195" s="12"/>
      <c r="L195" s="12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4"/>
      <c r="BK195" s="14"/>
      <c r="BL195" s="14"/>
      <c r="BM195" s="14"/>
      <c r="BN195" s="14"/>
    </row>
    <row r="196" spans="4:66" x14ac:dyDescent="0.25">
      <c r="D196" s="11"/>
      <c r="E196" s="10"/>
      <c r="F196" s="10"/>
      <c r="G196" s="10"/>
      <c r="H196" s="10"/>
      <c r="I196" s="10"/>
      <c r="J196" s="10"/>
      <c r="K196" s="12"/>
      <c r="L196" s="12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4"/>
      <c r="BK196" s="14"/>
      <c r="BL196" s="14"/>
      <c r="BM196" s="14"/>
      <c r="BN196" s="14"/>
    </row>
    <row r="197" spans="4:66" x14ac:dyDescent="0.25">
      <c r="D197" s="11"/>
      <c r="E197" s="10"/>
      <c r="F197" s="10"/>
      <c r="G197" s="10"/>
      <c r="H197" s="10"/>
      <c r="I197" s="10"/>
      <c r="J197" s="10"/>
      <c r="K197" s="12"/>
      <c r="L197" s="12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4"/>
      <c r="BK197" s="14"/>
      <c r="BL197" s="14"/>
      <c r="BM197" s="14"/>
      <c r="BN197" s="14"/>
    </row>
    <row r="198" spans="4:66" x14ac:dyDescent="0.25">
      <c r="D198" s="11"/>
      <c r="E198" s="10"/>
      <c r="F198" s="10"/>
      <c r="G198" s="10"/>
      <c r="H198" s="10"/>
      <c r="I198" s="10"/>
      <c r="J198" s="10"/>
      <c r="K198" s="12"/>
      <c r="L198" s="12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4"/>
      <c r="BK198" s="14"/>
      <c r="BL198" s="14"/>
      <c r="BM198" s="14"/>
      <c r="BN198" s="14"/>
    </row>
    <row r="199" spans="4:66" x14ac:dyDescent="0.25">
      <c r="D199" s="11"/>
      <c r="E199" s="10"/>
      <c r="F199" s="10"/>
      <c r="G199" s="10"/>
      <c r="H199" s="10"/>
      <c r="I199" s="10"/>
      <c r="J199" s="10"/>
      <c r="K199" s="12"/>
      <c r="L199" s="12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4"/>
      <c r="BK199" s="14"/>
      <c r="BL199" s="14"/>
      <c r="BM199" s="14"/>
      <c r="BN199" s="14"/>
    </row>
    <row r="200" spans="4:66" x14ac:dyDescent="0.25">
      <c r="D200" s="11"/>
      <c r="E200" s="10"/>
      <c r="F200" s="10"/>
      <c r="G200" s="10"/>
      <c r="H200" s="10"/>
      <c r="I200" s="10"/>
      <c r="J200" s="10"/>
      <c r="K200" s="12"/>
      <c r="L200" s="12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4"/>
      <c r="BK200" s="14"/>
      <c r="BL200" s="14"/>
      <c r="BM200" s="14"/>
      <c r="BN200" s="14"/>
    </row>
    <row r="201" spans="4:66" x14ac:dyDescent="0.25">
      <c r="D201" s="11"/>
      <c r="E201" s="10"/>
      <c r="F201" s="10"/>
      <c r="G201" s="10"/>
      <c r="H201" s="10"/>
      <c r="I201" s="10"/>
      <c r="J201" s="10"/>
      <c r="K201" s="12"/>
      <c r="L201" s="12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4"/>
      <c r="BK201" s="14"/>
      <c r="BL201" s="14"/>
      <c r="BM201" s="14"/>
      <c r="BN201" s="14"/>
    </row>
    <row r="202" spans="4:66" x14ac:dyDescent="0.25">
      <c r="D202" s="11"/>
      <c r="E202" s="10"/>
      <c r="F202" s="10"/>
      <c r="G202" s="10"/>
      <c r="H202" s="10"/>
      <c r="I202" s="10"/>
      <c r="J202" s="10"/>
      <c r="K202" s="12"/>
      <c r="L202" s="12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4"/>
      <c r="BK202" s="14"/>
      <c r="BL202" s="14"/>
      <c r="BM202" s="14"/>
      <c r="BN202" s="14"/>
    </row>
    <row r="203" spans="4:66" x14ac:dyDescent="0.25">
      <c r="D203" s="11"/>
      <c r="E203" s="10"/>
      <c r="F203" s="10"/>
      <c r="G203" s="10"/>
      <c r="H203" s="10"/>
      <c r="I203" s="10"/>
      <c r="J203" s="10"/>
      <c r="K203" s="12"/>
      <c r="L203" s="12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4"/>
      <c r="BK203" s="14"/>
      <c r="BL203" s="14"/>
      <c r="BM203" s="14"/>
      <c r="BN203" s="14"/>
    </row>
    <row r="204" spans="4:66" x14ac:dyDescent="0.25">
      <c r="D204" s="11"/>
      <c r="E204" s="10"/>
      <c r="F204" s="10"/>
      <c r="G204" s="10"/>
      <c r="H204" s="10"/>
      <c r="I204" s="10"/>
      <c r="J204" s="10"/>
      <c r="K204" s="12"/>
      <c r="L204" s="12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4"/>
      <c r="BK204" s="14"/>
      <c r="BL204" s="14"/>
      <c r="BM204" s="14"/>
      <c r="BN204" s="14"/>
    </row>
    <row r="205" spans="4:66" x14ac:dyDescent="0.25">
      <c r="D205" s="11"/>
      <c r="E205" s="10"/>
      <c r="F205" s="10"/>
      <c r="G205" s="10"/>
      <c r="H205" s="10"/>
      <c r="I205" s="10"/>
      <c r="J205" s="10"/>
      <c r="K205" s="12"/>
      <c r="L205" s="12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4"/>
      <c r="BK205" s="14"/>
      <c r="BL205" s="14"/>
      <c r="BM205" s="14"/>
      <c r="BN205" s="14"/>
    </row>
    <row r="206" spans="4:66" x14ac:dyDescent="0.25">
      <c r="D206" s="11"/>
      <c r="E206" s="10"/>
      <c r="F206" s="10"/>
      <c r="G206" s="10"/>
      <c r="H206" s="10"/>
      <c r="I206" s="10"/>
      <c r="J206" s="10"/>
      <c r="K206" s="12"/>
      <c r="L206" s="12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4"/>
      <c r="BK206" s="14"/>
      <c r="BL206" s="14"/>
      <c r="BM206" s="14"/>
      <c r="BN206" s="14"/>
    </row>
    <row r="207" spans="4:66" x14ac:dyDescent="0.25">
      <c r="D207" s="11"/>
      <c r="E207" s="10"/>
      <c r="F207" s="10"/>
      <c r="G207" s="10"/>
      <c r="H207" s="10"/>
      <c r="I207" s="10"/>
      <c r="J207" s="10"/>
      <c r="K207" s="12"/>
      <c r="L207" s="12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4"/>
      <c r="BK207" s="14"/>
      <c r="BL207" s="14"/>
      <c r="BM207" s="14"/>
      <c r="BN207" s="14"/>
    </row>
    <row r="208" spans="4:66" x14ac:dyDescent="0.25">
      <c r="D208" s="11"/>
      <c r="E208" s="10"/>
      <c r="F208" s="10"/>
      <c r="G208" s="10"/>
      <c r="H208" s="10"/>
      <c r="I208" s="10"/>
      <c r="J208" s="10"/>
      <c r="K208" s="12"/>
      <c r="L208" s="12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4"/>
      <c r="BK208" s="14"/>
      <c r="BL208" s="14"/>
      <c r="BM208" s="14"/>
      <c r="BN208" s="14"/>
    </row>
    <row r="209" spans="4:66" x14ac:dyDescent="0.25">
      <c r="D209" s="11"/>
      <c r="E209" s="10"/>
      <c r="F209" s="10"/>
      <c r="G209" s="10"/>
      <c r="H209" s="10"/>
      <c r="I209" s="10"/>
      <c r="J209" s="10"/>
      <c r="K209" s="12"/>
      <c r="L209" s="12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4"/>
      <c r="BK209" s="14"/>
      <c r="BL209" s="14"/>
      <c r="BM209" s="14"/>
      <c r="BN209" s="14"/>
    </row>
    <row r="210" spans="4:66" x14ac:dyDescent="0.25">
      <c r="D210" s="11"/>
      <c r="E210" s="10"/>
      <c r="F210" s="10"/>
      <c r="G210" s="10"/>
      <c r="H210" s="10"/>
      <c r="I210" s="10"/>
      <c r="J210" s="10"/>
      <c r="K210" s="12"/>
      <c r="L210" s="12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4"/>
      <c r="BK210" s="14"/>
      <c r="BL210" s="14"/>
      <c r="BM210" s="14"/>
      <c r="BN210" s="14"/>
    </row>
    <row r="211" spans="4:66" x14ac:dyDescent="0.25">
      <c r="D211" s="11"/>
      <c r="E211" s="10"/>
      <c r="F211" s="10"/>
      <c r="G211" s="10"/>
      <c r="H211" s="10"/>
      <c r="I211" s="10"/>
      <c r="J211" s="10"/>
      <c r="K211" s="12"/>
      <c r="L211" s="12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4"/>
      <c r="BK211" s="14"/>
      <c r="BL211" s="14"/>
      <c r="BM211" s="14"/>
      <c r="BN211" s="14"/>
    </row>
    <row r="212" spans="4:66" x14ac:dyDescent="0.25">
      <c r="D212" s="11"/>
      <c r="E212" s="10"/>
      <c r="F212" s="10"/>
      <c r="G212" s="10"/>
      <c r="H212" s="10"/>
      <c r="I212" s="10"/>
      <c r="J212" s="10"/>
      <c r="K212" s="12"/>
      <c r="L212" s="12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4"/>
      <c r="BK212" s="14"/>
      <c r="BL212" s="14"/>
      <c r="BM212" s="14"/>
      <c r="BN212" s="14"/>
    </row>
    <row r="213" spans="4:66" x14ac:dyDescent="0.25">
      <c r="D213" s="11"/>
      <c r="E213" s="10"/>
      <c r="F213" s="10"/>
      <c r="G213" s="10"/>
      <c r="H213" s="10"/>
      <c r="I213" s="10"/>
      <c r="J213" s="10"/>
      <c r="K213" s="12"/>
      <c r="L213" s="12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4"/>
      <c r="BK213" s="14"/>
      <c r="BL213" s="14"/>
      <c r="BM213" s="14"/>
      <c r="BN213" s="14"/>
    </row>
    <row r="214" spans="4:66" x14ac:dyDescent="0.25">
      <c r="D214" s="11"/>
      <c r="E214" s="10"/>
      <c r="F214" s="10"/>
      <c r="G214" s="10"/>
      <c r="H214" s="10"/>
      <c r="I214" s="10"/>
      <c r="J214" s="10"/>
      <c r="K214" s="12"/>
      <c r="L214" s="12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4"/>
      <c r="BK214" s="14"/>
      <c r="BL214" s="14"/>
      <c r="BM214" s="14"/>
      <c r="BN214" s="14"/>
    </row>
    <row r="215" spans="4:66" x14ac:dyDescent="0.25">
      <c r="D215" s="11"/>
      <c r="E215" s="10"/>
      <c r="F215" s="10"/>
      <c r="G215" s="10"/>
      <c r="H215" s="10"/>
      <c r="I215" s="10"/>
      <c r="J215" s="10"/>
      <c r="K215" s="12"/>
      <c r="L215" s="12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4"/>
      <c r="BK215" s="14"/>
      <c r="BL215" s="14"/>
      <c r="BM215" s="14"/>
      <c r="BN215" s="14"/>
    </row>
    <row r="216" spans="4:66" x14ac:dyDescent="0.25">
      <c r="D216" s="11"/>
      <c r="E216" s="10"/>
      <c r="F216" s="10"/>
      <c r="G216" s="10"/>
      <c r="H216" s="10"/>
      <c r="I216" s="10"/>
      <c r="J216" s="10"/>
      <c r="K216" s="12"/>
      <c r="L216" s="12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4"/>
      <c r="BK216" s="14"/>
      <c r="BL216" s="14"/>
      <c r="BM216" s="14"/>
      <c r="BN216" s="14"/>
    </row>
    <row r="217" spans="4:66" x14ac:dyDescent="0.25">
      <c r="D217" s="11"/>
      <c r="E217" s="10"/>
      <c r="F217" s="10"/>
      <c r="G217" s="10"/>
      <c r="H217" s="10"/>
      <c r="I217" s="10"/>
      <c r="J217" s="10"/>
      <c r="K217" s="12"/>
      <c r="L217" s="12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4"/>
      <c r="BK217" s="14"/>
      <c r="BL217" s="14"/>
      <c r="BM217" s="14"/>
      <c r="BN217" s="14"/>
    </row>
    <row r="218" spans="4:66" x14ac:dyDescent="0.25">
      <c r="D218" s="11"/>
      <c r="E218" s="10"/>
      <c r="F218" s="10"/>
      <c r="G218" s="10"/>
      <c r="H218" s="10"/>
      <c r="I218" s="10"/>
      <c r="J218" s="10"/>
      <c r="K218" s="12"/>
      <c r="L218" s="12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4"/>
      <c r="BK218" s="14"/>
      <c r="BL218" s="14"/>
      <c r="BM218" s="14"/>
      <c r="BN218" s="14"/>
    </row>
    <row r="219" spans="4:66" x14ac:dyDescent="0.25">
      <c r="D219" s="11"/>
      <c r="E219" s="10"/>
      <c r="F219" s="10"/>
      <c r="G219" s="10"/>
      <c r="H219" s="10"/>
      <c r="I219" s="10"/>
      <c r="J219" s="10"/>
      <c r="K219" s="12"/>
      <c r="L219" s="12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4"/>
      <c r="BK219" s="14"/>
      <c r="BL219" s="14"/>
      <c r="BM219" s="14"/>
      <c r="BN219" s="14"/>
    </row>
    <row r="220" spans="4:66" x14ac:dyDescent="0.25">
      <c r="D220" s="11"/>
      <c r="E220" s="10"/>
      <c r="F220" s="10"/>
      <c r="G220" s="10"/>
      <c r="H220" s="10"/>
      <c r="I220" s="10"/>
      <c r="J220" s="10"/>
      <c r="K220" s="12"/>
      <c r="L220" s="12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4"/>
      <c r="BK220" s="14"/>
      <c r="BL220" s="14"/>
      <c r="BM220" s="14"/>
      <c r="BN220" s="14"/>
    </row>
    <row r="221" spans="4:66" x14ac:dyDescent="0.25">
      <c r="D221" s="11"/>
      <c r="E221" s="10"/>
      <c r="F221" s="10"/>
      <c r="G221" s="10"/>
      <c r="H221" s="10"/>
      <c r="I221" s="10"/>
      <c r="J221" s="10"/>
      <c r="K221" s="12"/>
      <c r="L221" s="12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4"/>
      <c r="BK221" s="14"/>
      <c r="BL221" s="14"/>
      <c r="BM221" s="14"/>
      <c r="BN221" s="14"/>
    </row>
    <row r="222" spans="4:66" x14ac:dyDescent="0.25">
      <c r="D222" s="11"/>
      <c r="E222" s="10"/>
      <c r="F222" s="10"/>
      <c r="G222" s="10"/>
      <c r="H222" s="10"/>
      <c r="I222" s="10"/>
      <c r="J222" s="10"/>
      <c r="K222" s="12"/>
      <c r="L222" s="12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4"/>
      <c r="BK222" s="14"/>
      <c r="BL222" s="14"/>
      <c r="BM222" s="14"/>
      <c r="BN222" s="14"/>
    </row>
    <row r="223" spans="4:66" x14ac:dyDescent="0.25">
      <c r="D223" s="11"/>
      <c r="E223" s="10"/>
      <c r="F223" s="10"/>
      <c r="G223" s="10"/>
      <c r="H223" s="10"/>
      <c r="I223" s="10"/>
      <c r="J223" s="10"/>
      <c r="K223" s="12"/>
      <c r="L223" s="12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4"/>
      <c r="BK223" s="14"/>
      <c r="BL223" s="14"/>
      <c r="BM223" s="14"/>
      <c r="BN223" s="14"/>
    </row>
    <row r="224" spans="4:66" x14ac:dyDescent="0.25">
      <c r="D224" s="11"/>
      <c r="E224" s="10"/>
      <c r="F224" s="10"/>
      <c r="G224" s="10"/>
      <c r="H224" s="10"/>
      <c r="I224" s="10"/>
      <c r="J224" s="10"/>
      <c r="K224" s="12"/>
      <c r="L224" s="12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4"/>
      <c r="BK224" s="14"/>
      <c r="BL224" s="14"/>
      <c r="BM224" s="14"/>
      <c r="BN224" s="14"/>
    </row>
    <row r="225" spans="4:66" x14ac:dyDescent="0.25">
      <c r="D225" s="11"/>
      <c r="E225" s="10"/>
      <c r="F225" s="10"/>
      <c r="G225" s="10"/>
      <c r="H225" s="10"/>
      <c r="I225" s="10"/>
      <c r="J225" s="10"/>
      <c r="K225" s="12"/>
      <c r="L225" s="12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4"/>
      <c r="BK225" s="14"/>
      <c r="BL225" s="14"/>
      <c r="BM225" s="14"/>
      <c r="BN225" s="14"/>
    </row>
    <row r="226" spans="4:66" x14ac:dyDescent="0.25">
      <c r="D226" s="11"/>
      <c r="E226" s="10"/>
      <c r="F226" s="10"/>
      <c r="G226" s="10"/>
      <c r="H226" s="10"/>
      <c r="I226" s="10"/>
      <c r="J226" s="10"/>
      <c r="K226" s="12"/>
      <c r="L226" s="12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4"/>
      <c r="BK226" s="14"/>
      <c r="BL226" s="14"/>
      <c r="BM226" s="14"/>
      <c r="BN226" s="14"/>
    </row>
    <row r="227" spans="4:66" x14ac:dyDescent="0.25">
      <c r="D227" s="11"/>
      <c r="E227" s="10"/>
      <c r="F227" s="10"/>
      <c r="G227" s="10"/>
      <c r="H227" s="10"/>
      <c r="I227" s="10"/>
      <c r="J227" s="10"/>
      <c r="K227" s="12"/>
      <c r="L227" s="12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4"/>
      <c r="BK227" s="14"/>
      <c r="BL227" s="14"/>
      <c r="BM227" s="14"/>
      <c r="BN227" s="14"/>
    </row>
    <row r="228" spans="4:66" x14ac:dyDescent="0.25">
      <c r="D228" s="11"/>
      <c r="E228" s="10"/>
      <c r="F228" s="10"/>
      <c r="G228" s="10"/>
      <c r="H228" s="10"/>
      <c r="I228" s="10"/>
      <c r="J228" s="10"/>
      <c r="K228" s="12"/>
      <c r="L228" s="12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4"/>
      <c r="BK228" s="14"/>
      <c r="BL228" s="14"/>
      <c r="BM228" s="14"/>
      <c r="BN228" s="14"/>
    </row>
    <row r="229" spans="4:66" x14ac:dyDescent="0.25">
      <c r="D229" s="11"/>
      <c r="E229" s="10"/>
      <c r="F229" s="10"/>
      <c r="G229" s="10"/>
      <c r="H229" s="10"/>
      <c r="I229" s="10"/>
      <c r="J229" s="10"/>
      <c r="K229" s="12"/>
      <c r="L229" s="12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4"/>
      <c r="BK229" s="14"/>
      <c r="BL229" s="14"/>
      <c r="BM229" s="14"/>
      <c r="BN229" s="14"/>
    </row>
    <row r="230" spans="4:66" s="10" customFormat="1" x14ac:dyDescent="0.25">
      <c r="D230" s="15"/>
      <c r="K230" s="12"/>
      <c r="L230" s="12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4"/>
      <c r="BK230" s="14"/>
      <c r="BL230" s="14"/>
      <c r="BM230" s="14"/>
      <c r="BN230" s="14"/>
    </row>
    <row r="231" spans="4:66" x14ac:dyDescent="0.25">
      <c r="D231" s="11"/>
      <c r="E231" s="10"/>
      <c r="F231" s="10"/>
      <c r="G231" s="10"/>
      <c r="H231" s="10"/>
      <c r="I231" s="10"/>
      <c r="J231" s="10"/>
      <c r="K231" s="12"/>
      <c r="L231" s="12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4"/>
      <c r="BK231" s="14"/>
      <c r="BL231" s="14"/>
      <c r="BM231" s="14"/>
      <c r="BN231" s="14"/>
    </row>
    <row r="232" spans="4:66" x14ac:dyDescent="0.25">
      <c r="D232" s="11"/>
      <c r="E232" s="10"/>
      <c r="F232" s="10"/>
      <c r="G232" s="10"/>
      <c r="H232" s="10"/>
      <c r="I232" s="10"/>
      <c r="J232" s="10"/>
      <c r="K232" s="12"/>
      <c r="L232" s="12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4"/>
      <c r="BK232" s="14"/>
      <c r="BL232" s="14"/>
      <c r="BM232" s="14"/>
      <c r="BN232" s="14"/>
    </row>
    <row r="233" spans="4:66" x14ac:dyDescent="0.25">
      <c r="D233" s="11"/>
      <c r="E233" s="10"/>
      <c r="F233" s="10"/>
      <c r="G233" s="10"/>
      <c r="H233" s="10"/>
      <c r="I233" s="10"/>
      <c r="J233" s="10"/>
      <c r="K233" s="12"/>
      <c r="L233" s="12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4"/>
      <c r="BK233" s="14"/>
      <c r="BL233" s="14"/>
      <c r="BM233" s="14"/>
      <c r="BN233" s="14"/>
    </row>
    <row r="234" spans="4:66" x14ac:dyDescent="0.25">
      <c r="D234" s="11"/>
      <c r="E234" s="10"/>
      <c r="F234" s="10"/>
      <c r="G234" s="10"/>
      <c r="H234" s="10"/>
      <c r="I234" s="10"/>
      <c r="J234" s="10"/>
      <c r="K234" s="12"/>
      <c r="L234" s="12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4"/>
      <c r="BK234" s="14"/>
      <c r="BL234" s="14"/>
      <c r="BM234" s="14"/>
      <c r="BN234" s="14"/>
    </row>
    <row r="235" spans="4:66" x14ac:dyDescent="0.25">
      <c r="D235" s="11"/>
      <c r="E235" s="10"/>
      <c r="F235" s="10"/>
      <c r="G235" s="10"/>
      <c r="H235" s="10"/>
      <c r="I235" s="10"/>
      <c r="J235" s="10"/>
      <c r="K235" s="12"/>
      <c r="L235" s="12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4"/>
      <c r="BK235" s="14"/>
      <c r="BL235" s="14"/>
      <c r="BM235" s="14"/>
      <c r="BN235" s="14"/>
    </row>
    <row r="236" spans="4:66" x14ac:dyDescent="0.25">
      <c r="D236" s="11"/>
      <c r="E236" s="10"/>
      <c r="F236" s="10"/>
      <c r="G236" s="10"/>
      <c r="H236" s="10"/>
      <c r="I236" s="10"/>
      <c r="J236" s="10"/>
      <c r="K236" s="12"/>
      <c r="L236" s="12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4"/>
      <c r="BK236" s="14"/>
      <c r="BL236" s="14"/>
      <c r="BM236" s="14"/>
      <c r="BN236" s="14"/>
    </row>
    <row r="237" spans="4:66" x14ac:dyDescent="0.25">
      <c r="D237" s="11"/>
      <c r="E237" s="10"/>
      <c r="F237" s="10"/>
      <c r="G237" s="10"/>
      <c r="H237" s="10"/>
      <c r="I237" s="10"/>
      <c r="J237" s="10"/>
      <c r="K237" s="12"/>
      <c r="L237" s="12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4"/>
      <c r="BK237" s="14"/>
      <c r="BL237" s="14"/>
      <c r="BM237" s="14"/>
      <c r="BN237" s="14"/>
    </row>
    <row r="238" spans="4:66" x14ac:dyDescent="0.25">
      <c r="D238" s="11"/>
      <c r="E238" s="10"/>
      <c r="F238" s="10"/>
      <c r="G238" s="10"/>
      <c r="H238" s="10"/>
      <c r="I238" s="10"/>
      <c r="J238" s="10"/>
      <c r="K238" s="12"/>
      <c r="L238" s="12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4"/>
      <c r="BK238" s="14"/>
      <c r="BL238" s="14"/>
      <c r="BM238" s="14"/>
      <c r="BN238" s="14"/>
    </row>
    <row r="239" spans="4:66" x14ac:dyDescent="0.25">
      <c r="D239" s="11"/>
      <c r="E239" s="10"/>
      <c r="F239" s="10"/>
      <c r="G239" s="10"/>
      <c r="H239" s="10"/>
      <c r="I239" s="10"/>
      <c r="J239" s="10"/>
      <c r="K239" s="12"/>
      <c r="L239" s="12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4"/>
      <c r="BK239" s="14"/>
      <c r="BL239" s="14"/>
      <c r="BM239" s="14"/>
      <c r="BN239" s="14"/>
    </row>
    <row r="240" spans="4:66" x14ac:dyDescent="0.25">
      <c r="D240" s="11"/>
      <c r="E240" s="10"/>
      <c r="F240" s="10"/>
      <c r="G240" s="10"/>
      <c r="H240" s="10"/>
      <c r="I240" s="10"/>
      <c r="J240" s="10"/>
      <c r="K240" s="12"/>
      <c r="L240" s="12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4"/>
      <c r="BK240" s="14"/>
      <c r="BL240" s="14"/>
      <c r="BM240" s="14"/>
      <c r="BN240" s="14"/>
    </row>
    <row r="241" spans="4:66" x14ac:dyDescent="0.25">
      <c r="D241" s="11"/>
      <c r="E241" s="10"/>
      <c r="F241" s="10"/>
      <c r="G241" s="10"/>
      <c r="H241" s="10"/>
      <c r="I241" s="10"/>
      <c r="J241" s="10"/>
      <c r="K241" s="12"/>
      <c r="L241" s="12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4"/>
      <c r="BK241" s="14"/>
      <c r="BL241" s="14"/>
      <c r="BM241" s="14"/>
      <c r="BN241" s="14"/>
    </row>
    <row r="242" spans="4:66" x14ac:dyDescent="0.25">
      <c r="D242" s="11"/>
      <c r="E242" s="10"/>
      <c r="F242" s="10"/>
      <c r="G242" s="10"/>
      <c r="H242" s="10"/>
      <c r="I242" s="10"/>
      <c r="J242" s="10"/>
      <c r="K242" s="12"/>
      <c r="L242" s="12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4"/>
      <c r="BK242" s="14"/>
      <c r="BL242" s="14"/>
      <c r="BM242" s="14"/>
      <c r="BN242" s="14"/>
    </row>
    <row r="243" spans="4:66" x14ac:dyDescent="0.25">
      <c r="D243" s="11"/>
      <c r="E243" s="10"/>
      <c r="F243" s="10"/>
      <c r="G243" s="10"/>
      <c r="H243" s="10"/>
      <c r="I243" s="10"/>
      <c r="J243" s="10"/>
      <c r="K243" s="12"/>
      <c r="L243" s="12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4"/>
      <c r="BK243" s="14"/>
      <c r="BL243" s="14"/>
      <c r="BM243" s="14"/>
      <c r="BN243" s="14"/>
    </row>
    <row r="244" spans="4:66" x14ac:dyDescent="0.25">
      <c r="D244" s="11"/>
      <c r="E244" s="10"/>
      <c r="F244" s="10"/>
      <c r="G244" s="10"/>
      <c r="H244" s="10"/>
      <c r="I244" s="10"/>
      <c r="J244" s="10"/>
      <c r="K244" s="12"/>
      <c r="L244" s="12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4"/>
      <c r="BK244" s="14"/>
      <c r="BL244" s="14"/>
      <c r="BM244" s="14"/>
      <c r="BN244" s="14"/>
    </row>
    <row r="245" spans="4:66" x14ac:dyDescent="0.25">
      <c r="D245" s="11"/>
      <c r="E245" s="10"/>
      <c r="F245" s="10"/>
      <c r="G245" s="10"/>
      <c r="H245" s="10"/>
      <c r="I245" s="10"/>
      <c r="J245" s="10"/>
      <c r="K245" s="12"/>
      <c r="L245" s="12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4"/>
      <c r="BK245" s="14"/>
      <c r="BL245" s="14"/>
      <c r="BM245" s="14"/>
      <c r="BN245" s="14"/>
    </row>
    <row r="246" spans="4:66" x14ac:dyDescent="0.25">
      <c r="D246" s="11"/>
      <c r="E246" s="10"/>
      <c r="F246" s="10"/>
      <c r="G246" s="10"/>
      <c r="H246" s="10"/>
      <c r="I246" s="10"/>
      <c r="J246" s="10"/>
      <c r="K246" s="12"/>
      <c r="L246" s="12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4"/>
      <c r="BK246" s="14"/>
      <c r="BL246" s="14"/>
      <c r="BM246" s="14"/>
      <c r="BN246" s="14"/>
    </row>
    <row r="247" spans="4:66" x14ac:dyDescent="0.25">
      <c r="D247" s="11"/>
      <c r="E247" s="10"/>
      <c r="F247" s="10"/>
      <c r="G247" s="10"/>
      <c r="H247" s="10"/>
      <c r="I247" s="10"/>
      <c r="J247" s="10"/>
      <c r="K247" s="12"/>
      <c r="L247" s="12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4"/>
      <c r="BK247" s="14"/>
      <c r="BL247" s="14"/>
      <c r="BM247" s="14"/>
      <c r="BN247" s="14"/>
    </row>
    <row r="248" spans="4:66" x14ac:dyDescent="0.25">
      <c r="D248" s="11"/>
      <c r="E248" s="10"/>
      <c r="F248" s="10"/>
      <c r="G248" s="10"/>
      <c r="H248" s="10"/>
      <c r="I248" s="10"/>
      <c r="J248" s="10"/>
      <c r="K248" s="12"/>
      <c r="L248" s="12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4"/>
      <c r="BK248" s="14"/>
      <c r="BL248" s="14"/>
      <c r="BM248" s="14"/>
      <c r="BN248" s="14"/>
    </row>
    <row r="249" spans="4:66" x14ac:dyDescent="0.25">
      <c r="D249" s="11"/>
      <c r="E249" s="10"/>
      <c r="F249" s="10"/>
      <c r="G249" s="10"/>
      <c r="H249" s="10"/>
      <c r="I249" s="10"/>
      <c r="J249" s="10"/>
      <c r="K249" s="12"/>
      <c r="L249" s="12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4"/>
      <c r="BK249" s="14"/>
      <c r="BL249" s="14"/>
      <c r="BM249" s="14"/>
      <c r="BN249" s="14"/>
    </row>
    <row r="250" spans="4:66" x14ac:dyDescent="0.25">
      <c r="D250" s="11"/>
      <c r="E250" s="10"/>
      <c r="F250" s="10"/>
      <c r="G250" s="10"/>
      <c r="H250" s="10"/>
      <c r="I250" s="10"/>
      <c r="J250" s="10"/>
      <c r="K250" s="12"/>
      <c r="L250" s="12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4"/>
      <c r="BK250" s="14"/>
      <c r="BL250" s="14"/>
      <c r="BM250" s="14"/>
      <c r="BN250" s="14"/>
    </row>
    <row r="251" spans="4:66" x14ac:dyDescent="0.25">
      <c r="D251" s="11"/>
      <c r="E251" s="10"/>
      <c r="F251" s="10"/>
      <c r="G251" s="10"/>
      <c r="H251" s="10"/>
      <c r="I251" s="10"/>
      <c r="J251" s="10"/>
      <c r="K251" s="12"/>
      <c r="L251" s="12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4"/>
      <c r="BK251" s="14"/>
      <c r="BL251" s="14"/>
      <c r="BM251" s="14"/>
      <c r="BN251" s="14"/>
    </row>
    <row r="252" spans="4:66" x14ac:dyDescent="0.25">
      <c r="D252" s="11"/>
      <c r="E252" s="10"/>
      <c r="F252" s="10"/>
      <c r="G252" s="10"/>
      <c r="H252" s="10"/>
      <c r="I252" s="10"/>
      <c r="J252" s="10"/>
      <c r="K252" s="12"/>
      <c r="L252" s="12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4"/>
      <c r="BK252" s="14"/>
      <c r="BL252" s="14"/>
      <c r="BM252" s="14"/>
      <c r="BN252" s="14"/>
    </row>
    <row r="253" spans="4:66" x14ac:dyDescent="0.25">
      <c r="D253" s="11"/>
      <c r="E253" s="10"/>
      <c r="F253" s="10"/>
      <c r="G253" s="10"/>
      <c r="H253" s="10"/>
      <c r="I253" s="10"/>
      <c r="J253" s="10"/>
      <c r="K253" s="12"/>
      <c r="L253" s="12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4"/>
      <c r="BK253" s="14"/>
      <c r="BL253" s="14"/>
      <c r="BM253" s="14"/>
      <c r="BN253" s="14"/>
    </row>
    <row r="254" spans="4:66" x14ac:dyDescent="0.25">
      <c r="D254" s="11"/>
      <c r="E254" s="10"/>
      <c r="F254" s="10"/>
      <c r="G254" s="10"/>
      <c r="H254" s="10"/>
      <c r="I254" s="10"/>
      <c r="J254" s="10"/>
      <c r="K254" s="12"/>
      <c r="L254" s="12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4"/>
      <c r="BK254" s="14"/>
      <c r="BL254" s="14"/>
      <c r="BM254" s="14"/>
      <c r="BN254" s="14"/>
    </row>
    <row r="255" spans="4:66" x14ac:dyDescent="0.25">
      <c r="D255" s="11"/>
      <c r="E255" s="10"/>
      <c r="F255" s="10"/>
      <c r="G255" s="10"/>
      <c r="H255" s="10"/>
      <c r="I255" s="10"/>
      <c r="J255" s="10"/>
      <c r="K255" s="12"/>
      <c r="L255" s="12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4"/>
      <c r="BK255" s="14"/>
      <c r="BL255" s="14"/>
      <c r="BM255" s="14"/>
      <c r="BN255" s="14"/>
    </row>
    <row r="256" spans="4:66" x14ac:dyDescent="0.25">
      <c r="D256" s="11"/>
      <c r="E256" s="10"/>
      <c r="F256" s="10"/>
      <c r="G256" s="10"/>
      <c r="H256" s="10"/>
      <c r="I256" s="10"/>
      <c r="J256" s="10"/>
      <c r="K256" s="12"/>
      <c r="L256" s="12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4"/>
      <c r="BK256" s="14"/>
      <c r="BL256" s="14"/>
      <c r="BM256" s="14"/>
      <c r="BN256" s="14"/>
    </row>
    <row r="257" spans="4:66" x14ac:dyDescent="0.25">
      <c r="D257" s="11"/>
      <c r="E257" s="10"/>
      <c r="F257" s="10"/>
      <c r="G257" s="10"/>
      <c r="H257" s="10"/>
      <c r="I257" s="10"/>
      <c r="J257" s="10"/>
      <c r="K257" s="12"/>
      <c r="L257" s="12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4"/>
      <c r="BK257" s="14"/>
      <c r="BL257" s="14"/>
      <c r="BM257" s="14"/>
      <c r="BN257" s="14"/>
    </row>
    <row r="258" spans="4:66" x14ac:dyDescent="0.25">
      <c r="D258" s="11"/>
      <c r="E258" s="10"/>
      <c r="F258" s="10"/>
      <c r="G258" s="10"/>
      <c r="H258" s="10"/>
      <c r="I258" s="10"/>
      <c r="J258" s="10"/>
      <c r="K258" s="12"/>
      <c r="L258" s="12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4"/>
      <c r="BK258" s="14"/>
      <c r="BL258" s="14"/>
      <c r="BM258" s="14"/>
      <c r="BN258" s="14"/>
    </row>
    <row r="259" spans="4:66" x14ac:dyDescent="0.25">
      <c r="D259" s="11"/>
      <c r="E259" s="10"/>
      <c r="F259" s="10"/>
      <c r="G259" s="10"/>
      <c r="H259" s="10"/>
      <c r="I259" s="10"/>
      <c r="J259" s="10"/>
      <c r="K259" s="12"/>
      <c r="L259" s="12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4"/>
      <c r="BK259" s="14"/>
      <c r="BL259" s="14"/>
      <c r="BM259" s="14"/>
      <c r="BN259" s="14"/>
    </row>
    <row r="260" spans="4:66" x14ac:dyDescent="0.25">
      <c r="D260" s="11"/>
      <c r="E260" s="10"/>
      <c r="F260" s="10"/>
      <c r="G260" s="10"/>
      <c r="H260" s="10"/>
      <c r="I260" s="10"/>
      <c r="J260" s="10"/>
      <c r="K260" s="12"/>
      <c r="L260" s="12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4"/>
      <c r="BK260" s="14"/>
      <c r="BL260" s="14"/>
      <c r="BM260" s="14"/>
      <c r="BN260" s="14"/>
    </row>
    <row r="261" spans="4:66" x14ac:dyDescent="0.25">
      <c r="D261" s="11"/>
      <c r="E261" s="10"/>
      <c r="F261" s="10"/>
      <c r="G261" s="10"/>
      <c r="H261" s="10"/>
      <c r="I261" s="10"/>
      <c r="J261" s="10"/>
      <c r="K261" s="12"/>
      <c r="L261" s="12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4"/>
      <c r="BK261" s="14"/>
      <c r="BL261" s="14"/>
      <c r="BM261" s="14"/>
      <c r="BN261" s="14"/>
    </row>
    <row r="262" spans="4:66" x14ac:dyDescent="0.25">
      <c r="D262" s="11"/>
      <c r="E262" s="10"/>
      <c r="F262" s="10"/>
      <c r="G262" s="10"/>
      <c r="H262" s="10"/>
      <c r="I262" s="10"/>
      <c r="J262" s="10"/>
      <c r="K262" s="12"/>
      <c r="L262" s="12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4"/>
      <c r="BK262" s="14"/>
      <c r="BL262" s="14"/>
      <c r="BM262" s="14"/>
      <c r="BN262" s="14"/>
    </row>
    <row r="263" spans="4:66" x14ac:dyDescent="0.25">
      <c r="D263" s="11"/>
      <c r="E263" s="10"/>
      <c r="F263" s="10"/>
      <c r="G263" s="10"/>
      <c r="H263" s="10"/>
      <c r="I263" s="10"/>
      <c r="J263" s="10"/>
      <c r="K263" s="12"/>
      <c r="L263" s="12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4"/>
      <c r="BK263" s="14"/>
      <c r="BL263" s="14"/>
      <c r="BM263" s="14"/>
      <c r="BN263" s="14"/>
    </row>
    <row r="264" spans="4:66" x14ac:dyDescent="0.25">
      <c r="D264" s="11"/>
      <c r="E264" s="10"/>
      <c r="F264" s="10"/>
      <c r="G264" s="10"/>
      <c r="H264" s="10"/>
      <c r="I264" s="10"/>
      <c r="J264" s="10"/>
      <c r="K264" s="12"/>
      <c r="L264" s="12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4"/>
      <c r="BK264" s="14"/>
      <c r="BL264" s="14"/>
      <c r="BM264" s="14"/>
      <c r="BN264" s="14"/>
    </row>
    <row r="265" spans="4:66" x14ac:dyDescent="0.25">
      <c r="D265" s="11"/>
      <c r="E265" s="10"/>
      <c r="F265" s="10"/>
      <c r="G265" s="10"/>
      <c r="H265" s="10"/>
      <c r="I265" s="10"/>
      <c r="J265" s="10"/>
      <c r="K265" s="12"/>
      <c r="L265" s="12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4"/>
      <c r="BK265" s="14"/>
      <c r="BL265" s="14"/>
      <c r="BM265" s="14"/>
      <c r="BN265" s="14"/>
    </row>
    <row r="266" spans="4:66" x14ac:dyDescent="0.25">
      <c r="D266" s="11"/>
      <c r="E266" s="10"/>
      <c r="F266" s="10"/>
      <c r="G266" s="10"/>
      <c r="H266" s="10"/>
      <c r="I266" s="10"/>
      <c r="J266" s="10"/>
      <c r="K266" s="12"/>
      <c r="L266" s="12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4"/>
      <c r="BK266" s="14"/>
      <c r="BL266" s="14"/>
      <c r="BM266" s="14"/>
      <c r="BN266" s="14"/>
    </row>
    <row r="267" spans="4:66" x14ac:dyDescent="0.25">
      <c r="D267" s="11"/>
      <c r="E267" s="10"/>
      <c r="F267" s="10"/>
      <c r="G267" s="10"/>
      <c r="H267" s="10"/>
      <c r="I267" s="10"/>
      <c r="J267" s="10"/>
      <c r="K267" s="12"/>
      <c r="L267" s="12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4"/>
      <c r="BK267" s="14"/>
      <c r="BL267" s="14"/>
      <c r="BM267" s="14"/>
      <c r="BN267" s="14"/>
    </row>
    <row r="268" spans="4:66" x14ac:dyDescent="0.25">
      <c r="D268" s="11"/>
      <c r="E268" s="10"/>
      <c r="F268" s="10"/>
      <c r="G268" s="10"/>
      <c r="H268" s="10"/>
      <c r="I268" s="10"/>
      <c r="J268" s="10"/>
      <c r="K268" s="12"/>
      <c r="L268" s="12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4"/>
      <c r="BK268" s="14"/>
      <c r="BL268" s="14"/>
      <c r="BM268" s="14"/>
      <c r="BN268" s="14"/>
    </row>
    <row r="269" spans="4:66" x14ac:dyDescent="0.25">
      <c r="D269" s="11"/>
      <c r="E269" s="10"/>
      <c r="F269" s="10"/>
      <c r="G269" s="10"/>
      <c r="H269" s="10"/>
      <c r="I269" s="10"/>
      <c r="J269" s="10"/>
      <c r="K269" s="12"/>
      <c r="L269" s="12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4"/>
      <c r="BK269" s="14"/>
      <c r="BL269" s="14"/>
      <c r="BM269" s="14"/>
      <c r="BN269" s="14"/>
    </row>
    <row r="270" spans="4:66" x14ac:dyDescent="0.25">
      <c r="D270" s="11"/>
      <c r="E270" s="10"/>
      <c r="F270" s="10"/>
      <c r="G270" s="10"/>
      <c r="H270" s="10"/>
      <c r="I270" s="10"/>
      <c r="J270" s="10"/>
      <c r="K270" s="12"/>
      <c r="L270" s="12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4"/>
      <c r="BK270" s="14"/>
      <c r="BL270" s="14"/>
      <c r="BM270" s="14"/>
      <c r="BN270" s="14"/>
    </row>
    <row r="271" spans="4:66" x14ac:dyDescent="0.25">
      <c r="D271" s="11"/>
      <c r="E271" s="10"/>
      <c r="F271" s="10"/>
      <c r="G271" s="10"/>
      <c r="H271" s="10"/>
      <c r="I271" s="10"/>
      <c r="J271" s="10"/>
      <c r="K271" s="12"/>
      <c r="L271" s="12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4"/>
      <c r="BK271" s="14"/>
      <c r="BL271" s="14"/>
      <c r="BM271" s="14"/>
      <c r="BN271" s="14"/>
    </row>
    <row r="272" spans="4:66" s="10" customFormat="1" x14ac:dyDescent="0.25">
      <c r="D272" s="15"/>
      <c r="K272" s="12"/>
      <c r="L272" s="12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4"/>
      <c r="BK272" s="14"/>
      <c r="BL272" s="14"/>
      <c r="BM272" s="14"/>
      <c r="BN272" s="14"/>
    </row>
    <row r="273" spans="4:66" x14ac:dyDescent="0.25">
      <c r="D273" s="11"/>
      <c r="E273" s="10"/>
      <c r="F273" s="10"/>
      <c r="G273" s="10"/>
      <c r="H273" s="10"/>
      <c r="I273" s="10"/>
      <c r="J273" s="10"/>
      <c r="K273" s="12"/>
      <c r="L273" s="12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4"/>
      <c r="BK273" s="14"/>
      <c r="BL273" s="14"/>
      <c r="BM273" s="14"/>
      <c r="BN273" s="14"/>
    </row>
    <row r="274" spans="4:66" x14ac:dyDescent="0.25">
      <c r="D274" s="11"/>
      <c r="E274" s="10"/>
      <c r="F274" s="10"/>
      <c r="G274" s="10"/>
      <c r="H274" s="10"/>
      <c r="I274" s="10"/>
      <c r="J274" s="10"/>
      <c r="K274" s="12"/>
      <c r="L274" s="12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4"/>
      <c r="BK274" s="14"/>
      <c r="BL274" s="14"/>
      <c r="BM274" s="14"/>
      <c r="BN274" s="14"/>
    </row>
    <row r="275" spans="4:66" x14ac:dyDescent="0.25">
      <c r="D275" s="11"/>
      <c r="E275" s="10"/>
      <c r="F275" s="10"/>
      <c r="G275" s="10"/>
      <c r="H275" s="10"/>
      <c r="I275" s="10"/>
      <c r="J275" s="10"/>
      <c r="K275" s="12"/>
      <c r="L275" s="12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4"/>
      <c r="BK275" s="14"/>
      <c r="BL275" s="14"/>
      <c r="BM275" s="14"/>
      <c r="BN275" s="14"/>
    </row>
    <row r="276" spans="4:66" x14ac:dyDescent="0.25">
      <c r="D276" s="11"/>
      <c r="E276" s="10"/>
      <c r="F276" s="10"/>
      <c r="G276" s="10"/>
      <c r="H276" s="10"/>
      <c r="I276" s="10"/>
      <c r="J276" s="10"/>
      <c r="K276" s="12"/>
      <c r="L276" s="12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4"/>
      <c r="BK276" s="14"/>
      <c r="BL276" s="14"/>
      <c r="BM276" s="14"/>
      <c r="BN276" s="14"/>
    </row>
    <row r="277" spans="4:66" x14ac:dyDescent="0.25">
      <c r="D277" s="11"/>
      <c r="E277" s="10"/>
      <c r="F277" s="10"/>
      <c r="G277" s="10"/>
      <c r="H277" s="10"/>
      <c r="I277" s="10"/>
      <c r="J277" s="10"/>
      <c r="K277" s="12"/>
      <c r="L277" s="12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4"/>
      <c r="BK277" s="14"/>
      <c r="BL277" s="14"/>
      <c r="BM277" s="14"/>
      <c r="BN277" s="14"/>
    </row>
    <row r="278" spans="4:66" x14ac:dyDescent="0.25">
      <c r="D278" s="11"/>
      <c r="E278" s="10"/>
      <c r="F278" s="10"/>
      <c r="G278" s="10"/>
      <c r="H278" s="10"/>
      <c r="I278" s="10"/>
      <c r="J278" s="10"/>
      <c r="K278" s="12"/>
      <c r="L278" s="12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4"/>
      <c r="BK278" s="14"/>
      <c r="BL278" s="14"/>
      <c r="BM278" s="14"/>
      <c r="BN278" s="14"/>
    </row>
    <row r="279" spans="4:66" x14ac:dyDescent="0.25">
      <c r="D279" s="11"/>
      <c r="E279" s="10"/>
      <c r="F279" s="10"/>
      <c r="G279" s="10"/>
      <c r="H279" s="10"/>
      <c r="I279" s="10"/>
      <c r="J279" s="10"/>
      <c r="K279" s="12"/>
      <c r="L279" s="12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4"/>
      <c r="BK279" s="14"/>
      <c r="BL279" s="14"/>
      <c r="BM279" s="14"/>
      <c r="BN279" s="14"/>
    </row>
    <row r="280" spans="4:66" x14ac:dyDescent="0.25">
      <c r="D280" s="11"/>
      <c r="E280" s="10"/>
      <c r="F280" s="10"/>
      <c r="G280" s="10"/>
      <c r="H280" s="10"/>
      <c r="I280" s="10"/>
      <c r="J280" s="10"/>
      <c r="K280" s="12"/>
      <c r="L280" s="12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4"/>
      <c r="BK280" s="14"/>
      <c r="BL280" s="14"/>
      <c r="BM280" s="14"/>
      <c r="BN280" s="14"/>
    </row>
    <row r="281" spans="4:66" x14ac:dyDescent="0.25">
      <c r="D281" s="11"/>
      <c r="E281" s="10"/>
      <c r="F281" s="10"/>
      <c r="G281" s="10"/>
      <c r="H281" s="10"/>
      <c r="I281" s="10"/>
      <c r="J281" s="10"/>
      <c r="K281" s="12"/>
      <c r="L281" s="12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4"/>
      <c r="BK281" s="14"/>
      <c r="BL281" s="14"/>
      <c r="BM281" s="14"/>
      <c r="BN281" s="14"/>
    </row>
    <row r="282" spans="4:66" x14ac:dyDescent="0.25">
      <c r="D282" s="11"/>
      <c r="E282" s="10"/>
      <c r="F282" s="10"/>
      <c r="G282" s="10"/>
      <c r="H282" s="10"/>
      <c r="I282" s="10"/>
      <c r="J282" s="10"/>
      <c r="K282" s="12"/>
      <c r="L282" s="12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4"/>
      <c r="BK282" s="14"/>
      <c r="BL282" s="14"/>
      <c r="BM282" s="14"/>
      <c r="BN282" s="14"/>
    </row>
    <row r="283" spans="4:66" x14ac:dyDescent="0.25">
      <c r="D283" s="11"/>
      <c r="E283" s="10"/>
      <c r="F283" s="10"/>
      <c r="G283" s="10"/>
      <c r="H283" s="10"/>
      <c r="I283" s="10"/>
      <c r="J283" s="10"/>
      <c r="K283" s="12"/>
      <c r="L283" s="12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4"/>
      <c r="BK283" s="14"/>
      <c r="BL283" s="14"/>
      <c r="BM283" s="14"/>
      <c r="BN283" s="14"/>
    </row>
    <row r="284" spans="4:66" x14ac:dyDescent="0.25">
      <c r="D284" s="11"/>
      <c r="E284" s="10"/>
      <c r="F284" s="10"/>
      <c r="G284" s="10"/>
      <c r="H284" s="10"/>
      <c r="I284" s="10"/>
      <c r="J284" s="10"/>
      <c r="K284" s="12"/>
      <c r="L284" s="12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4"/>
      <c r="BK284" s="14"/>
      <c r="BL284" s="14"/>
      <c r="BM284" s="14"/>
      <c r="BN284" s="14"/>
    </row>
    <row r="285" spans="4:66" x14ac:dyDescent="0.25">
      <c r="D285" s="11"/>
      <c r="E285" s="10"/>
      <c r="F285" s="10"/>
      <c r="G285" s="10"/>
      <c r="H285" s="10"/>
      <c r="I285" s="10"/>
      <c r="J285" s="10"/>
      <c r="K285" s="12"/>
      <c r="L285" s="12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4"/>
      <c r="BK285" s="14"/>
      <c r="BL285" s="14"/>
      <c r="BM285" s="14"/>
      <c r="BN285" s="14"/>
    </row>
    <row r="286" spans="4:66" x14ac:dyDescent="0.25">
      <c r="D286" s="11"/>
      <c r="E286" s="10"/>
      <c r="F286" s="10"/>
      <c r="G286" s="10"/>
      <c r="H286" s="10"/>
      <c r="I286" s="10"/>
      <c r="J286" s="10"/>
      <c r="K286" s="12"/>
      <c r="L286" s="12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4"/>
      <c r="BK286" s="14"/>
      <c r="BL286" s="14"/>
      <c r="BM286" s="14"/>
      <c r="BN286" s="14"/>
    </row>
    <row r="287" spans="4:66" x14ac:dyDescent="0.25">
      <c r="D287" s="11"/>
      <c r="E287" s="10"/>
      <c r="F287" s="10"/>
      <c r="G287" s="10"/>
      <c r="H287" s="10"/>
      <c r="I287" s="10"/>
      <c r="J287" s="10"/>
      <c r="K287" s="12"/>
      <c r="L287" s="12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4"/>
      <c r="BK287" s="14"/>
      <c r="BL287" s="14"/>
      <c r="BM287" s="14"/>
      <c r="BN287" s="14"/>
    </row>
    <row r="288" spans="4:66" x14ac:dyDescent="0.25">
      <c r="D288" s="11"/>
      <c r="E288" s="10"/>
      <c r="F288" s="10"/>
      <c r="G288" s="10"/>
      <c r="H288" s="10"/>
      <c r="I288" s="10"/>
      <c r="J288" s="10"/>
      <c r="K288" s="12"/>
      <c r="L288" s="12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4"/>
      <c r="BK288" s="14"/>
      <c r="BL288" s="14"/>
      <c r="BM288" s="14"/>
      <c r="BN288" s="14"/>
    </row>
    <row r="289" spans="4:66" x14ac:dyDescent="0.25">
      <c r="D289" s="11"/>
      <c r="E289" s="10"/>
      <c r="F289" s="10"/>
      <c r="G289" s="10"/>
      <c r="H289" s="10"/>
      <c r="I289" s="10"/>
      <c r="J289" s="10"/>
      <c r="K289" s="12"/>
      <c r="L289" s="12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4"/>
      <c r="BK289" s="14"/>
      <c r="BL289" s="14"/>
      <c r="BM289" s="14"/>
      <c r="BN289" s="14"/>
    </row>
    <row r="290" spans="4:66" x14ac:dyDescent="0.25">
      <c r="D290" s="11"/>
      <c r="E290" s="10"/>
      <c r="F290" s="10"/>
      <c r="G290" s="10"/>
      <c r="H290" s="10"/>
      <c r="I290" s="10"/>
      <c r="J290" s="10"/>
      <c r="K290" s="12"/>
      <c r="L290" s="12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4"/>
      <c r="BK290" s="14"/>
      <c r="BL290" s="14"/>
      <c r="BM290" s="14"/>
      <c r="BN290" s="14"/>
    </row>
    <row r="291" spans="4:66" x14ac:dyDescent="0.25">
      <c r="D291" s="11"/>
      <c r="E291" s="10"/>
      <c r="F291" s="10"/>
      <c r="G291" s="10"/>
      <c r="H291" s="10"/>
      <c r="I291" s="10"/>
      <c r="J291" s="10"/>
      <c r="K291" s="12"/>
      <c r="L291" s="12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4"/>
      <c r="BK291" s="14"/>
      <c r="BL291" s="14"/>
      <c r="BM291" s="14"/>
      <c r="BN291" s="14"/>
    </row>
    <row r="292" spans="4:66" x14ac:dyDescent="0.25">
      <c r="D292" s="11"/>
      <c r="E292" s="10"/>
      <c r="F292" s="10"/>
      <c r="G292" s="10"/>
      <c r="H292" s="10"/>
      <c r="I292" s="10"/>
      <c r="J292" s="10"/>
      <c r="K292" s="12"/>
      <c r="L292" s="12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4"/>
      <c r="BK292" s="14"/>
      <c r="BL292" s="14"/>
      <c r="BM292" s="14"/>
      <c r="BN292" s="14"/>
    </row>
    <row r="293" spans="4:66" x14ac:dyDescent="0.25">
      <c r="D293" s="11"/>
      <c r="E293" s="10"/>
      <c r="F293" s="10"/>
      <c r="G293" s="10"/>
      <c r="H293" s="10"/>
      <c r="I293" s="10"/>
      <c r="J293" s="10"/>
      <c r="K293" s="12"/>
      <c r="L293" s="12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4"/>
      <c r="BK293" s="14"/>
      <c r="BL293" s="14"/>
      <c r="BM293" s="14"/>
      <c r="BN293" s="14"/>
    </row>
    <row r="294" spans="4:66" x14ac:dyDescent="0.25">
      <c r="D294" s="11"/>
      <c r="E294" s="10"/>
      <c r="F294" s="10"/>
      <c r="G294" s="10"/>
      <c r="H294" s="10"/>
      <c r="I294" s="10"/>
      <c r="J294" s="10"/>
      <c r="K294" s="12"/>
      <c r="L294" s="12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4"/>
      <c r="BK294" s="14"/>
      <c r="BL294" s="14"/>
      <c r="BM294" s="14"/>
      <c r="BN294" s="14"/>
    </row>
    <row r="295" spans="4:66" x14ac:dyDescent="0.25">
      <c r="D295" s="11"/>
      <c r="E295" s="10"/>
      <c r="F295" s="10"/>
      <c r="G295" s="10"/>
      <c r="H295" s="10"/>
      <c r="I295" s="10"/>
      <c r="J295" s="10"/>
      <c r="K295" s="12"/>
      <c r="L295" s="12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4"/>
      <c r="BK295" s="14"/>
      <c r="BL295" s="14"/>
      <c r="BM295" s="14"/>
      <c r="BN295" s="14"/>
    </row>
    <row r="296" spans="4:66" x14ac:dyDescent="0.25">
      <c r="D296" s="11"/>
      <c r="E296" s="10"/>
      <c r="F296" s="10"/>
      <c r="G296" s="10"/>
      <c r="H296" s="10"/>
      <c r="I296" s="10"/>
      <c r="J296" s="10"/>
      <c r="K296" s="12"/>
      <c r="L296" s="12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4"/>
      <c r="BK296" s="14"/>
      <c r="BL296" s="14"/>
      <c r="BM296" s="14"/>
      <c r="BN296" s="14"/>
    </row>
    <row r="297" spans="4:66" x14ac:dyDescent="0.25">
      <c r="D297" s="11"/>
      <c r="E297" s="10"/>
      <c r="F297" s="10"/>
      <c r="G297" s="10"/>
      <c r="H297" s="10"/>
      <c r="I297" s="10"/>
      <c r="J297" s="10"/>
      <c r="K297" s="12"/>
      <c r="L297" s="12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4"/>
      <c r="BK297" s="14"/>
      <c r="BL297" s="14"/>
      <c r="BM297" s="14"/>
      <c r="BN297" s="14"/>
    </row>
    <row r="298" spans="4:66" x14ac:dyDescent="0.25">
      <c r="D298" s="11"/>
      <c r="E298" s="10"/>
      <c r="F298" s="10"/>
      <c r="G298" s="10"/>
      <c r="H298" s="10"/>
      <c r="I298" s="10"/>
      <c r="J298" s="10"/>
      <c r="K298" s="12"/>
      <c r="L298" s="12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4"/>
      <c r="BK298" s="14"/>
      <c r="BL298" s="14"/>
      <c r="BM298" s="14"/>
      <c r="BN298" s="14"/>
    </row>
    <row r="299" spans="4:66" x14ac:dyDescent="0.25">
      <c r="D299" s="11"/>
      <c r="E299" s="10"/>
      <c r="F299" s="10"/>
      <c r="G299" s="10"/>
      <c r="H299" s="10"/>
      <c r="I299" s="10"/>
      <c r="J299" s="10"/>
      <c r="K299" s="12"/>
      <c r="L299" s="12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4"/>
      <c r="BK299" s="14"/>
      <c r="BL299" s="14"/>
      <c r="BM299" s="14"/>
      <c r="BN299" s="14"/>
    </row>
    <row r="300" spans="4:66" x14ac:dyDescent="0.25">
      <c r="D300" s="11"/>
      <c r="E300" s="10"/>
      <c r="F300" s="10"/>
      <c r="G300" s="10"/>
      <c r="H300" s="10"/>
      <c r="I300" s="10"/>
      <c r="J300" s="10"/>
      <c r="K300" s="12"/>
      <c r="L300" s="12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4"/>
      <c r="BK300" s="14"/>
      <c r="BL300" s="14"/>
      <c r="BM300" s="14"/>
      <c r="BN300" s="14"/>
    </row>
    <row r="301" spans="4:66" x14ac:dyDescent="0.25">
      <c r="D301" s="11"/>
      <c r="E301" s="10"/>
      <c r="F301" s="10"/>
      <c r="G301" s="10"/>
      <c r="H301" s="10"/>
      <c r="I301" s="10"/>
      <c r="J301" s="10"/>
      <c r="K301" s="12"/>
      <c r="L301" s="12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4"/>
      <c r="BK301" s="14"/>
      <c r="BL301" s="14"/>
      <c r="BM301" s="14"/>
      <c r="BN301" s="14"/>
    </row>
    <row r="302" spans="4:66" x14ac:dyDescent="0.25">
      <c r="D302" s="11"/>
      <c r="E302" s="10"/>
      <c r="F302" s="10"/>
      <c r="G302" s="10"/>
      <c r="H302" s="10"/>
      <c r="I302" s="10"/>
      <c r="J302" s="10"/>
      <c r="K302" s="12"/>
      <c r="L302" s="12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4"/>
      <c r="BK302" s="14"/>
      <c r="BL302" s="14"/>
      <c r="BM302" s="14"/>
      <c r="BN302" s="14"/>
    </row>
    <row r="303" spans="4:66" x14ac:dyDescent="0.25">
      <c r="D303" s="11"/>
      <c r="E303" s="10"/>
      <c r="F303" s="10"/>
      <c r="G303" s="10"/>
      <c r="H303" s="10"/>
      <c r="I303" s="10"/>
      <c r="J303" s="10"/>
      <c r="K303" s="12"/>
      <c r="L303" s="12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4"/>
      <c r="BK303" s="14"/>
      <c r="BL303" s="14"/>
      <c r="BM303" s="14"/>
      <c r="BN303" s="14"/>
    </row>
    <row r="304" spans="4:66" x14ac:dyDescent="0.25">
      <c r="D304" s="11"/>
      <c r="E304" s="10"/>
      <c r="F304" s="10"/>
      <c r="G304" s="10"/>
      <c r="H304" s="10"/>
      <c r="I304" s="10"/>
      <c r="J304" s="10"/>
      <c r="K304" s="12"/>
      <c r="L304" s="12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4"/>
      <c r="BK304" s="14"/>
      <c r="BL304" s="14"/>
      <c r="BM304" s="14"/>
      <c r="BN304" s="14"/>
    </row>
    <row r="305" spans="4:66" x14ac:dyDescent="0.25">
      <c r="D305" s="11"/>
      <c r="E305" s="10"/>
      <c r="F305" s="10"/>
      <c r="G305" s="10"/>
      <c r="H305" s="10"/>
      <c r="I305" s="10"/>
      <c r="J305" s="10"/>
      <c r="K305" s="12"/>
      <c r="L305" s="12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4"/>
      <c r="BK305" s="14"/>
      <c r="BL305" s="14"/>
      <c r="BM305" s="14"/>
      <c r="BN305" s="14"/>
    </row>
    <row r="306" spans="4:66" x14ac:dyDescent="0.25">
      <c r="D306" s="11"/>
      <c r="E306" s="10"/>
      <c r="F306" s="10"/>
      <c r="G306" s="10"/>
      <c r="H306" s="10"/>
      <c r="I306" s="10"/>
      <c r="J306" s="10"/>
      <c r="K306" s="12"/>
      <c r="L306" s="12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4"/>
      <c r="BK306" s="14"/>
      <c r="BL306" s="14"/>
      <c r="BM306" s="14"/>
      <c r="BN306" s="14"/>
    </row>
    <row r="307" spans="4:66" x14ac:dyDescent="0.25">
      <c r="D307" s="11"/>
      <c r="E307" s="10"/>
      <c r="F307" s="10"/>
      <c r="G307" s="10"/>
      <c r="H307" s="10"/>
      <c r="I307" s="10"/>
      <c r="J307" s="10"/>
      <c r="K307" s="12"/>
      <c r="L307" s="12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4"/>
      <c r="BK307" s="14"/>
      <c r="BL307" s="14"/>
      <c r="BM307" s="14"/>
      <c r="BN307" s="14"/>
    </row>
    <row r="308" spans="4:66" x14ac:dyDescent="0.25">
      <c r="D308" s="11"/>
      <c r="E308" s="10"/>
      <c r="F308" s="10"/>
      <c r="G308" s="10"/>
      <c r="H308" s="10"/>
      <c r="I308" s="10"/>
      <c r="J308" s="10"/>
      <c r="K308" s="12"/>
      <c r="L308" s="12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4"/>
      <c r="BK308" s="14"/>
      <c r="BL308" s="14"/>
      <c r="BM308" s="14"/>
      <c r="BN308" s="14"/>
    </row>
    <row r="309" spans="4:66" x14ac:dyDescent="0.25">
      <c r="D309" s="11"/>
      <c r="E309" s="10"/>
      <c r="F309" s="10"/>
      <c r="G309" s="10"/>
      <c r="H309" s="10"/>
      <c r="I309" s="10"/>
      <c r="J309" s="10"/>
      <c r="K309" s="12"/>
      <c r="L309" s="12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4"/>
      <c r="BK309" s="14"/>
      <c r="BL309" s="14"/>
      <c r="BM309" s="14"/>
      <c r="BN309" s="14"/>
    </row>
    <row r="310" spans="4:66" x14ac:dyDescent="0.25">
      <c r="D310" s="11"/>
      <c r="E310" s="10"/>
      <c r="F310" s="10"/>
      <c r="G310" s="10"/>
      <c r="H310" s="10"/>
      <c r="I310" s="10"/>
      <c r="J310" s="10"/>
      <c r="K310" s="12"/>
      <c r="L310" s="12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4"/>
      <c r="BK310" s="14"/>
      <c r="BL310" s="14"/>
      <c r="BM310" s="14"/>
      <c r="BN310" s="14"/>
    </row>
    <row r="311" spans="4:66" x14ac:dyDescent="0.25">
      <c r="D311" s="11"/>
      <c r="E311" s="10"/>
      <c r="F311" s="10"/>
      <c r="G311" s="10"/>
      <c r="H311" s="10"/>
      <c r="I311" s="10"/>
      <c r="J311" s="10"/>
      <c r="K311" s="12"/>
      <c r="L311" s="12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4"/>
      <c r="BK311" s="14"/>
      <c r="BL311" s="14"/>
      <c r="BM311" s="14"/>
      <c r="BN311" s="14"/>
    </row>
    <row r="312" spans="4:66" x14ac:dyDescent="0.25">
      <c r="D312" s="11"/>
      <c r="E312" s="10"/>
      <c r="F312" s="10"/>
      <c r="G312" s="10"/>
      <c r="H312" s="10"/>
      <c r="I312" s="10"/>
      <c r="J312" s="10"/>
      <c r="K312" s="12"/>
      <c r="L312" s="12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4"/>
      <c r="BK312" s="14"/>
      <c r="BL312" s="14"/>
      <c r="BM312" s="14"/>
      <c r="BN312" s="14"/>
    </row>
    <row r="313" spans="4:66" x14ac:dyDescent="0.25">
      <c r="D313" s="11"/>
      <c r="E313" s="10"/>
      <c r="F313" s="10"/>
      <c r="G313" s="10"/>
      <c r="H313" s="10"/>
      <c r="I313" s="10"/>
      <c r="J313" s="10"/>
      <c r="K313" s="12"/>
      <c r="L313" s="12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4"/>
      <c r="BK313" s="14"/>
      <c r="BL313" s="14"/>
      <c r="BM313" s="14"/>
      <c r="BN313" s="14"/>
    </row>
    <row r="314" spans="4:66" x14ac:dyDescent="0.25">
      <c r="D314" s="11"/>
      <c r="E314" s="10"/>
      <c r="F314" s="10"/>
      <c r="G314" s="10"/>
      <c r="H314" s="10"/>
      <c r="I314" s="10"/>
      <c r="J314" s="10"/>
      <c r="K314" s="12"/>
      <c r="L314" s="12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4"/>
      <c r="BK314" s="14"/>
      <c r="BL314" s="14"/>
      <c r="BM314" s="14"/>
      <c r="BN314" s="14"/>
    </row>
    <row r="315" spans="4:66" x14ac:dyDescent="0.25">
      <c r="D315" s="11"/>
      <c r="E315" s="10"/>
      <c r="F315" s="10"/>
      <c r="G315" s="10"/>
      <c r="H315" s="10"/>
      <c r="I315" s="10"/>
      <c r="J315" s="10"/>
      <c r="K315" s="12"/>
      <c r="L315" s="12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4"/>
      <c r="BK315" s="14"/>
      <c r="BL315" s="14"/>
      <c r="BM315" s="14"/>
      <c r="BN315" s="14"/>
    </row>
    <row r="316" spans="4:66" x14ac:dyDescent="0.25">
      <c r="D316" s="11"/>
      <c r="E316" s="10"/>
      <c r="F316" s="10"/>
      <c r="G316" s="10"/>
      <c r="H316" s="10"/>
      <c r="I316" s="10"/>
      <c r="J316" s="10"/>
      <c r="K316" s="12"/>
      <c r="L316" s="12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4"/>
      <c r="BK316" s="14"/>
      <c r="BL316" s="14"/>
      <c r="BM316" s="14"/>
      <c r="BN316" s="14"/>
    </row>
    <row r="317" spans="4:66" x14ac:dyDescent="0.25">
      <c r="D317" s="11"/>
      <c r="E317" s="10"/>
      <c r="F317" s="10"/>
      <c r="G317" s="10"/>
      <c r="H317" s="10"/>
      <c r="I317" s="10"/>
      <c r="J317" s="10"/>
      <c r="K317" s="12"/>
      <c r="L317" s="12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4"/>
      <c r="BK317" s="14"/>
      <c r="BL317" s="14"/>
      <c r="BM317" s="14"/>
      <c r="BN317" s="14"/>
    </row>
    <row r="318" spans="4:66" x14ac:dyDescent="0.25">
      <c r="D318" s="11"/>
      <c r="E318" s="10"/>
      <c r="F318" s="10"/>
      <c r="G318" s="10"/>
      <c r="H318" s="10"/>
      <c r="I318" s="10"/>
      <c r="J318" s="10"/>
      <c r="K318" s="12"/>
      <c r="L318" s="12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4"/>
      <c r="BK318" s="14"/>
      <c r="BL318" s="14"/>
      <c r="BM318" s="14"/>
      <c r="BN318" s="14"/>
    </row>
    <row r="319" spans="4:66" x14ac:dyDescent="0.25">
      <c r="D319" s="11"/>
      <c r="E319" s="10"/>
      <c r="F319" s="10"/>
      <c r="G319" s="10"/>
      <c r="H319" s="10"/>
      <c r="I319" s="10"/>
      <c r="J319" s="10"/>
      <c r="K319" s="12"/>
      <c r="L319" s="12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4"/>
      <c r="BK319" s="14"/>
      <c r="BL319" s="14"/>
      <c r="BM319" s="14"/>
      <c r="BN319" s="14"/>
    </row>
    <row r="320" spans="4:66" x14ac:dyDescent="0.25">
      <c r="D320" s="11"/>
      <c r="E320" s="10"/>
      <c r="F320" s="10"/>
      <c r="G320" s="10"/>
      <c r="H320" s="10"/>
      <c r="I320" s="10"/>
      <c r="J320" s="10"/>
      <c r="K320" s="12"/>
      <c r="L320" s="12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4"/>
      <c r="BK320" s="14"/>
      <c r="BL320" s="14"/>
      <c r="BM320" s="14"/>
      <c r="BN320" s="14"/>
    </row>
    <row r="321" spans="4:66" x14ac:dyDescent="0.25">
      <c r="D321" s="11"/>
      <c r="E321" s="10"/>
      <c r="F321" s="10"/>
      <c r="G321" s="10"/>
      <c r="H321" s="10"/>
      <c r="I321" s="10"/>
      <c r="J321" s="10"/>
      <c r="K321" s="12"/>
      <c r="L321" s="12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4"/>
      <c r="BK321" s="14"/>
      <c r="BL321" s="14"/>
      <c r="BM321" s="14"/>
      <c r="BN321" s="14"/>
    </row>
    <row r="322" spans="4:66" x14ac:dyDescent="0.25">
      <c r="D322" s="11"/>
      <c r="E322" s="10"/>
      <c r="F322" s="10"/>
      <c r="G322" s="10"/>
      <c r="H322" s="10"/>
      <c r="I322" s="10"/>
      <c r="J322" s="10"/>
      <c r="K322" s="12"/>
      <c r="L322" s="12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4"/>
      <c r="BK322" s="14"/>
      <c r="BL322" s="14"/>
      <c r="BM322" s="14"/>
      <c r="BN322" s="14"/>
    </row>
    <row r="323" spans="4:66" x14ac:dyDescent="0.25">
      <c r="D323" s="11"/>
      <c r="E323" s="10"/>
      <c r="F323" s="10"/>
      <c r="G323" s="10"/>
      <c r="H323" s="10"/>
      <c r="I323" s="10"/>
      <c r="J323" s="10"/>
      <c r="K323" s="12"/>
      <c r="L323" s="12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4"/>
      <c r="BK323" s="14"/>
      <c r="BL323" s="14"/>
      <c r="BM323" s="14"/>
      <c r="BN323" s="14"/>
    </row>
    <row r="324" spans="4:66" x14ac:dyDescent="0.25">
      <c r="D324" s="11"/>
      <c r="E324" s="10"/>
      <c r="F324" s="10"/>
      <c r="G324" s="10"/>
      <c r="H324" s="10"/>
      <c r="I324" s="10"/>
      <c r="J324" s="10"/>
      <c r="K324" s="12"/>
      <c r="L324" s="12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4"/>
      <c r="BK324" s="14"/>
      <c r="BL324" s="14"/>
      <c r="BM324" s="14"/>
      <c r="BN324" s="14"/>
    </row>
    <row r="325" spans="4:66" x14ac:dyDescent="0.25">
      <c r="D325" s="11"/>
      <c r="E325" s="10"/>
      <c r="F325" s="10"/>
      <c r="G325" s="10"/>
      <c r="H325" s="10"/>
      <c r="I325" s="10"/>
      <c r="J325" s="10"/>
      <c r="K325" s="12"/>
      <c r="L325" s="12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4"/>
      <c r="BK325" s="14"/>
      <c r="BL325" s="14"/>
      <c r="BM325" s="14"/>
      <c r="BN325" s="14"/>
    </row>
    <row r="326" spans="4:66" x14ac:dyDescent="0.25">
      <c r="D326" s="11"/>
      <c r="E326" s="10"/>
      <c r="F326" s="10"/>
      <c r="G326" s="10"/>
      <c r="H326" s="10"/>
      <c r="I326" s="10"/>
      <c r="J326" s="10"/>
      <c r="K326" s="12"/>
      <c r="L326" s="12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4"/>
      <c r="BK326" s="14"/>
      <c r="BL326" s="14"/>
      <c r="BM326" s="14"/>
      <c r="BN326" s="14"/>
    </row>
    <row r="327" spans="4:66" x14ac:dyDescent="0.25">
      <c r="D327" s="11"/>
      <c r="E327" s="10"/>
      <c r="F327" s="10"/>
      <c r="G327" s="10"/>
      <c r="H327" s="10"/>
      <c r="I327" s="10"/>
      <c r="J327" s="10"/>
      <c r="K327" s="12"/>
      <c r="L327" s="12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4"/>
      <c r="BK327" s="14"/>
      <c r="BL327" s="14"/>
      <c r="BM327" s="14"/>
      <c r="BN327" s="14"/>
    </row>
    <row r="328" spans="4:66" x14ac:dyDescent="0.25">
      <c r="D328" s="11"/>
      <c r="E328" s="10"/>
      <c r="F328" s="10"/>
      <c r="G328" s="10"/>
      <c r="H328" s="10"/>
      <c r="I328" s="10"/>
      <c r="J328" s="10"/>
      <c r="K328" s="12"/>
      <c r="L328" s="12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4"/>
      <c r="BK328" s="14"/>
      <c r="BL328" s="14"/>
      <c r="BM328" s="14"/>
      <c r="BN328" s="14"/>
    </row>
    <row r="329" spans="4:66" x14ac:dyDescent="0.25">
      <c r="D329" s="11"/>
      <c r="E329" s="10"/>
      <c r="F329" s="10"/>
      <c r="G329" s="10"/>
      <c r="H329" s="10"/>
      <c r="I329" s="10"/>
      <c r="J329" s="10"/>
      <c r="K329" s="12"/>
      <c r="L329" s="12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4"/>
      <c r="BK329" s="14"/>
      <c r="BL329" s="14"/>
      <c r="BM329" s="14"/>
      <c r="BN329" s="14"/>
    </row>
    <row r="330" spans="4:66" x14ac:dyDescent="0.25">
      <c r="D330" s="11"/>
      <c r="E330" s="10"/>
      <c r="F330" s="10"/>
      <c r="G330" s="10"/>
      <c r="H330" s="10"/>
      <c r="I330" s="10"/>
      <c r="J330" s="10"/>
      <c r="K330" s="12"/>
      <c r="L330" s="12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4"/>
      <c r="BK330" s="14"/>
      <c r="BL330" s="14"/>
      <c r="BM330" s="14"/>
      <c r="BN330" s="14"/>
    </row>
    <row r="331" spans="4:66" x14ac:dyDescent="0.25">
      <c r="D331" s="11"/>
      <c r="E331" s="10"/>
      <c r="F331" s="10"/>
      <c r="G331" s="10"/>
      <c r="H331" s="10"/>
      <c r="I331" s="10"/>
      <c r="J331" s="10"/>
      <c r="K331" s="12"/>
      <c r="L331" s="12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4"/>
      <c r="BK331" s="14"/>
      <c r="BL331" s="14"/>
      <c r="BM331" s="14"/>
      <c r="BN331" s="14"/>
    </row>
    <row r="332" spans="4:66" x14ac:dyDescent="0.25">
      <c r="D332" s="11"/>
      <c r="E332" s="10"/>
      <c r="F332" s="10"/>
      <c r="G332" s="10"/>
      <c r="H332" s="10"/>
      <c r="I332" s="10"/>
      <c r="J332" s="10"/>
      <c r="K332" s="12"/>
      <c r="L332" s="12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4"/>
      <c r="BK332" s="14"/>
      <c r="BL332" s="14"/>
      <c r="BM332" s="14"/>
      <c r="BN332" s="14"/>
    </row>
    <row r="333" spans="4:66" x14ac:dyDescent="0.25">
      <c r="D333" s="11"/>
      <c r="E333" s="10"/>
      <c r="F333" s="10"/>
      <c r="G333" s="10"/>
      <c r="H333" s="10"/>
      <c r="I333" s="10"/>
      <c r="J333" s="10"/>
      <c r="K333" s="12"/>
      <c r="L333" s="12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4"/>
      <c r="BK333" s="14"/>
      <c r="BL333" s="14"/>
      <c r="BM333" s="14"/>
      <c r="BN333" s="14"/>
    </row>
    <row r="334" spans="4:66" x14ac:dyDescent="0.25">
      <c r="D334" s="11"/>
      <c r="E334" s="10"/>
      <c r="F334" s="10"/>
      <c r="G334" s="10"/>
      <c r="H334" s="10"/>
      <c r="I334" s="10"/>
      <c r="J334" s="10"/>
      <c r="K334" s="12"/>
      <c r="L334" s="12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4"/>
      <c r="BK334" s="14"/>
      <c r="BL334" s="14"/>
      <c r="BM334" s="14"/>
      <c r="BN334" s="14"/>
    </row>
    <row r="335" spans="4:66" x14ac:dyDescent="0.25">
      <c r="D335" s="11"/>
      <c r="E335" s="10"/>
      <c r="F335" s="10"/>
      <c r="G335" s="10"/>
      <c r="H335" s="10"/>
      <c r="I335" s="10"/>
      <c r="J335" s="10"/>
      <c r="K335" s="12"/>
      <c r="L335" s="12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4"/>
      <c r="BK335" s="14"/>
      <c r="BL335" s="14"/>
      <c r="BM335" s="14"/>
      <c r="BN335" s="14"/>
    </row>
    <row r="336" spans="4:66" x14ac:dyDescent="0.25">
      <c r="D336" s="11"/>
      <c r="E336" s="10"/>
      <c r="F336" s="10"/>
      <c r="G336" s="10"/>
      <c r="H336" s="10"/>
      <c r="I336" s="10"/>
      <c r="J336" s="10"/>
      <c r="K336" s="12"/>
      <c r="L336" s="12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4"/>
      <c r="BK336" s="14"/>
      <c r="BL336" s="14"/>
      <c r="BM336" s="14"/>
      <c r="BN336" s="14"/>
    </row>
    <row r="337" spans="4:66" x14ac:dyDescent="0.25">
      <c r="D337" s="11"/>
      <c r="E337" s="10"/>
      <c r="F337" s="10"/>
      <c r="G337" s="10"/>
      <c r="H337" s="10"/>
      <c r="I337" s="10"/>
      <c r="J337" s="10"/>
      <c r="K337" s="12"/>
      <c r="L337" s="12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4"/>
      <c r="BK337" s="14"/>
      <c r="BL337" s="14"/>
      <c r="BM337" s="14"/>
      <c r="BN337" s="14"/>
    </row>
    <row r="338" spans="4:66" x14ac:dyDescent="0.25">
      <c r="D338" s="11"/>
      <c r="E338" s="10"/>
      <c r="F338" s="10"/>
      <c r="G338" s="10"/>
      <c r="H338" s="10"/>
      <c r="I338" s="10"/>
      <c r="J338" s="10"/>
      <c r="K338" s="12"/>
      <c r="L338" s="12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4"/>
      <c r="BK338" s="14"/>
      <c r="BL338" s="14"/>
      <c r="BM338" s="14"/>
      <c r="BN338" s="14"/>
    </row>
    <row r="339" spans="4:66" x14ac:dyDescent="0.25">
      <c r="D339" s="11"/>
      <c r="E339" s="10"/>
      <c r="F339" s="10"/>
      <c r="G339" s="10"/>
      <c r="H339" s="10"/>
      <c r="I339" s="10"/>
      <c r="J339" s="10"/>
      <c r="K339" s="12"/>
      <c r="L339" s="12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4"/>
      <c r="BK339" s="14"/>
      <c r="BL339" s="14"/>
      <c r="BM339" s="14"/>
      <c r="BN339" s="14"/>
    </row>
    <row r="340" spans="4:66" x14ac:dyDescent="0.25">
      <c r="D340" s="11"/>
      <c r="E340" s="10"/>
      <c r="F340" s="10"/>
      <c r="G340" s="10"/>
      <c r="H340" s="10"/>
      <c r="I340" s="10"/>
      <c r="J340" s="10"/>
      <c r="K340" s="12"/>
      <c r="L340" s="12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4"/>
      <c r="BK340" s="14"/>
      <c r="BL340" s="14"/>
      <c r="BM340" s="14"/>
      <c r="BN340" s="14"/>
    </row>
    <row r="341" spans="4:66" x14ac:dyDescent="0.25">
      <c r="D341" s="11"/>
      <c r="E341" s="10"/>
      <c r="F341" s="10"/>
      <c r="G341" s="10"/>
      <c r="H341" s="10"/>
      <c r="I341" s="10"/>
      <c r="J341" s="10"/>
      <c r="K341" s="12"/>
      <c r="L341" s="12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4"/>
      <c r="BK341" s="14"/>
      <c r="BL341" s="14"/>
      <c r="BM341" s="14"/>
      <c r="BN341" s="14"/>
    </row>
    <row r="342" spans="4:66" x14ac:dyDescent="0.25">
      <c r="D342" s="11"/>
      <c r="E342" s="10"/>
      <c r="F342" s="10"/>
      <c r="G342" s="10"/>
      <c r="H342" s="10"/>
      <c r="I342" s="10"/>
      <c r="J342" s="10"/>
      <c r="K342" s="12"/>
      <c r="L342" s="12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4"/>
      <c r="BK342" s="14"/>
      <c r="BL342" s="14"/>
      <c r="BM342" s="14"/>
      <c r="BN342" s="14"/>
    </row>
    <row r="343" spans="4:66" x14ac:dyDescent="0.25">
      <c r="D343" s="11"/>
      <c r="E343" s="10"/>
      <c r="F343" s="10"/>
      <c r="G343" s="10"/>
      <c r="H343" s="10"/>
      <c r="I343" s="10"/>
      <c r="J343" s="10"/>
      <c r="K343" s="12"/>
      <c r="L343" s="12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4"/>
      <c r="BK343" s="14"/>
      <c r="BL343" s="14"/>
      <c r="BM343" s="14"/>
      <c r="BN343" s="14"/>
    </row>
    <row r="344" spans="4:66" x14ac:dyDescent="0.25">
      <c r="D344" s="11"/>
      <c r="E344" s="10"/>
      <c r="F344" s="10"/>
      <c r="G344" s="10"/>
      <c r="H344" s="10"/>
      <c r="I344" s="10"/>
      <c r="J344" s="10"/>
      <c r="K344" s="12"/>
      <c r="L344" s="12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4"/>
      <c r="BK344" s="14"/>
      <c r="BL344" s="14"/>
      <c r="BM344" s="14"/>
      <c r="BN344" s="14"/>
    </row>
    <row r="345" spans="4:66" x14ac:dyDescent="0.25">
      <c r="D345" s="11"/>
      <c r="E345" s="10"/>
      <c r="F345" s="10"/>
      <c r="G345" s="10"/>
      <c r="H345" s="10"/>
      <c r="I345" s="10"/>
      <c r="J345" s="10"/>
      <c r="K345" s="12"/>
      <c r="L345" s="12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4"/>
      <c r="BK345" s="14"/>
      <c r="BL345" s="14"/>
      <c r="BM345" s="14"/>
      <c r="BN345" s="14"/>
    </row>
    <row r="346" spans="4:66" x14ac:dyDescent="0.25">
      <c r="D346" s="11"/>
      <c r="E346" s="10"/>
      <c r="F346" s="10"/>
      <c r="G346" s="10"/>
      <c r="H346" s="10"/>
      <c r="I346" s="10"/>
      <c r="J346" s="10"/>
      <c r="K346" s="12"/>
      <c r="L346" s="12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4"/>
      <c r="BK346" s="14"/>
      <c r="BL346" s="14"/>
      <c r="BM346" s="14"/>
      <c r="BN346" s="14"/>
    </row>
    <row r="347" spans="4:66" x14ac:dyDescent="0.25">
      <c r="D347" s="11"/>
      <c r="E347" s="10"/>
      <c r="F347" s="10"/>
      <c r="G347" s="10"/>
      <c r="H347" s="10"/>
      <c r="I347" s="10"/>
      <c r="J347" s="10"/>
      <c r="K347" s="12"/>
      <c r="L347" s="12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4"/>
      <c r="BK347" s="14"/>
      <c r="BL347" s="14"/>
      <c r="BM347" s="14"/>
      <c r="BN347" s="14"/>
    </row>
    <row r="348" spans="4:66" x14ac:dyDescent="0.25">
      <c r="D348" s="11"/>
      <c r="E348" s="10"/>
      <c r="F348" s="10"/>
      <c r="G348" s="10"/>
      <c r="H348" s="10"/>
      <c r="I348" s="10"/>
      <c r="J348" s="10"/>
      <c r="K348" s="12"/>
      <c r="L348" s="12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4"/>
      <c r="BK348" s="14"/>
      <c r="BL348" s="14"/>
      <c r="BM348" s="14"/>
      <c r="BN348" s="14"/>
    </row>
    <row r="349" spans="4:66" x14ac:dyDescent="0.25">
      <c r="D349" s="11"/>
      <c r="E349" s="10"/>
      <c r="F349" s="10"/>
      <c r="G349" s="10"/>
      <c r="H349" s="10"/>
      <c r="I349" s="10"/>
      <c r="J349" s="10"/>
      <c r="K349" s="12"/>
      <c r="L349" s="12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4"/>
      <c r="BK349" s="14"/>
      <c r="BL349" s="14"/>
      <c r="BM349" s="14"/>
      <c r="BN349" s="14"/>
    </row>
    <row r="350" spans="4:66" x14ac:dyDescent="0.25">
      <c r="D350" s="11"/>
      <c r="E350" s="10"/>
      <c r="F350" s="10"/>
      <c r="G350" s="10"/>
      <c r="H350" s="10"/>
      <c r="I350" s="10"/>
      <c r="J350" s="10"/>
      <c r="K350" s="12"/>
      <c r="L350" s="12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4"/>
      <c r="BK350" s="14"/>
      <c r="BL350" s="14"/>
      <c r="BM350" s="14"/>
      <c r="BN350" s="14"/>
    </row>
    <row r="351" spans="4:66" x14ac:dyDescent="0.25">
      <c r="D351" s="11"/>
      <c r="E351" s="10"/>
      <c r="F351" s="10"/>
      <c r="G351" s="10"/>
      <c r="H351" s="10"/>
      <c r="I351" s="10"/>
      <c r="J351" s="10"/>
      <c r="K351" s="12"/>
      <c r="L351" s="12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4"/>
      <c r="BK351" s="14"/>
      <c r="BL351" s="14"/>
      <c r="BM351" s="14"/>
      <c r="BN351" s="14"/>
    </row>
    <row r="352" spans="4:66" x14ac:dyDescent="0.25">
      <c r="D352" s="11"/>
      <c r="E352" s="10"/>
      <c r="F352" s="10"/>
      <c r="G352" s="10"/>
      <c r="H352" s="10"/>
      <c r="I352" s="10"/>
      <c r="J352" s="10"/>
      <c r="K352" s="12"/>
      <c r="L352" s="12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4"/>
      <c r="BK352" s="14"/>
      <c r="BL352" s="14"/>
      <c r="BM352" s="14"/>
      <c r="BN352" s="14"/>
    </row>
    <row r="353" spans="4:66" x14ac:dyDescent="0.25">
      <c r="D353" s="11"/>
      <c r="E353" s="10"/>
      <c r="F353" s="10"/>
      <c r="G353" s="10"/>
      <c r="H353" s="10"/>
      <c r="I353" s="10"/>
      <c r="J353" s="10"/>
      <c r="K353" s="12"/>
      <c r="L353" s="12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4"/>
      <c r="BK353" s="14"/>
      <c r="BL353" s="14"/>
      <c r="BM353" s="14"/>
      <c r="BN353" s="14"/>
    </row>
    <row r="354" spans="4:66" x14ac:dyDescent="0.25">
      <c r="D354" s="11"/>
      <c r="E354" s="10"/>
      <c r="F354" s="10"/>
      <c r="G354" s="10"/>
      <c r="H354" s="10"/>
      <c r="I354" s="10"/>
      <c r="J354" s="10"/>
      <c r="K354" s="12"/>
      <c r="L354" s="12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4"/>
      <c r="BK354" s="14"/>
      <c r="BL354" s="14"/>
      <c r="BM354" s="14"/>
      <c r="BN354" s="14"/>
    </row>
    <row r="355" spans="4:66" x14ac:dyDescent="0.25">
      <c r="D355" s="11"/>
      <c r="E355" s="10"/>
      <c r="F355" s="10"/>
      <c r="G355" s="10"/>
      <c r="H355" s="10"/>
      <c r="I355" s="10"/>
      <c r="J355" s="10"/>
      <c r="K355" s="12"/>
      <c r="L355" s="12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4"/>
      <c r="BK355" s="14"/>
      <c r="BL355" s="14"/>
      <c r="BM355" s="14"/>
      <c r="BN355" s="14"/>
    </row>
    <row r="356" spans="4:66" x14ac:dyDescent="0.25">
      <c r="D356" s="11"/>
      <c r="E356" s="10"/>
      <c r="F356" s="10"/>
      <c r="G356" s="10"/>
      <c r="H356" s="10"/>
      <c r="I356" s="10"/>
      <c r="J356" s="10"/>
      <c r="K356" s="12"/>
      <c r="L356" s="12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4"/>
      <c r="BK356" s="14"/>
      <c r="BL356" s="14"/>
      <c r="BM356" s="14"/>
      <c r="BN356" s="14"/>
    </row>
    <row r="357" spans="4:66" x14ac:dyDescent="0.25">
      <c r="D357" s="11"/>
      <c r="E357" s="10"/>
      <c r="F357" s="10"/>
      <c r="G357" s="10"/>
      <c r="H357" s="10"/>
      <c r="I357" s="10"/>
      <c r="J357" s="10"/>
      <c r="K357" s="12"/>
      <c r="L357" s="12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4"/>
      <c r="BK357" s="14"/>
      <c r="BL357" s="14"/>
      <c r="BM357" s="14"/>
      <c r="BN357" s="14"/>
    </row>
    <row r="358" spans="4:66" x14ac:dyDescent="0.25">
      <c r="D358" s="11"/>
      <c r="E358" s="10"/>
      <c r="F358" s="10"/>
      <c r="G358" s="10"/>
      <c r="H358" s="10"/>
      <c r="I358" s="10"/>
      <c r="J358" s="10"/>
      <c r="K358" s="12"/>
      <c r="L358" s="12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4"/>
      <c r="BK358" s="14"/>
      <c r="BL358" s="14"/>
      <c r="BM358" s="14"/>
      <c r="BN358" s="14"/>
    </row>
    <row r="359" spans="4:66" x14ac:dyDescent="0.25">
      <c r="D359" s="11"/>
      <c r="E359" s="10"/>
      <c r="F359" s="10"/>
      <c r="G359" s="10"/>
      <c r="H359" s="10"/>
      <c r="I359" s="10"/>
      <c r="J359" s="10"/>
      <c r="K359" s="12"/>
      <c r="L359" s="12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4"/>
      <c r="BK359" s="14"/>
      <c r="BL359" s="14"/>
      <c r="BM359" s="14"/>
      <c r="BN359" s="14"/>
    </row>
    <row r="360" spans="4:66" x14ac:dyDescent="0.25">
      <c r="D360" s="11"/>
      <c r="E360" s="10"/>
      <c r="F360" s="10"/>
      <c r="G360" s="10"/>
      <c r="H360" s="10"/>
      <c r="I360" s="10"/>
      <c r="J360" s="10"/>
      <c r="K360" s="12"/>
      <c r="L360" s="12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4"/>
      <c r="BK360" s="14"/>
      <c r="BL360" s="14"/>
      <c r="BM360" s="14"/>
      <c r="BN360" s="14"/>
    </row>
    <row r="361" spans="4:66" x14ac:dyDescent="0.25">
      <c r="D361" s="11"/>
      <c r="E361" s="10"/>
      <c r="F361" s="10"/>
      <c r="G361" s="10"/>
      <c r="H361" s="10"/>
      <c r="I361" s="10"/>
      <c r="J361" s="10"/>
      <c r="K361" s="12"/>
      <c r="L361" s="12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4"/>
      <c r="BK361" s="14"/>
      <c r="BL361" s="14"/>
      <c r="BM361" s="14"/>
      <c r="BN361" s="14"/>
    </row>
    <row r="362" spans="4:66" x14ac:dyDescent="0.25">
      <c r="D362" s="11"/>
      <c r="E362" s="10"/>
      <c r="F362" s="10"/>
      <c r="G362" s="10"/>
      <c r="H362" s="10"/>
      <c r="I362" s="10"/>
      <c r="J362" s="10"/>
      <c r="K362" s="12"/>
      <c r="L362" s="12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4"/>
      <c r="BK362" s="14"/>
      <c r="BL362" s="14"/>
      <c r="BM362" s="14"/>
      <c r="BN362" s="14"/>
    </row>
    <row r="363" spans="4:66" x14ac:dyDescent="0.25">
      <c r="D363" s="11"/>
      <c r="E363" s="10"/>
      <c r="F363" s="10"/>
      <c r="G363" s="10"/>
      <c r="H363" s="10"/>
      <c r="I363" s="10"/>
      <c r="J363" s="10"/>
      <c r="K363" s="12"/>
      <c r="L363" s="12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4"/>
      <c r="BK363" s="14"/>
      <c r="BL363" s="14"/>
      <c r="BM363" s="14"/>
      <c r="BN363" s="14"/>
    </row>
    <row r="364" spans="4:66" x14ac:dyDescent="0.25">
      <c r="D364" s="11"/>
      <c r="E364" s="10"/>
      <c r="F364" s="10"/>
      <c r="G364" s="10"/>
      <c r="H364" s="10"/>
      <c r="I364" s="10"/>
      <c r="J364" s="10"/>
      <c r="K364" s="12"/>
      <c r="L364" s="12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4"/>
      <c r="BK364" s="14"/>
      <c r="BL364" s="14"/>
      <c r="BM364" s="14"/>
      <c r="BN364" s="14"/>
    </row>
    <row r="365" spans="4:66" x14ac:dyDescent="0.25">
      <c r="D365" s="11"/>
      <c r="E365" s="10"/>
      <c r="F365" s="10"/>
      <c r="G365" s="10"/>
      <c r="H365" s="10"/>
      <c r="I365" s="10"/>
      <c r="J365" s="10"/>
      <c r="K365" s="12"/>
      <c r="L365" s="12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4"/>
      <c r="BK365" s="14"/>
      <c r="BL365" s="14"/>
      <c r="BM365" s="14"/>
      <c r="BN365" s="14"/>
    </row>
    <row r="366" spans="4:66" x14ac:dyDescent="0.25">
      <c r="D366" s="11"/>
      <c r="E366" s="10"/>
      <c r="F366" s="10"/>
      <c r="G366" s="10"/>
      <c r="H366" s="10"/>
      <c r="I366" s="10"/>
      <c r="J366" s="10"/>
      <c r="K366" s="12"/>
      <c r="L366" s="12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4"/>
      <c r="BK366" s="14"/>
      <c r="BL366" s="14"/>
      <c r="BM366" s="14"/>
      <c r="BN366" s="14"/>
    </row>
    <row r="367" spans="4:66" x14ac:dyDescent="0.25">
      <c r="D367" s="11"/>
      <c r="E367" s="10"/>
      <c r="F367" s="10"/>
      <c r="G367" s="10"/>
      <c r="H367" s="10"/>
      <c r="I367" s="10"/>
      <c r="J367" s="10"/>
      <c r="K367" s="12"/>
      <c r="L367" s="12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4"/>
      <c r="BK367" s="14"/>
      <c r="BL367" s="14"/>
      <c r="BM367" s="14"/>
      <c r="BN367" s="14"/>
    </row>
    <row r="368" spans="4:66" x14ac:dyDescent="0.25">
      <c r="D368" s="11"/>
      <c r="E368" s="10"/>
      <c r="F368" s="10"/>
      <c r="G368" s="10"/>
      <c r="H368" s="10"/>
      <c r="I368" s="10"/>
      <c r="J368" s="10"/>
      <c r="K368" s="12"/>
      <c r="L368" s="12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4"/>
      <c r="BK368" s="14"/>
      <c r="BL368" s="14"/>
      <c r="BM368" s="14"/>
      <c r="BN368" s="14"/>
    </row>
    <row r="369" spans="4:66" x14ac:dyDescent="0.25">
      <c r="D369" s="11"/>
      <c r="E369" s="10"/>
      <c r="F369" s="10"/>
      <c r="G369" s="10"/>
      <c r="H369" s="10"/>
      <c r="I369" s="10"/>
      <c r="J369" s="10"/>
      <c r="K369" s="12"/>
      <c r="L369" s="12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4"/>
      <c r="BK369" s="14"/>
      <c r="BL369" s="14"/>
      <c r="BM369" s="14"/>
      <c r="BN369" s="14"/>
    </row>
    <row r="370" spans="4:66" x14ac:dyDescent="0.25">
      <c r="D370" s="11"/>
      <c r="E370" s="10"/>
      <c r="F370" s="10"/>
      <c r="G370" s="10"/>
      <c r="H370" s="10"/>
      <c r="I370" s="10"/>
      <c r="J370" s="10"/>
      <c r="K370" s="12"/>
      <c r="L370" s="12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4"/>
      <c r="BK370" s="14"/>
      <c r="BL370" s="14"/>
      <c r="BM370" s="14"/>
      <c r="BN370" s="14"/>
    </row>
    <row r="371" spans="4:66" x14ac:dyDescent="0.25">
      <c r="D371" s="11"/>
      <c r="E371" s="10"/>
      <c r="F371" s="10"/>
      <c r="G371" s="10"/>
      <c r="H371" s="10"/>
      <c r="I371" s="10"/>
      <c r="J371" s="10"/>
      <c r="K371" s="12"/>
      <c r="L371" s="12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4"/>
      <c r="BK371" s="14"/>
      <c r="BL371" s="14"/>
      <c r="BM371" s="14"/>
      <c r="BN371" s="14"/>
    </row>
    <row r="372" spans="4:66" x14ac:dyDescent="0.25">
      <c r="D372" s="11"/>
      <c r="E372" s="10"/>
      <c r="F372" s="10"/>
      <c r="G372" s="10"/>
      <c r="H372" s="10"/>
      <c r="I372" s="10"/>
      <c r="J372" s="10"/>
      <c r="K372" s="12"/>
      <c r="L372" s="12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4"/>
      <c r="BK372" s="14"/>
      <c r="BL372" s="14"/>
      <c r="BM372" s="14"/>
      <c r="BN372" s="14"/>
    </row>
    <row r="373" spans="4:66" x14ac:dyDescent="0.25">
      <c r="D373" s="11"/>
      <c r="E373" s="10"/>
      <c r="F373" s="10"/>
      <c r="G373" s="10"/>
      <c r="H373" s="10"/>
      <c r="I373" s="10"/>
      <c r="J373" s="10"/>
      <c r="K373" s="12"/>
      <c r="L373" s="12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4"/>
      <c r="BK373" s="14"/>
      <c r="BL373" s="14"/>
      <c r="BM373" s="14"/>
      <c r="BN373" s="14"/>
    </row>
    <row r="374" spans="4:66" x14ac:dyDescent="0.25">
      <c r="D374" s="11"/>
      <c r="E374" s="10"/>
      <c r="F374" s="10"/>
      <c r="G374" s="10"/>
      <c r="H374" s="10"/>
      <c r="I374" s="10"/>
      <c r="J374" s="10"/>
      <c r="K374" s="12"/>
      <c r="L374" s="12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4"/>
      <c r="BK374" s="14"/>
      <c r="BL374" s="14"/>
      <c r="BM374" s="14"/>
      <c r="BN374" s="14"/>
    </row>
    <row r="375" spans="4:66" x14ac:dyDescent="0.25">
      <c r="D375" s="11"/>
      <c r="E375" s="10"/>
      <c r="F375" s="10"/>
      <c r="G375" s="10"/>
      <c r="H375" s="10"/>
      <c r="I375" s="10"/>
      <c r="J375" s="10"/>
      <c r="K375" s="12"/>
      <c r="L375" s="12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4"/>
      <c r="BK375" s="14"/>
      <c r="BL375" s="14"/>
      <c r="BM375" s="14"/>
      <c r="BN375" s="14"/>
    </row>
    <row r="376" spans="4:66" x14ac:dyDescent="0.25">
      <c r="D376" s="11"/>
      <c r="E376" s="10"/>
      <c r="F376" s="10"/>
      <c r="G376" s="10"/>
      <c r="H376" s="10"/>
      <c r="I376" s="10"/>
      <c r="J376" s="10"/>
      <c r="K376" s="12"/>
      <c r="L376" s="12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4"/>
      <c r="BK376" s="14"/>
      <c r="BL376" s="14"/>
      <c r="BM376" s="14"/>
      <c r="BN376" s="14"/>
    </row>
    <row r="377" spans="4:66" x14ac:dyDescent="0.25">
      <c r="D377" s="11"/>
      <c r="E377" s="10"/>
      <c r="F377" s="10"/>
      <c r="G377" s="10"/>
      <c r="H377" s="10"/>
      <c r="I377" s="10"/>
      <c r="J377" s="10"/>
      <c r="K377" s="12"/>
      <c r="L377" s="12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4"/>
      <c r="BK377" s="14"/>
      <c r="BL377" s="14"/>
      <c r="BM377" s="14"/>
      <c r="BN377" s="14"/>
    </row>
    <row r="378" spans="4:66" x14ac:dyDescent="0.25">
      <c r="D378" s="11"/>
      <c r="E378" s="10"/>
      <c r="F378" s="10"/>
      <c r="G378" s="10"/>
      <c r="H378" s="10"/>
      <c r="I378" s="10"/>
      <c r="J378" s="10"/>
      <c r="K378" s="12"/>
      <c r="L378" s="12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4"/>
      <c r="BK378" s="14"/>
      <c r="BL378" s="14"/>
      <c r="BM378" s="14"/>
      <c r="BN378" s="14"/>
    </row>
    <row r="379" spans="4:66" x14ac:dyDescent="0.25">
      <c r="D379" s="11"/>
      <c r="E379" s="10"/>
      <c r="F379" s="10"/>
      <c r="G379" s="10"/>
      <c r="H379" s="10"/>
      <c r="I379" s="10"/>
      <c r="J379" s="10"/>
      <c r="K379" s="12"/>
      <c r="L379" s="12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4"/>
      <c r="BK379" s="14"/>
      <c r="BL379" s="14"/>
      <c r="BM379" s="14"/>
      <c r="BN379" s="14"/>
    </row>
    <row r="380" spans="4:66" x14ac:dyDescent="0.25">
      <c r="D380" s="11"/>
      <c r="E380" s="10"/>
      <c r="F380" s="10"/>
      <c r="G380" s="10"/>
      <c r="H380" s="10"/>
      <c r="I380" s="10"/>
      <c r="J380" s="10"/>
      <c r="K380" s="12"/>
      <c r="L380" s="12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4"/>
      <c r="BK380" s="14"/>
      <c r="BL380" s="14"/>
      <c r="BM380" s="14"/>
      <c r="BN380" s="14"/>
    </row>
    <row r="381" spans="4:66" x14ac:dyDescent="0.25">
      <c r="D381" s="11"/>
      <c r="E381" s="10"/>
      <c r="F381" s="10"/>
      <c r="G381" s="10"/>
      <c r="H381" s="10"/>
      <c r="I381" s="10"/>
      <c r="J381" s="10"/>
      <c r="K381" s="12"/>
      <c r="L381" s="12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4"/>
      <c r="BK381" s="14"/>
      <c r="BL381" s="14"/>
      <c r="BM381" s="14"/>
      <c r="BN381" s="14"/>
    </row>
    <row r="382" spans="4:66" x14ac:dyDescent="0.25">
      <c r="D382" s="11"/>
      <c r="E382" s="10"/>
      <c r="F382" s="10"/>
      <c r="G382" s="10"/>
      <c r="H382" s="10"/>
      <c r="I382" s="10"/>
      <c r="J382" s="10"/>
      <c r="K382" s="12"/>
      <c r="L382" s="12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4"/>
      <c r="BK382" s="14"/>
      <c r="BL382" s="14"/>
      <c r="BM382" s="14"/>
      <c r="BN382" s="14"/>
    </row>
    <row r="383" spans="4:66" x14ac:dyDescent="0.25">
      <c r="D383" s="11"/>
      <c r="E383" s="10"/>
      <c r="F383" s="10"/>
      <c r="G383" s="10"/>
      <c r="H383" s="10"/>
      <c r="I383" s="10"/>
      <c r="J383" s="10"/>
      <c r="K383" s="12"/>
      <c r="L383" s="12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4"/>
      <c r="BK383" s="14"/>
      <c r="BL383" s="14"/>
      <c r="BM383" s="14"/>
      <c r="BN383" s="14"/>
    </row>
    <row r="384" spans="4:66" x14ac:dyDescent="0.25">
      <c r="D384" s="11"/>
      <c r="E384" s="10"/>
      <c r="F384" s="10"/>
      <c r="G384" s="10"/>
      <c r="H384" s="10"/>
      <c r="I384" s="10"/>
      <c r="J384" s="10"/>
      <c r="K384" s="12"/>
      <c r="L384" s="12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4"/>
      <c r="BK384" s="14"/>
      <c r="BL384" s="14"/>
      <c r="BM384" s="14"/>
      <c r="BN384" s="14"/>
    </row>
    <row r="385" spans="4:66" x14ac:dyDescent="0.25">
      <c r="D385" s="11"/>
      <c r="E385" s="10"/>
      <c r="F385" s="10"/>
      <c r="G385" s="10"/>
      <c r="H385" s="10"/>
      <c r="I385" s="10"/>
      <c r="J385" s="10"/>
      <c r="K385" s="12"/>
      <c r="L385" s="12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4"/>
      <c r="BK385" s="14"/>
      <c r="BL385" s="14"/>
      <c r="BM385" s="14"/>
      <c r="BN385" s="14"/>
    </row>
    <row r="386" spans="4:66" x14ac:dyDescent="0.25">
      <c r="D386" s="11"/>
      <c r="E386" s="10"/>
      <c r="F386" s="10"/>
      <c r="G386" s="10"/>
      <c r="H386" s="10"/>
      <c r="I386" s="10"/>
      <c r="J386" s="10"/>
      <c r="K386" s="12"/>
      <c r="L386" s="12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4"/>
      <c r="BK386" s="14"/>
      <c r="BL386" s="14"/>
      <c r="BM386" s="14"/>
      <c r="BN386" s="14"/>
    </row>
    <row r="387" spans="4:66" x14ac:dyDescent="0.25">
      <c r="D387" s="11"/>
      <c r="E387" s="10"/>
      <c r="F387" s="10"/>
      <c r="G387" s="10"/>
      <c r="H387" s="10"/>
      <c r="I387" s="10"/>
      <c r="J387" s="10"/>
      <c r="K387" s="12"/>
      <c r="L387" s="12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4"/>
      <c r="BK387" s="14"/>
      <c r="BL387" s="14"/>
      <c r="BM387" s="14"/>
      <c r="BN387" s="14"/>
    </row>
    <row r="388" spans="4:66" x14ac:dyDescent="0.25">
      <c r="D388" s="11"/>
      <c r="E388" s="10"/>
      <c r="F388" s="10"/>
      <c r="G388" s="10"/>
      <c r="H388" s="10"/>
      <c r="I388" s="10"/>
      <c r="J388" s="10"/>
      <c r="K388" s="12"/>
      <c r="L388" s="12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4"/>
      <c r="BK388" s="14"/>
      <c r="BL388" s="14"/>
      <c r="BM388" s="14"/>
      <c r="BN388" s="14"/>
    </row>
    <row r="389" spans="4:66" x14ac:dyDescent="0.25">
      <c r="D389" s="11"/>
      <c r="E389" s="10"/>
      <c r="F389" s="10"/>
      <c r="G389" s="10"/>
      <c r="H389" s="10"/>
      <c r="I389" s="10"/>
      <c r="J389" s="10"/>
      <c r="K389" s="12"/>
      <c r="L389" s="12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4"/>
      <c r="BK389" s="14"/>
      <c r="BL389" s="14"/>
      <c r="BM389" s="14"/>
      <c r="BN389" s="14"/>
    </row>
    <row r="390" spans="4:66" x14ac:dyDescent="0.25">
      <c r="D390" s="11"/>
      <c r="E390" s="10"/>
      <c r="F390" s="10"/>
      <c r="G390" s="10"/>
      <c r="H390" s="10"/>
      <c r="I390" s="10"/>
      <c r="J390" s="10"/>
      <c r="K390" s="12"/>
      <c r="L390" s="12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4"/>
      <c r="BK390" s="14"/>
      <c r="BL390" s="14"/>
      <c r="BM390" s="14"/>
      <c r="BN390" s="14"/>
    </row>
    <row r="391" spans="4:66" x14ac:dyDescent="0.25">
      <c r="D391" s="11"/>
      <c r="E391" s="10"/>
      <c r="F391" s="10"/>
      <c r="G391" s="10"/>
      <c r="H391" s="10"/>
      <c r="I391" s="10"/>
      <c r="J391" s="10"/>
      <c r="K391" s="12"/>
      <c r="L391" s="12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4"/>
      <c r="BK391" s="14"/>
      <c r="BL391" s="14"/>
      <c r="BM391" s="14"/>
      <c r="BN391" s="14"/>
    </row>
    <row r="392" spans="4:66" x14ac:dyDescent="0.25">
      <c r="D392" s="11"/>
      <c r="E392" s="10"/>
      <c r="F392" s="10"/>
      <c r="G392" s="10"/>
      <c r="H392" s="10"/>
      <c r="I392" s="10"/>
      <c r="J392" s="10"/>
      <c r="K392" s="12"/>
      <c r="L392" s="12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4"/>
      <c r="BK392" s="14"/>
      <c r="BL392" s="14"/>
      <c r="BM392" s="14"/>
      <c r="BN392" s="14"/>
    </row>
    <row r="393" spans="4:66" x14ac:dyDescent="0.25">
      <c r="D393" s="11"/>
      <c r="E393" s="10"/>
      <c r="F393" s="10"/>
      <c r="G393" s="10"/>
      <c r="H393" s="10"/>
      <c r="I393" s="10"/>
      <c r="J393" s="10"/>
      <c r="K393" s="12"/>
      <c r="L393" s="12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4"/>
      <c r="BK393" s="14"/>
      <c r="BL393" s="14"/>
      <c r="BM393" s="14"/>
      <c r="BN393" s="14"/>
    </row>
    <row r="394" spans="4:66" s="10" customFormat="1" x14ac:dyDescent="0.25">
      <c r="D394" s="15"/>
      <c r="K394" s="12"/>
      <c r="L394" s="12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4"/>
      <c r="BK394" s="14"/>
      <c r="BL394" s="14"/>
      <c r="BM394" s="14"/>
      <c r="BN394" s="14"/>
    </row>
    <row r="395" spans="4:66" x14ac:dyDescent="0.25">
      <c r="D395" s="11"/>
      <c r="E395" s="10"/>
      <c r="F395" s="10"/>
      <c r="G395" s="10"/>
      <c r="H395" s="10"/>
      <c r="I395" s="10"/>
      <c r="J395" s="10"/>
      <c r="K395" s="12"/>
      <c r="L395" s="12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4"/>
      <c r="BK395" s="14"/>
      <c r="BL395" s="14"/>
      <c r="BM395" s="14"/>
      <c r="BN395" s="14"/>
    </row>
    <row r="396" spans="4:66" x14ac:dyDescent="0.25">
      <c r="D396" s="11"/>
      <c r="E396" s="10"/>
      <c r="F396" s="10"/>
      <c r="G396" s="10"/>
      <c r="H396" s="10"/>
      <c r="I396" s="10"/>
      <c r="J396" s="10"/>
      <c r="K396" s="12"/>
      <c r="L396" s="12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4"/>
      <c r="BK396" s="14"/>
      <c r="BL396" s="14"/>
      <c r="BM396" s="14"/>
      <c r="BN396" s="14"/>
    </row>
    <row r="397" spans="4:66" x14ac:dyDescent="0.25">
      <c r="D397" s="11"/>
      <c r="E397" s="10"/>
      <c r="F397" s="10"/>
      <c r="G397" s="10"/>
      <c r="H397" s="10"/>
      <c r="I397" s="10"/>
      <c r="J397" s="10"/>
      <c r="K397" s="12"/>
      <c r="L397" s="12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4"/>
      <c r="BK397" s="14"/>
      <c r="BL397" s="14"/>
      <c r="BM397" s="14"/>
      <c r="BN397" s="14"/>
    </row>
    <row r="398" spans="4:66" x14ac:dyDescent="0.25">
      <c r="D398" s="11"/>
      <c r="E398" s="10"/>
      <c r="F398" s="10"/>
      <c r="G398" s="10"/>
      <c r="H398" s="10"/>
      <c r="I398" s="10"/>
      <c r="J398" s="10"/>
      <c r="K398" s="12"/>
      <c r="L398" s="12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4"/>
      <c r="BK398" s="14"/>
      <c r="BL398" s="14"/>
      <c r="BM398" s="14"/>
      <c r="BN398" s="14"/>
    </row>
    <row r="399" spans="4:66" x14ac:dyDescent="0.25">
      <c r="D399" s="11"/>
      <c r="E399" s="10"/>
      <c r="F399" s="10"/>
      <c r="G399" s="10"/>
      <c r="H399" s="10"/>
      <c r="I399" s="10"/>
      <c r="J399" s="10"/>
      <c r="K399" s="12"/>
      <c r="L399" s="12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4"/>
      <c r="BK399" s="14"/>
      <c r="BL399" s="14"/>
      <c r="BM399" s="14"/>
      <c r="BN399" s="14"/>
    </row>
    <row r="400" spans="4:66" x14ac:dyDescent="0.25">
      <c r="D400" s="11"/>
      <c r="E400" s="10"/>
      <c r="F400" s="10"/>
      <c r="G400" s="10"/>
      <c r="H400" s="10"/>
      <c r="I400" s="10"/>
      <c r="J400" s="10"/>
      <c r="K400" s="12"/>
      <c r="L400" s="12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4"/>
      <c r="BK400" s="14"/>
      <c r="BL400" s="14"/>
      <c r="BM400" s="14"/>
      <c r="BN400" s="14"/>
    </row>
    <row r="401" spans="4:66" x14ac:dyDescent="0.25">
      <c r="D401" s="11"/>
      <c r="E401" s="10"/>
      <c r="F401" s="10"/>
      <c r="G401" s="10"/>
      <c r="H401" s="10"/>
      <c r="I401" s="10"/>
      <c r="J401" s="10"/>
      <c r="K401" s="12"/>
      <c r="L401" s="12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4"/>
      <c r="BK401" s="14"/>
      <c r="BL401" s="14"/>
      <c r="BM401" s="14"/>
      <c r="BN401" s="14"/>
    </row>
    <row r="402" spans="4:66" x14ac:dyDescent="0.25">
      <c r="D402" s="11"/>
      <c r="E402" s="10"/>
      <c r="F402" s="10"/>
      <c r="G402" s="10"/>
      <c r="H402" s="10"/>
      <c r="I402" s="10"/>
      <c r="J402" s="10"/>
      <c r="K402" s="12"/>
      <c r="L402" s="12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4"/>
      <c r="BK402" s="14"/>
      <c r="BL402" s="14"/>
      <c r="BM402" s="14"/>
      <c r="BN402" s="14"/>
    </row>
    <row r="403" spans="4:66" x14ac:dyDescent="0.25">
      <c r="D403" s="11"/>
      <c r="E403" s="10"/>
      <c r="F403" s="10"/>
      <c r="G403" s="10"/>
      <c r="H403" s="10"/>
      <c r="I403" s="10"/>
      <c r="J403" s="10"/>
      <c r="K403" s="12"/>
      <c r="L403" s="12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4"/>
      <c r="BK403" s="14"/>
      <c r="BL403" s="14"/>
      <c r="BM403" s="14"/>
      <c r="BN403" s="14"/>
    </row>
    <row r="404" spans="4:66" x14ac:dyDescent="0.25">
      <c r="D404" s="11"/>
      <c r="E404" s="10"/>
      <c r="F404" s="10"/>
      <c r="G404" s="10"/>
      <c r="H404" s="10"/>
      <c r="I404" s="10"/>
      <c r="J404" s="10"/>
      <c r="K404" s="12"/>
      <c r="L404" s="12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4"/>
      <c r="BK404" s="14"/>
      <c r="BL404" s="14"/>
      <c r="BM404" s="14"/>
      <c r="BN404" s="14"/>
    </row>
    <row r="405" spans="4:66" x14ac:dyDescent="0.25">
      <c r="D405" s="11"/>
      <c r="E405" s="10"/>
      <c r="F405" s="10"/>
      <c r="G405" s="10"/>
      <c r="H405" s="10"/>
      <c r="I405" s="10"/>
      <c r="J405" s="10"/>
      <c r="K405" s="12"/>
      <c r="L405" s="12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4"/>
      <c r="BK405" s="14"/>
      <c r="BL405" s="14"/>
      <c r="BM405" s="14"/>
      <c r="BN405" s="14"/>
    </row>
    <row r="406" spans="4:66" x14ac:dyDescent="0.25">
      <c r="D406" s="11"/>
      <c r="E406" s="10"/>
      <c r="F406" s="10"/>
      <c r="G406" s="10"/>
      <c r="H406" s="10"/>
      <c r="I406" s="10"/>
      <c r="J406" s="10"/>
      <c r="K406" s="12"/>
      <c r="L406" s="12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4"/>
      <c r="BK406" s="14"/>
      <c r="BL406" s="14"/>
      <c r="BM406" s="14"/>
      <c r="BN406" s="14"/>
    </row>
    <row r="407" spans="4:66" x14ac:dyDescent="0.25">
      <c r="D407" s="11"/>
      <c r="E407" s="10"/>
      <c r="F407" s="10"/>
      <c r="G407" s="10"/>
      <c r="H407" s="10"/>
      <c r="I407" s="10"/>
      <c r="J407" s="10"/>
      <c r="K407" s="12"/>
      <c r="L407" s="12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4"/>
      <c r="BK407" s="14"/>
      <c r="BL407" s="14"/>
      <c r="BM407" s="14"/>
      <c r="BN407" s="14"/>
    </row>
    <row r="408" spans="4:66" x14ac:dyDescent="0.25">
      <c r="D408" s="11"/>
      <c r="E408" s="10"/>
      <c r="F408" s="10"/>
      <c r="G408" s="10"/>
      <c r="H408" s="10"/>
      <c r="I408" s="10"/>
      <c r="J408" s="10"/>
      <c r="K408" s="12"/>
      <c r="L408" s="12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4"/>
      <c r="BK408" s="14"/>
      <c r="BL408" s="14"/>
      <c r="BM408" s="14"/>
      <c r="BN408" s="14"/>
    </row>
    <row r="409" spans="4:66" x14ac:dyDescent="0.25">
      <c r="D409" s="11"/>
      <c r="E409" s="10"/>
      <c r="F409" s="10"/>
      <c r="G409" s="10"/>
      <c r="H409" s="10"/>
      <c r="I409" s="10"/>
      <c r="J409" s="10"/>
      <c r="K409" s="12"/>
      <c r="L409" s="12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4"/>
      <c r="BK409" s="14"/>
      <c r="BL409" s="14"/>
      <c r="BM409" s="14"/>
      <c r="BN409" s="14"/>
    </row>
    <row r="410" spans="4:66" x14ac:dyDescent="0.25">
      <c r="D410" s="11"/>
      <c r="E410" s="10"/>
      <c r="F410" s="10"/>
      <c r="G410" s="10"/>
      <c r="H410" s="10"/>
      <c r="I410" s="10"/>
      <c r="J410" s="10"/>
      <c r="K410" s="12"/>
      <c r="L410" s="12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4"/>
      <c r="BK410" s="14"/>
      <c r="BL410" s="14"/>
      <c r="BM410" s="14"/>
      <c r="BN410" s="14"/>
    </row>
    <row r="411" spans="4:66" x14ac:dyDescent="0.25">
      <c r="D411" s="11"/>
      <c r="E411" s="10"/>
      <c r="F411" s="10"/>
      <c r="G411" s="10"/>
      <c r="H411" s="10"/>
      <c r="I411" s="10"/>
      <c r="J411" s="10"/>
      <c r="K411" s="12"/>
      <c r="L411" s="12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4"/>
      <c r="BK411" s="14"/>
      <c r="BL411" s="14"/>
      <c r="BM411" s="14"/>
      <c r="BN411" s="14"/>
    </row>
    <row r="412" spans="4:66" x14ac:dyDescent="0.25">
      <c r="D412" s="11"/>
      <c r="E412" s="10"/>
      <c r="F412" s="10"/>
      <c r="G412" s="10"/>
      <c r="H412" s="10"/>
      <c r="I412" s="10"/>
      <c r="J412" s="10"/>
      <c r="K412" s="12"/>
      <c r="L412" s="12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4"/>
      <c r="BK412" s="14"/>
      <c r="BL412" s="14"/>
      <c r="BM412" s="14"/>
      <c r="BN412" s="14"/>
    </row>
    <row r="413" spans="4:66" x14ac:dyDescent="0.25">
      <c r="D413" s="11"/>
      <c r="E413" s="10"/>
      <c r="F413" s="10"/>
      <c r="G413" s="10"/>
      <c r="H413" s="10"/>
      <c r="I413" s="10"/>
      <c r="J413" s="10"/>
      <c r="K413" s="12"/>
      <c r="L413" s="12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4"/>
      <c r="BK413" s="14"/>
      <c r="BL413" s="14"/>
      <c r="BM413" s="14"/>
      <c r="BN413" s="14"/>
    </row>
    <row r="414" spans="4:66" x14ac:dyDescent="0.25">
      <c r="D414" s="11"/>
      <c r="E414" s="10"/>
      <c r="F414" s="10"/>
      <c r="G414" s="10"/>
      <c r="H414" s="10"/>
      <c r="I414" s="10"/>
      <c r="J414" s="10"/>
      <c r="K414" s="12"/>
      <c r="L414" s="12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4"/>
      <c r="BK414" s="14"/>
      <c r="BL414" s="14"/>
      <c r="BM414" s="14"/>
      <c r="BN414" s="14"/>
    </row>
    <row r="415" spans="4:66" x14ac:dyDescent="0.25">
      <c r="D415" s="11"/>
      <c r="E415" s="10"/>
      <c r="F415" s="10"/>
      <c r="G415" s="10"/>
      <c r="H415" s="10"/>
      <c r="I415" s="10"/>
      <c r="J415" s="10"/>
      <c r="K415" s="12"/>
      <c r="L415" s="12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4"/>
      <c r="BK415" s="14"/>
      <c r="BL415" s="14"/>
      <c r="BM415" s="14"/>
      <c r="BN415" s="14"/>
    </row>
    <row r="416" spans="4:66" x14ac:dyDescent="0.25">
      <c r="D416" s="11"/>
      <c r="E416" s="10"/>
      <c r="F416" s="10"/>
      <c r="G416" s="10"/>
      <c r="H416" s="10"/>
      <c r="I416" s="10"/>
      <c r="J416" s="10"/>
      <c r="K416" s="12"/>
      <c r="L416" s="12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4"/>
      <c r="BK416" s="14"/>
      <c r="BL416" s="14"/>
      <c r="BM416" s="14"/>
      <c r="BN416" s="14"/>
    </row>
    <row r="417" spans="4:66" x14ac:dyDescent="0.25">
      <c r="D417" s="11"/>
      <c r="E417" s="10"/>
      <c r="F417" s="10"/>
      <c r="G417" s="10"/>
      <c r="H417" s="10"/>
      <c r="I417" s="10"/>
      <c r="J417" s="10"/>
      <c r="K417" s="12"/>
      <c r="L417" s="12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4"/>
      <c r="BK417" s="14"/>
      <c r="BL417" s="14"/>
      <c r="BM417" s="14"/>
      <c r="BN417" s="14"/>
    </row>
    <row r="418" spans="4:66" x14ac:dyDescent="0.25">
      <c r="D418" s="11"/>
      <c r="E418" s="10"/>
      <c r="F418" s="10"/>
      <c r="G418" s="10"/>
      <c r="H418" s="10"/>
      <c r="I418" s="10"/>
      <c r="J418" s="10"/>
      <c r="K418" s="12"/>
      <c r="L418" s="12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4"/>
      <c r="BK418" s="14"/>
      <c r="BL418" s="14"/>
      <c r="BM418" s="14"/>
      <c r="BN418" s="14"/>
    </row>
    <row r="419" spans="4:66" x14ac:dyDescent="0.25">
      <c r="D419" s="11"/>
      <c r="E419" s="10"/>
      <c r="F419" s="10"/>
      <c r="G419" s="10"/>
      <c r="H419" s="10"/>
      <c r="I419" s="10"/>
      <c r="J419" s="10"/>
      <c r="K419" s="12"/>
      <c r="L419" s="12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4"/>
      <c r="BK419" s="14"/>
      <c r="BL419" s="14"/>
      <c r="BM419" s="14"/>
      <c r="BN419" s="14"/>
    </row>
    <row r="420" spans="4:66" x14ac:dyDescent="0.25">
      <c r="D420" s="11"/>
      <c r="E420" s="10"/>
      <c r="F420" s="10"/>
      <c r="G420" s="10"/>
      <c r="H420" s="10"/>
      <c r="I420" s="10"/>
      <c r="J420" s="10"/>
      <c r="K420" s="12"/>
      <c r="L420" s="12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4"/>
      <c r="BK420" s="14"/>
      <c r="BL420" s="14"/>
      <c r="BM420" s="14"/>
      <c r="BN420" s="14"/>
    </row>
    <row r="421" spans="4:66" x14ac:dyDescent="0.25">
      <c r="D421" s="11"/>
      <c r="E421" s="10"/>
      <c r="F421" s="10"/>
      <c r="G421" s="10"/>
      <c r="H421" s="10"/>
      <c r="I421" s="10"/>
      <c r="J421" s="10"/>
      <c r="K421" s="12"/>
      <c r="L421" s="12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4"/>
      <c r="BK421" s="14"/>
      <c r="BL421" s="14"/>
      <c r="BM421" s="14"/>
      <c r="BN421" s="14"/>
    </row>
    <row r="422" spans="4:66" x14ac:dyDescent="0.25">
      <c r="D422" s="11"/>
      <c r="E422" s="10"/>
      <c r="F422" s="10"/>
      <c r="G422" s="10"/>
      <c r="H422" s="10"/>
      <c r="I422" s="10"/>
      <c r="J422" s="10"/>
      <c r="K422" s="12"/>
      <c r="L422" s="12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4"/>
      <c r="BK422" s="14"/>
      <c r="BL422" s="14"/>
      <c r="BM422" s="14"/>
      <c r="BN422" s="14"/>
    </row>
    <row r="423" spans="4:66" x14ac:dyDescent="0.25">
      <c r="D423" s="11"/>
      <c r="E423" s="10"/>
      <c r="F423" s="10"/>
      <c r="G423" s="10"/>
      <c r="H423" s="10"/>
      <c r="I423" s="10"/>
      <c r="J423" s="10"/>
      <c r="K423" s="12"/>
      <c r="L423" s="12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4"/>
      <c r="BK423" s="14"/>
      <c r="BL423" s="14"/>
      <c r="BM423" s="14"/>
      <c r="BN423" s="14"/>
    </row>
    <row r="424" spans="4:66" x14ac:dyDescent="0.25">
      <c r="D424" s="11"/>
      <c r="E424" s="10"/>
      <c r="F424" s="10"/>
      <c r="G424" s="10"/>
      <c r="H424" s="10"/>
      <c r="I424" s="10"/>
      <c r="J424" s="10"/>
      <c r="K424" s="12"/>
      <c r="L424" s="12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4"/>
      <c r="BK424" s="14"/>
      <c r="BL424" s="14"/>
      <c r="BM424" s="14"/>
      <c r="BN424" s="14"/>
    </row>
    <row r="425" spans="4:66" x14ac:dyDescent="0.25">
      <c r="D425" s="11"/>
      <c r="E425" s="10"/>
      <c r="F425" s="10"/>
      <c r="G425" s="10"/>
      <c r="H425" s="10"/>
      <c r="I425" s="10"/>
      <c r="J425" s="10"/>
      <c r="K425" s="12"/>
      <c r="L425" s="12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4"/>
      <c r="BK425" s="14"/>
      <c r="BL425" s="14"/>
      <c r="BM425" s="14"/>
      <c r="BN425" s="14"/>
    </row>
    <row r="426" spans="4:66" x14ac:dyDescent="0.25">
      <c r="D426" s="11"/>
      <c r="E426" s="10"/>
      <c r="F426" s="10"/>
      <c r="G426" s="10"/>
      <c r="H426" s="10"/>
      <c r="I426" s="10"/>
      <c r="J426" s="10"/>
      <c r="K426" s="12"/>
      <c r="L426" s="12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4"/>
      <c r="BK426" s="14"/>
      <c r="BL426" s="14"/>
      <c r="BM426" s="14"/>
      <c r="BN426" s="14"/>
    </row>
    <row r="427" spans="4:66" x14ac:dyDescent="0.25">
      <c r="D427" s="11"/>
      <c r="E427" s="10"/>
      <c r="F427" s="10"/>
      <c r="G427" s="10"/>
      <c r="H427" s="10"/>
      <c r="I427" s="10"/>
      <c r="J427" s="10"/>
      <c r="K427" s="12"/>
      <c r="L427" s="12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4"/>
      <c r="BK427" s="14"/>
      <c r="BL427" s="14"/>
      <c r="BM427" s="14"/>
      <c r="BN427" s="14"/>
    </row>
    <row r="428" spans="4:66" x14ac:dyDescent="0.25">
      <c r="D428" s="11"/>
      <c r="E428" s="10"/>
      <c r="F428" s="10"/>
      <c r="G428" s="10"/>
      <c r="H428" s="10"/>
      <c r="I428" s="10"/>
      <c r="J428" s="10"/>
      <c r="K428" s="12"/>
      <c r="L428" s="12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4"/>
      <c r="BK428" s="14"/>
      <c r="BL428" s="14"/>
      <c r="BM428" s="14"/>
      <c r="BN428" s="14"/>
    </row>
    <row r="429" spans="4:66" x14ac:dyDescent="0.25">
      <c r="D429" s="11"/>
      <c r="E429" s="10"/>
      <c r="F429" s="10"/>
      <c r="G429" s="10"/>
      <c r="H429" s="10"/>
      <c r="I429" s="10"/>
      <c r="J429" s="10"/>
      <c r="K429" s="12"/>
      <c r="L429" s="12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4"/>
      <c r="BK429" s="14"/>
      <c r="BL429" s="14"/>
      <c r="BM429" s="14"/>
      <c r="BN429" s="14"/>
    </row>
    <row r="430" spans="4:66" x14ac:dyDescent="0.25">
      <c r="D430" s="11"/>
      <c r="E430" s="10"/>
      <c r="F430" s="10"/>
      <c r="G430" s="10"/>
      <c r="H430" s="10"/>
      <c r="I430" s="10"/>
      <c r="J430" s="10"/>
      <c r="K430" s="12"/>
      <c r="L430" s="12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4"/>
      <c r="BK430" s="14"/>
      <c r="BL430" s="14"/>
      <c r="BM430" s="14"/>
      <c r="BN430" s="14"/>
    </row>
    <row r="431" spans="4:66" x14ac:dyDescent="0.25">
      <c r="D431" s="11"/>
      <c r="E431" s="10"/>
      <c r="F431" s="10"/>
      <c r="G431" s="10"/>
      <c r="H431" s="10"/>
      <c r="I431" s="10"/>
      <c r="J431" s="10"/>
      <c r="K431" s="12"/>
      <c r="L431" s="12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4"/>
      <c r="BK431" s="14"/>
      <c r="BL431" s="14"/>
      <c r="BM431" s="14"/>
      <c r="BN431" s="14"/>
    </row>
    <row r="432" spans="4:66" x14ac:dyDescent="0.25">
      <c r="D432" s="11"/>
      <c r="E432" s="10"/>
      <c r="F432" s="10"/>
      <c r="G432" s="10"/>
      <c r="H432" s="10"/>
      <c r="I432" s="10"/>
      <c r="J432" s="10"/>
      <c r="K432" s="12"/>
      <c r="L432" s="12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4"/>
      <c r="BK432" s="14"/>
      <c r="BL432" s="14"/>
      <c r="BM432" s="14"/>
      <c r="BN432" s="14"/>
    </row>
    <row r="433" spans="4:66" x14ac:dyDescent="0.25">
      <c r="D433" s="11"/>
      <c r="E433" s="10"/>
      <c r="F433" s="10"/>
      <c r="G433" s="10"/>
      <c r="H433" s="10"/>
      <c r="I433" s="10"/>
      <c r="J433" s="10"/>
      <c r="K433" s="12"/>
      <c r="L433" s="12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4"/>
      <c r="BK433" s="14"/>
      <c r="BL433" s="14"/>
      <c r="BM433" s="14"/>
      <c r="BN433" s="14"/>
    </row>
    <row r="434" spans="4:66" x14ac:dyDescent="0.25">
      <c r="D434" s="11"/>
      <c r="E434" s="10"/>
      <c r="F434" s="10"/>
      <c r="G434" s="10"/>
      <c r="H434" s="10"/>
      <c r="I434" s="10"/>
      <c r="J434" s="10"/>
      <c r="K434" s="12"/>
      <c r="L434" s="12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4"/>
      <c r="BK434" s="14"/>
      <c r="BL434" s="14"/>
      <c r="BM434" s="14"/>
      <c r="BN434" s="14"/>
    </row>
    <row r="435" spans="4:66" x14ac:dyDescent="0.25">
      <c r="D435" s="11"/>
      <c r="E435" s="10"/>
      <c r="F435" s="10"/>
      <c r="G435" s="10"/>
      <c r="H435" s="10"/>
      <c r="I435" s="10"/>
      <c r="J435" s="10"/>
      <c r="K435" s="12"/>
      <c r="L435" s="12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4"/>
      <c r="BK435" s="14"/>
      <c r="BL435" s="14"/>
      <c r="BM435" s="14"/>
      <c r="BN435" s="14"/>
    </row>
    <row r="436" spans="4:66" x14ac:dyDescent="0.25">
      <c r="D436" s="11"/>
      <c r="E436" s="10"/>
      <c r="F436" s="10"/>
      <c r="G436" s="10"/>
      <c r="H436" s="10"/>
      <c r="I436" s="10"/>
      <c r="J436" s="10"/>
      <c r="K436" s="12"/>
      <c r="L436" s="12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4"/>
      <c r="BK436" s="14"/>
      <c r="BL436" s="14"/>
      <c r="BM436" s="14"/>
      <c r="BN436" s="14"/>
    </row>
    <row r="437" spans="4:66" x14ac:dyDescent="0.25">
      <c r="D437" s="11"/>
      <c r="E437" s="10"/>
      <c r="F437" s="10"/>
      <c r="G437" s="10"/>
      <c r="H437" s="10"/>
      <c r="I437" s="10"/>
      <c r="J437" s="10"/>
      <c r="K437" s="12"/>
      <c r="L437" s="12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4"/>
      <c r="BK437" s="14"/>
      <c r="BL437" s="14"/>
      <c r="BM437" s="14"/>
      <c r="BN437" s="14"/>
    </row>
    <row r="438" spans="4:66" x14ac:dyDescent="0.25">
      <c r="D438" s="11"/>
      <c r="E438" s="10"/>
      <c r="F438" s="10"/>
      <c r="G438" s="10"/>
      <c r="H438" s="10"/>
      <c r="I438" s="10"/>
      <c r="J438" s="10"/>
      <c r="K438" s="12"/>
      <c r="L438" s="12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4"/>
      <c r="BK438" s="14"/>
      <c r="BL438" s="14"/>
      <c r="BM438" s="14"/>
      <c r="BN438" s="14"/>
    </row>
    <row r="439" spans="4:66" x14ac:dyDescent="0.25">
      <c r="D439" s="11"/>
      <c r="E439" s="10"/>
      <c r="F439" s="10"/>
      <c r="G439" s="10"/>
      <c r="H439" s="10"/>
      <c r="I439" s="10"/>
      <c r="J439" s="10"/>
      <c r="K439" s="12"/>
      <c r="L439" s="12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4"/>
      <c r="BK439" s="14"/>
      <c r="BL439" s="14"/>
      <c r="BM439" s="14"/>
      <c r="BN439" s="14"/>
    </row>
    <row r="440" spans="4:66" x14ac:dyDescent="0.25">
      <c r="D440" s="11"/>
      <c r="E440" s="10"/>
      <c r="F440" s="10"/>
      <c r="G440" s="10"/>
      <c r="H440" s="10"/>
      <c r="I440" s="10"/>
      <c r="J440" s="10"/>
      <c r="K440" s="12"/>
      <c r="L440" s="12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4"/>
      <c r="BK440" s="14"/>
      <c r="BL440" s="14"/>
      <c r="BM440" s="14"/>
      <c r="BN440" s="14"/>
    </row>
    <row r="441" spans="4:66" x14ac:dyDescent="0.25">
      <c r="D441" s="11"/>
      <c r="E441" s="10"/>
      <c r="F441" s="10"/>
      <c r="G441" s="10"/>
      <c r="H441" s="10"/>
      <c r="I441" s="10"/>
      <c r="J441" s="10"/>
      <c r="K441" s="12"/>
      <c r="L441" s="12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4"/>
      <c r="BK441" s="14"/>
      <c r="BL441" s="14"/>
      <c r="BM441" s="14"/>
      <c r="BN441" s="14"/>
    </row>
    <row r="442" spans="4:66" x14ac:dyDescent="0.25">
      <c r="D442" s="11"/>
      <c r="E442" s="10"/>
      <c r="F442" s="10"/>
      <c r="G442" s="10"/>
      <c r="H442" s="10"/>
      <c r="I442" s="10"/>
      <c r="J442" s="10"/>
      <c r="K442" s="12"/>
      <c r="L442" s="12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4"/>
      <c r="BK442" s="14"/>
      <c r="BL442" s="14"/>
      <c r="BM442" s="14"/>
      <c r="BN442" s="14"/>
    </row>
    <row r="443" spans="4:66" x14ac:dyDescent="0.25">
      <c r="D443" s="11"/>
      <c r="E443" s="10"/>
      <c r="F443" s="10"/>
      <c r="G443" s="10"/>
      <c r="H443" s="10"/>
      <c r="I443" s="10"/>
      <c r="J443" s="10"/>
      <c r="K443" s="12"/>
      <c r="L443" s="12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4"/>
      <c r="BK443" s="14"/>
      <c r="BL443" s="14"/>
      <c r="BM443" s="14"/>
      <c r="BN443" s="14"/>
    </row>
    <row r="444" spans="4:66" x14ac:dyDescent="0.25">
      <c r="D444" s="11"/>
      <c r="E444" s="10"/>
      <c r="F444" s="10"/>
      <c r="G444" s="10"/>
      <c r="H444" s="10"/>
      <c r="I444" s="10"/>
      <c r="J444" s="10"/>
      <c r="K444" s="12"/>
      <c r="L444" s="12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4"/>
      <c r="BK444" s="14"/>
      <c r="BL444" s="14"/>
      <c r="BM444" s="14"/>
      <c r="BN444" s="14"/>
    </row>
    <row r="445" spans="4:66" x14ac:dyDescent="0.25">
      <c r="D445" s="11"/>
      <c r="E445" s="10"/>
      <c r="F445" s="10"/>
      <c r="G445" s="10"/>
      <c r="H445" s="10"/>
      <c r="I445" s="10"/>
      <c r="J445" s="10"/>
      <c r="K445" s="12"/>
      <c r="L445" s="12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4"/>
      <c r="BK445" s="14"/>
      <c r="BL445" s="14"/>
      <c r="BM445" s="14"/>
      <c r="BN445" s="14"/>
    </row>
    <row r="446" spans="4:66" x14ac:dyDescent="0.25">
      <c r="D446" s="11"/>
      <c r="E446" s="10"/>
      <c r="F446" s="10"/>
      <c r="G446" s="10"/>
      <c r="H446" s="10"/>
      <c r="I446" s="10"/>
      <c r="J446" s="10"/>
      <c r="K446" s="12"/>
      <c r="L446" s="12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4"/>
      <c r="BK446" s="14"/>
      <c r="BL446" s="14"/>
      <c r="BM446" s="14"/>
      <c r="BN446" s="14"/>
    </row>
    <row r="447" spans="4:66" x14ac:dyDescent="0.25">
      <c r="D447" s="11"/>
      <c r="E447" s="10"/>
      <c r="F447" s="10"/>
      <c r="G447" s="10"/>
      <c r="H447" s="10"/>
      <c r="I447" s="10"/>
      <c r="J447" s="10"/>
      <c r="K447" s="12"/>
      <c r="L447" s="12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4"/>
      <c r="BK447" s="14"/>
      <c r="BL447" s="14"/>
      <c r="BM447" s="14"/>
      <c r="BN447" s="14"/>
    </row>
    <row r="448" spans="4:66" x14ac:dyDescent="0.25">
      <c r="D448" s="11"/>
      <c r="E448" s="10"/>
      <c r="F448" s="10"/>
      <c r="G448" s="10"/>
      <c r="H448" s="10"/>
      <c r="I448" s="10"/>
      <c r="J448" s="10"/>
      <c r="K448" s="12"/>
      <c r="L448" s="12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4"/>
      <c r="BK448" s="14"/>
      <c r="BL448" s="14"/>
      <c r="BM448" s="14"/>
      <c r="BN448" s="14"/>
    </row>
    <row r="449" spans="4:66" x14ac:dyDescent="0.25">
      <c r="D449" s="11"/>
      <c r="E449" s="10"/>
      <c r="F449" s="10"/>
      <c r="G449" s="10"/>
      <c r="H449" s="10"/>
      <c r="I449" s="10"/>
      <c r="J449" s="10"/>
      <c r="K449" s="12"/>
      <c r="L449" s="12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4"/>
      <c r="BK449" s="14"/>
      <c r="BL449" s="14"/>
      <c r="BM449" s="14"/>
      <c r="BN449" s="14"/>
    </row>
    <row r="450" spans="4:66" x14ac:dyDescent="0.25">
      <c r="D450" s="11"/>
      <c r="E450" s="10"/>
      <c r="F450" s="10"/>
      <c r="G450" s="10"/>
      <c r="H450" s="10"/>
      <c r="I450" s="10"/>
      <c r="J450" s="10"/>
      <c r="K450" s="12"/>
      <c r="L450" s="12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4"/>
      <c r="BK450" s="14"/>
      <c r="BL450" s="14"/>
      <c r="BM450" s="14"/>
      <c r="BN450" s="14"/>
    </row>
    <row r="451" spans="4:66" x14ac:dyDescent="0.25">
      <c r="D451" s="11"/>
      <c r="E451" s="10"/>
      <c r="F451" s="10"/>
      <c r="G451" s="10"/>
      <c r="H451" s="10"/>
      <c r="I451" s="10"/>
      <c r="J451" s="10"/>
      <c r="K451" s="12"/>
      <c r="L451" s="12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4"/>
      <c r="BK451" s="14"/>
      <c r="BL451" s="14"/>
      <c r="BM451" s="14"/>
      <c r="BN451" s="14"/>
    </row>
    <row r="452" spans="4:66" x14ac:dyDescent="0.25">
      <c r="D452" s="11"/>
      <c r="E452" s="10"/>
      <c r="F452" s="10"/>
      <c r="G452" s="10"/>
      <c r="H452" s="10"/>
      <c r="I452" s="10"/>
      <c r="J452" s="10"/>
      <c r="K452" s="12"/>
      <c r="L452" s="12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4"/>
      <c r="BK452" s="14"/>
      <c r="BL452" s="14"/>
      <c r="BM452" s="14"/>
      <c r="BN452" s="14"/>
    </row>
    <row r="453" spans="4:66" x14ac:dyDescent="0.25">
      <c r="D453" s="11"/>
      <c r="E453" s="10"/>
      <c r="F453" s="10"/>
      <c r="G453" s="10"/>
      <c r="H453" s="10"/>
      <c r="I453" s="10"/>
      <c r="J453" s="10"/>
      <c r="K453" s="12"/>
      <c r="L453" s="12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4"/>
      <c r="BK453" s="14"/>
      <c r="BL453" s="14"/>
      <c r="BM453" s="14"/>
      <c r="BN453" s="14"/>
    </row>
    <row r="454" spans="4:66" s="10" customFormat="1" x14ac:dyDescent="0.25">
      <c r="D454" s="15"/>
      <c r="K454" s="12"/>
      <c r="L454" s="12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4"/>
      <c r="BK454" s="14"/>
      <c r="BL454" s="14"/>
      <c r="BM454" s="14"/>
      <c r="BN454" s="14"/>
    </row>
    <row r="455" spans="4:66" x14ac:dyDescent="0.25">
      <c r="D455" s="11"/>
      <c r="E455" s="10"/>
      <c r="F455" s="10"/>
      <c r="G455" s="10"/>
      <c r="H455" s="10"/>
      <c r="I455" s="10"/>
      <c r="J455" s="10"/>
      <c r="K455" s="12"/>
      <c r="L455" s="12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4"/>
      <c r="BK455" s="14"/>
      <c r="BL455" s="14"/>
      <c r="BM455" s="14"/>
      <c r="BN455" s="14"/>
    </row>
    <row r="456" spans="4:66" x14ac:dyDescent="0.25">
      <c r="D456" s="11"/>
      <c r="E456" s="10"/>
      <c r="F456" s="10"/>
      <c r="G456" s="10"/>
      <c r="H456" s="10"/>
      <c r="I456" s="10"/>
      <c r="J456" s="10"/>
      <c r="K456" s="12"/>
      <c r="L456" s="12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4"/>
      <c r="BK456" s="14"/>
      <c r="BL456" s="14"/>
      <c r="BM456" s="14"/>
      <c r="BN456" s="14"/>
    </row>
    <row r="457" spans="4:66" x14ac:dyDescent="0.25">
      <c r="D457" s="11"/>
      <c r="E457" s="10"/>
      <c r="F457" s="10"/>
      <c r="G457" s="10"/>
      <c r="H457" s="10"/>
      <c r="I457" s="10"/>
      <c r="J457" s="10"/>
      <c r="K457" s="12"/>
      <c r="L457" s="12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4"/>
      <c r="BK457" s="14"/>
      <c r="BL457" s="14"/>
      <c r="BM457" s="14"/>
      <c r="BN457" s="14"/>
    </row>
    <row r="458" spans="4:66" x14ac:dyDescent="0.25">
      <c r="D458" s="11"/>
      <c r="E458" s="10"/>
      <c r="F458" s="10"/>
      <c r="G458" s="10"/>
      <c r="H458" s="10"/>
      <c r="I458" s="10"/>
      <c r="J458" s="10"/>
      <c r="K458" s="12"/>
      <c r="L458" s="12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4"/>
      <c r="BK458" s="14"/>
      <c r="BL458" s="14"/>
      <c r="BM458" s="14"/>
      <c r="BN458" s="14"/>
    </row>
    <row r="459" spans="4:66" x14ac:dyDescent="0.25">
      <c r="D459" s="11"/>
      <c r="E459" s="10"/>
      <c r="F459" s="10"/>
      <c r="G459" s="10"/>
      <c r="H459" s="10"/>
      <c r="I459" s="10"/>
      <c r="J459" s="10"/>
      <c r="K459" s="12"/>
      <c r="L459" s="12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4"/>
      <c r="BK459" s="14"/>
      <c r="BL459" s="14"/>
      <c r="BM459" s="14"/>
      <c r="BN459" s="14"/>
    </row>
    <row r="460" spans="4:66" x14ac:dyDescent="0.25">
      <c r="D460" s="11"/>
      <c r="E460" s="10"/>
      <c r="F460" s="10"/>
      <c r="G460" s="10"/>
      <c r="H460" s="10"/>
      <c r="I460" s="10"/>
      <c r="J460" s="10"/>
      <c r="K460" s="12"/>
      <c r="L460" s="12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4"/>
      <c r="BK460" s="14"/>
      <c r="BL460" s="14"/>
      <c r="BM460" s="14"/>
      <c r="BN460" s="14"/>
    </row>
    <row r="461" spans="4:66" x14ac:dyDescent="0.25">
      <c r="D461" s="11"/>
      <c r="E461" s="10"/>
      <c r="F461" s="10"/>
      <c r="G461" s="10"/>
      <c r="H461" s="10"/>
      <c r="I461" s="10"/>
      <c r="J461" s="10"/>
      <c r="K461" s="12"/>
      <c r="L461" s="12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4"/>
      <c r="BK461" s="14"/>
      <c r="BL461" s="14"/>
      <c r="BM461" s="14"/>
      <c r="BN461" s="14"/>
    </row>
    <row r="462" spans="4:66" x14ac:dyDescent="0.25">
      <c r="D462" s="11"/>
      <c r="E462" s="10"/>
      <c r="F462" s="10"/>
      <c r="G462" s="10"/>
      <c r="H462" s="10"/>
      <c r="I462" s="10"/>
      <c r="J462" s="10"/>
      <c r="K462" s="12"/>
      <c r="L462" s="12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4"/>
      <c r="BK462" s="14"/>
      <c r="BL462" s="14"/>
      <c r="BM462" s="14"/>
      <c r="BN462" s="14"/>
    </row>
    <row r="463" spans="4:66" x14ac:dyDescent="0.25">
      <c r="D463" s="11"/>
      <c r="E463" s="10"/>
      <c r="F463" s="10"/>
      <c r="G463" s="10"/>
      <c r="H463" s="10"/>
      <c r="I463" s="10"/>
      <c r="J463" s="10"/>
      <c r="K463" s="12"/>
      <c r="L463" s="12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4"/>
      <c r="BK463" s="14"/>
      <c r="BL463" s="14"/>
      <c r="BM463" s="14"/>
      <c r="BN463" s="14"/>
    </row>
    <row r="464" spans="4:66" x14ac:dyDescent="0.25">
      <c r="D464" s="11"/>
      <c r="E464" s="10"/>
      <c r="F464" s="10"/>
      <c r="G464" s="10"/>
      <c r="H464" s="10"/>
      <c r="I464" s="10"/>
      <c r="J464" s="10"/>
      <c r="K464" s="12"/>
      <c r="L464" s="12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4"/>
      <c r="BK464" s="14"/>
      <c r="BL464" s="14"/>
      <c r="BM464" s="14"/>
      <c r="BN464" s="14"/>
    </row>
    <row r="465" spans="4:66" x14ac:dyDescent="0.25">
      <c r="D465" s="11"/>
      <c r="E465" s="10"/>
      <c r="F465" s="10"/>
      <c r="G465" s="10"/>
      <c r="H465" s="10"/>
      <c r="I465" s="10"/>
      <c r="J465" s="10"/>
      <c r="K465" s="12"/>
      <c r="L465" s="12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4"/>
      <c r="BK465" s="14"/>
      <c r="BL465" s="14"/>
      <c r="BM465" s="14"/>
      <c r="BN465" s="14"/>
    </row>
    <row r="466" spans="4:66" x14ac:dyDescent="0.25">
      <c r="D466" s="11"/>
      <c r="E466" s="10"/>
      <c r="F466" s="10"/>
      <c r="G466" s="10"/>
      <c r="H466" s="10"/>
      <c r="I466" s="10"/>
      <c r="J466" s="10"/>
      <c r="K466" s="12"/>
      <c r="L466" s="12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4"/>
      <c r="BK466" s="14"/>
      <c r="BL466" s="14"/>
      <c r="BM466" s="14"/>
      <c r="BN466" s="14"/>
    </row>
    <row r="467" spans="4:66" x14ac:dyDescent="0.25">
      <c r="D467" s="11"/>
      <c r="E467" s="10"/>
      <c r="F467" s="10"/>
      <c r="G467" s="10"/>
      <c r="H467" s="10"/>
      <c r="I467" s="10"/>
      <c r="J467" s="10"/>
      <c r="K467" s="12"/>
      <c r="L467" s="12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4"/>
      <c r="BK467" s="14"/>
      <c r="BL467" s="14"/>
      <c r="BM467" s="14"/>
      <c r="BN467" s="14"/>
    </row>
    <row r="468" spans="4:66" x14ac:dyDescent="0.25">
      <c r="D468"/>
      <c r="E468" s="10"/>
      <c r="F468" s="10"/>
      <c r="G468" s="10"/>
      <c r="H468" s="10"/>
      <c r="I468" s="10"/>
      <c r="J468" s="10"/>
      <c r="K468" s="12"/>
      <c r="L468" s="12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4"/>
      <c r="BK468" s="14"/>
      <c r="BL468" s="14"/>
      <c r="BM468" s="14"/>
      <c r="BN468" s="14"/>
    </row>
    <row r="469" spans="4:66" x14ac:dyDescent="0.25">
      <c r="D469"/>
      <c r="E469" s="10"/>
      <c r="F469" s="10"/>
      <c r="G469" s="10"/>
      <c r="H469" s="10"/>
      <c r="I469" s="10"/>
      <c r="J469" s="10"/>
      <c r="K469" s="12"/>
      <c r="L469" s="12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4"/>
      <c r="BK469" s="14"/>
      <c r="BL469" s="14"/>
      <c r="BM469" s="14"/>
      <c r="BN469" s="14"/>
    </row>
    <row r="470" spans="4:66" x14ac:dyDescent="0.25">
      <c r="D470"/>
      <c r="E470" s="10"/>
      <c r="F470" s="10"/>
      <c r="G470" s="10"/>
      <c r="H470" s="10"/>
      <c r="I470" s="10"/>
      <c r="J470" s="10"/>
      <c r="K470" s="12"/>
      <c r="L470" s="12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4"/>
      <c r="BK470" s="14"/>
      <c r="BL470" s="14"/>
      <c r="BM470" s="14"/>
      <c r="BN470" s="14"/>
    </row>
    <row r="471" spans="4:66" x14ac:dyDescent="0.25">
      <c r="D471"/>
      <c r="E471" s="10"/>
      <c r="F471" s="10"/>
      <c r="G471" s="10"/>
      <c r="H471" s="10"/>
      <c r="I471" s="10"/>
      <c r="J471" s="10"/>
      <c r="K471" s="12"/>
      <c r="L471" s="12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4"/>
      <c r="BK471" s="14"/>
      <c r="BL471" s="14"/>
      <c r="BM471" s="14"/>
      <c r="BN471" s="14"/>
    </row>
    <row r="472" spans="4:66" x14ac:dyDescent="0.25">
      <c r="D472"/>
      <c r="E472" s="10"/>
      <c r="F472" s="10"/>
      <c r="G472" s="10"/>
      <c r="H472" s="10"/>
      <c r="I472" s="10"/>
      <c r="J472" s="10"/>
      <c r="K472" s="12"/>
      <c r="L472" s="12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4"/>
      <c r="BK472" s="14"/>
      <c r="BL472" s="14"/>
      <c r="BM472" s="14"/>
      <c r="BN472" s="14"/>
    </row>
    <row r="473" spans="4:66" x14ac:dyDescent="0.25">
      <c r="D473"/>
      <c r="E473" s="10"/>
      <c r="F473" s="10"/>
      <c r="G473" s="10"/>
      <c r="H473" s="10"/>
      <c r="I473" s="10"/>
      <c r="J473" s="10"/>
      <c r="K473" s="12"/>
      <c r="L473" s="12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4"/>
      <c r="BK473" s="14"/>
      <c r="BL473" s="14"/>
      <c r="BM473" s="14"/>
      <c r="BN473" s="14"/>
    </row>
    <row r="474" spans="4:66" x14ac:dyDescent="0.25">
      <c r="D474"/>
      <c r="E474" s="10"/>
      <c r="F474" s="10"/>
      <c r="G474" s="10"/>
      <c r="H474" s="10"/>
      <c r="I474" s="10"/>
      <c r="J474" s="10"/>
      <c r="K474" s="12"/>
      <c r="L474" s="12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4"/>
      <c r="BK474" s="14"/>
      <c r="BL474" s="14"/>
      <c r="BM474" s="14"/>
      <c r="BN474" s="14"/>
    </row>
    <row r="475" spans="4:66" x14ac:dyDescent="0.25">
      <c r="D475"/>
      <c r="E475" s="10"/>
      <c r="F475" s="10"/>
      <c r="G475" s="10"/>
      <c r="H475" s="10"/>
      <c r="I475" s="10"/>
      <c r="J475" s="10"/>
      <c r="K475" s="12"/>
      <c r="L475" s="12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4"/>
      <c r="BK475" s="14"/>
      <c r="BL475" s="14"/>
      <c r="BM475" s="14"/>
      <c r="BN475" s="14"/>
    </row>
    <row r="476" spans="4:66" x14ac:dyDescent="0.25">
      <c r="D476"/>
      <c r="E476" s="10"/>
      <c r="F476" s="10"/>
      <c r="G476" s="10"/>
      <c r="H476" s="10"/>
      <c r="I476" s="10"/>
      <c r="J476" s="10"/>
      <c r="K476" s="12"/>
      <c r="L476" s="12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4"/>
      <c r="BK476" s="14"/>
      <c r="BL476" s="14"/>
      <c r="BM476" s="14"/>
      <c r="BN476" s="14"/>
    </row>
    <row r="477" spans="4:66" x14ac:dyDescent="0.25">
      <c r="D477"/>
      <c r="E477" s="10"/>
      <c r="F477" s="10"/>
      <c r="G477" s="10"/>
      <c r="H477" s="10"/>
      <c r="I477" s="10"/>
      <c r="J477" s="10"/>
      <c r="K477" s="12"/>
      <c r="L477" s="12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4"/>
      <c r="BK477" s="14"/>
      <c r="BL477" s="14"/>
      <c r="BM477" s="14"/>
      <c r="BN477" s="14"/>
    </row>
    <row r="478" spans="4:66" x14ac:dyDescent="0.25">
      <c r="D478"/>
      <c r="E478" s="10"/>
      <c r="F478" s="10"/>
      <c r="G478" s="10"/>
      <c r="H478" s="10"/>
      <c r="I478" s="10"/>
      <c r="J478" s="10"/>
      <c r="K478" s="12"/>
      <c r="L478" s="12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4"/>
      <c r="BK478" s="14"/>
      <c r="BL478" s="14"/>
      <c r="BM478" s="14"/>
      <c r="BN478" s="14"/>
    </row>
    <row r="479" spans="4:66" x14ac:dyDescent="0.25">
      <c r="D479"/>
      <c r="E479" s="10"/>
      <c r="F479" s="10"/>
      <c r="G479" s="10"/>
      <c r="H479" s="10"/>
      <c r="I479" s="10"/>
      <c r="J479" s="10"/>
      <c r="K479" s="12"/>
      <c r="L479" s="12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4"/>
      <c r="BK479" s="14"/>
      <c r="BL479" s="14"/>
      <c r="BM479" s="14"/>
      <c r="BN479" s="14"/>
    </row>
    <row r="480" spans="4:66" x14ac:dyDescent="0.25">
      <c r="D480"/>
      <c r="E480" s="10"/>
      <c r="F480" s="10"/>
      <c r="G480" s="10"/>
      <c r="H480" s="10"/>
      <c r="I480" s="10"/>
      <c r="J480" s="10"/>
      <c r="K480" s="12"/>
      <c r="L480" s="12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4"/>
      <c r="BK480" s="14"/>
      <c r="BL480" s="14"/>
      <c r="BM480" s="14"/>
      <c r="BN480" s="14"/>
    </row>
    <row r="481" spans="4:66" x14ac:dyDescent="0.25">
      <c r="D481"/>
      <c r="E481" s="10"/>
      <c r="F481" s="10"/>
      <c r="G481" s="10"/>
      <c r="H481" s="10"/>
      <c r="I481" s="10"/>
      <c r="J481" s="10"/>
      <c r="K481" s="12"/>
      <c r="L481" s="12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4"/>
      <c r="BK481" s="14"/>
      <c r="BL481" s="14"/>
      <c r="BM481" s="14"/>
      <c r="BN481" s="14"/>
    </row>
    <row r="482" spans="4:66" x14ac:dyDescent="0.25">
      <c r="D482"/>
      <c r="E482" s="10"/>
      <c r="F482" s="10"/>
      <c r="G482" s="10"/>
      <c r="H482" s="10"/>
      <c r="I482" s="10"/>
      <c r="J482" s="10"/>
      <c r="K482" s="12"/>
      <c r="L482" s="12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4"/>
      <c r="BK482" s="14"/>
      <c r="BL482" s="14"/>
      <c r="BM482" s="14"/>
      <c r="BN482" s="14"/>
    </row>
    <row r="483" spans="4:66" x14ac:dyDescent="0.25">
      <c r="D483"/>
      <c r="E483" s="10"/>
      <c r="F483" s="10"/>
      <c r="G483" s="10"/>
      <c r="H483" s="10"/>
      <c r="I483" s="10"/>
      <c r="J483" s="10"/>
      <c r="K483" s="12"/>
      <c r="L483" s="12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4"/>
      <c r="BK483" s="14"/>
      <c r="BL483" s="14"/>
      <c r="BM483" s="14"/>
      <c r="BN483" s="14"/>
    </row>
    <row r="484" spans="4:66" x14ac:dyDescent="0.25">
      <c r="D484"/>
      <c r="E484" s="10"/>
      <c r="F484" s="10"/>
      <c r="G484" s="10"/>
      <c r="H484" s="10"/>
      <c r="I484" s="10"/>
      <c r="J484" s="10"/>
      <c r="K484" s="12"/>
      <c r="L484" s="12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4"/>
      <c r="BK484" s="14"/>
      <c r="BL484" s="14"/>
      <c r="BM484" s="14"/>
      <c r="BN484" s="14"/>
    </row>
    <row r="485" spans="4:66" x14ac:dyDescent="0.25">
      <c r="D485"/>
      <c r="E485" s="10"/>
      <c r="F485" s="10"/>
      <c r="G485" s="10"/>
      <c r="H485" s="10"/>
      <c r="I485" s="10"/>
      <c r="J485" s="10"/>
      <c r="K485" s="12"/>
      <c r="L485" s="12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4"/>
      <c r="BK485" s="14"/>
      <c r="BL485" s="14"/>
      <c r="BM485" s="14"/>
      <c r="BN485" s="14"/>
    </row>
    <row r="486" spans="4:66" x14ac:dyDescent="0.25">
      <c r="D486"/>
      <c r="E486" s="10"/>
      <c r="F486" s="10"/>
      <c r="G486" s="10"/>
      <c r="H486" s="10"/>
      <c r="I486" s="10"/>
      <c r="J486" s="10"/>
      <c r="K486" s="12"/>
      <c r="L486" s="12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4"/>
      <c r="BK486" s="14"/>
      <c r="BL486" s="14"/>
      <c r="BM486" s="14"/>
      <c r="BN486" s="14"/>
    </row>
    <row r="487" spans="4:66" x14ac:dyDescent="0.25">
      <c r="D487"/>
      <c r="E487" s="10"/>
      <c r="F487" s="10"/>
      <c r="G487" s="10"/>
      <c r="H487" s="10"/>
      <c r="I487" s="10"/>
      <c r="J487" s="10"/>
      <c r="K487" s="12"/>
      <c r="L487" s="12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4"/>
      <c r="BK487" s="14"/>
      <c r="BL487" s="14"/>
      <c r="BM487" s="14"/>
      <c r="BN487" s="14"/>
    </row>
    <row r="488" spans="4:66" x14ac:dyDescent="0.25">
      <c r="D488"/>
      <c r="E488" s="10"/>
      <c r="F488" s="10"/>
      <c r="G488" s="10"/>
      <c r="H488" s="10"/>
      <c r="I488" s="10"/>
      <c r="J488" s="10"/>
      <c r="K488" s="12"/>
      <c r="L488" s="12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4"/>
      <c r="BK488" s="14"/>
      <c r="BL488" s="14"/>
      <c r="BM488" s="14"/>
      <c r="BN488" s="14"/>
    </row>
    <row r="489" spans="4:66" x14ac:dyDescent="0.25">
      <c r="D489"/>
      <c r="E489" s="10"/>
      <c r="F489" s="10"/>
      <c r="G489" s="10"/>
      <c r="H489" s="10"/>
      <c r="I489" s="10"/>
      <c r="J489" s="10"/>
      <c r="K489" s="12"/>
      <c r="L489" s="12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4"/>
      <c r="BK489" s="14"/>
      <c r="BL489" s="14"/>
      <c r="BM489" s="14"/>
      <c r="BN489" s="14"/>
    </row>
    <row r="490" spans="4:66" x14ac:dyDescent="0.25">
      <c r="D490"/>
      <c r="E490" s="10"/>
      <c r="F490" s="10"/>
      <c r="G490" s="10"/>
      <c r="H490" s="10"/>
      <c r="I490" s="10"/>
      <c r="J490" s="10"/>
      <c r="K490" s="12"/>
      <c r="L490" s="12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4"/>
      <c r="BK490" s="14"/>
      <c r="BL490" s="14"/>
      <c r="BM490" s="14"/>
      <c r="BN490" s="14"/>
    </row>
    <row r="491" spans="4:66" x14ac:dyDescent="0.25">
      <c r="D491"/>
      <c r="E491" s="10"/>
      <c r="F491" s="10"/>
      <c r="G491" s="10"/>
      <c r="H491" s="10"/>
      <c r="I491" s="10"/>
      <c r="J491" s="10"/>
      <c r="K491" s="12"/>
      <c r="L491" s="12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4"/>
      <c r="BK491" s="14"/>
      <c r="BL491" s="14"/>
      <c r="BM491" s="14"/>
      <c r="BN491" s="14"/>
    </row>
    <row r="492" spans="4:66" x14ac:dyDescent="0.25">
      <c r="D492"/>
      <c r="E492" s="10"/>
      <c r="F492" s="10"/>
      <c r="G492" s="10"/>
      <c r="H492" s="10"/>
      <c r="I492" s="10"/>
      <c r="J492" s="10"/>
      <c r="K492" s="12"/>
      <c r="L492" s="12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4"/>
      <c r="BK492" s="14"/>
      <c r="BL492" s="14"/>
      <c r="BM492" s="14"/>
      <c r="BN492" s="14"/>
    </row>
    <row r="493" spans="4:66" x14ac:dyDescent="0.25">
      <c r="D493"/>
      <c r="E493" s="10"/>
      <c r="F493" s="10"/>
      <c r="G493" s="10"/>
      <c r="H493" s="10"/>
      <c r="I493" s="10"/>
      <c r="J493" s="10"/>
      <c r="K493" s="12"/>
      <c r="L493" s="12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4"/>
      <c r="BK493" s="14"/>
      <c r="BL493" s="14"/>
      <c r="BM493" s="14"/>
      <c r="BN493" s="14"/>
    </row>
    <row r="494" spans="4:66" x14ac:dyDescent="0.25">
      <c r="D494"/>
      <c r="E494" s="10"/>
      <c r="F494" s="10"/>
      <c r="G494" s="10"/>
      <c r="H494" s="10"/>
      <c r="I494" s="10"/>
      <c r="J494" s="10"/>
      <c r="K494" s="12"/>
      <c r="L494" s="12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4"/>
      <c r="BK494" s="14"/>
      <c r="BL494" s="14"/>
      <c r="BM494" s="14"/>
      <c r="BN494" s="14"/>
    </row>
    <row r="495" spans="4:66" x14ac:dyDescent="0.25">
      <c r="D495"/>
      <c r="E495" s="10"/>
      <c r="F495" s="10"/>
      <c r="G495" s="10"/>
      <c r="H495" s="10"/>
      <c r="I495" s="10"/>
      <c r="J495" s="10"/>
      <c r="K495" s="12"/>
      <c r="L495" s="12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4"/>
      <c r="BK495" s="14"/>
      <c r="BL495" s="14"/>
      <c r="BM495" s="14"/>
      <c r="BN495" s="14"/>
    </row>
    <row r="496" spans="4:66" x14ac:dyDescent="0.25">
      <c r="D496"/>
      <c r="E496" s="10"/>
      <c r="F496" s="10"/>
      <c r="G496" s="10"/>
      <c r="H496" s="10"/>
      <c r="I496" s="10"/>
      <c r="J496" s="10"/>
      <c r="K496" s="12"/>
      <c r="L496" s="12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4"/>
      <c r="BK496" s="14"/>
      <c r="BL496" s="14"/>
      <c r="BM496" s="14"/>
      <c r="BN496" s="14"/>
    </row>
    <row r="497" spans="4:66" x14ac:dyDescent="0.25">
      <c r="D497"/>
      <c r="E497" s="10"/>
      <c r="F497" s="10"/>
      <c r="G497" s="10"/>
      <c r="H497" s="10"/>
      <c r="I497" s="10"/>
      <c r="J497" s="10"/>
      <c r="K497" s="12"/>
      <c r="L497" s="12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4"/>
      <c r="BK497" s="14"/>
      <c r="BL497" s="14"/>
      <c r="BM497" s="14"/>
      <c r="BN497" s="14"/>
    </row>
    <row r="498" spans="4:66" x14ac:dyDescent="0.25">
      <c r="D498"/>
      <c r="E498" s="10"/>
      <c r="F498" s="10"/>
      <c r="G498" s="10"/>
      <c r="H498" s="10"/>
      <c r="I498" s="10"/>
      <c r="J498" s="10"/>
      <c r="K498" s="12"/>
      <c r="L498" s="12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4"/>
      <c r="BK498" s="14"/>
      <c r="BL498" s="14"/>
      <c r="BM498" s="14"/>
      <c r="BN498" s="14"/>
    </row>
    <row r="499" spans="4:66" x14ac:dyDescent="0.25">
      <c r="D499"/>
      <c r="E499" s="10"/>
      <c r="F499" s="10"/>
      <c r="G499" s="10"/>
      <c r="H499" s="10"/>
      <c r="I499" s="10"/>
      <c r="J499" s="10"/>
      <c r="K499" s="12"/>
      <c r="L499" s="12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4"/>
      <c r="BK499" s="14"/>
      <c r="BL499" s="14"/>
      <c r="BM499" s="14"/>
      <c r="BN499" s="14"/>
    </row>
    <row r="500" spans="4:66" x14ac:dyDescent="0.25">
      <c r="D500"/>
      <c r="E500" s="10"/>
      <c r="F500" s="10"/>
      <c r="G500" s="10"/>
      <c r="H500" s="10"/>
      <c r="I500" s="10"/>
      <c r="J500" s="10"/>
      <c r="K500" s="12"/>
      <c r="L500" s="12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4"/>
      <c r="BK500" s="14"/>
      <c r="BL500" s="14"/>
      <c r="BM500" s="14"/>
      <c r="BN500" s="14"/>
    </row>
    <row r="501" spans="4:66" x14ac:dyDescent="0.25">
      <c r="D501"/>
      <c r="E501" s="10"/>
      <c r="F501" s="10"/>
      <c r="G501" s="10"/>
      <c r="H501" s="10"/>
      <c r="I501" s="10"/>
      <c r="J501" s="10"/>
      <c r="K501" s="12"/>
      <c r="L501" s="12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4"/>
      <c r="BK501" s="14"/>
      <c r="BL501" s="14"/>
      <c r="BM501" s="14"/>
      <c r="BN501" s="14"/>
    </row>
    <row r="502" spans="4:66" x14ac:dyDescent="0.25">
      <c r="D502"/>
      <c r="E502" s="10"/>
      <c r="F502" s="10"/>
      <c r="G502" s="10"/>
      <c r="H502" s="10"/>
      <c r="I502" s="10"/>
      <c r="J502" s="10"/>
      <c r="K502" s="12"/>
      <c r="L502" s="12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4"/>
      <c r="BK502" s="14"/>
      <c r="BL502" s="14"/>
      <c r="BM502" s="14"/>
      <c r="BN502" s="14"/>
    </row>
    <row r="503" spans="4:66" x14ac:dyDescent="0.25">
      <c r="D503"/>
      <c r="E503" s="10"/>
      <c r="F503" s="10"/>
      <c r="G503" s="10"/>
      <c r="H503" s="10"/>
      <c r="I503" s="10"/>
      <c r="J503" s="10"/>
      <c r="K503" s="12"/>
      <c r="L503" s="12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4"/>
      <c r="BK503" s="14"/>
      <c r="BL503" s="14"/>
      <c r="BM503" s="14"/>
      <c r="BN503" s="14"/>
    </row>
    <row r="504" spans="4:66" x14ac:dyDescent="0.25">
      <c r="D504"/>
      <c r="E504" s="10"/>
      <c r="F504" s="10"/>
      <c r="G504" s="10"/>
      <c r="H504" s="10"/>
      <c r="I504" s="10"/>
      <c r="J504" s="10"/>
      <c r="K504" s="12"/>
      <c r="L504" s="12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4"/>
      <c r="BK504" s="14"/>
      <c r="BL504" s="14"/>
      <c r="BM504" s="14"/>
      <c r="BN504" s="14"/>
    </row>
    <row r="505" spans="4:66" x14ac:dyDescent="0.25">
      <c r="D505"/>
      <c r="E505" s="10"/>
      <c r="F505" s="10"/>
      <c r="G505" s="10"/>
      <c r="H505" s="10"/>
      <c r="I505" s="10"/>
      <c r="J505" s="10"/>
      <c r="K505" s="12"/>
      <c r="L505" s="12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4"/>
      <c r="BK505" s="14"/>
      <c r="BL505" s="14"/>
      <c r="BM505" s="14"/>
      <c r="BN505" s="14"/>
    </row>
    <row r="506" spans="4:66" x14ac:dyDescent="0.25">
      <c r="D506"/>
      <c r="E506" s="10"/>
      <c r="F506" s="10"/>
      <c r="G506" s="10"/>
      <c r="H506" s="10"/>
      <c r="I506" s="10"/>
      <c r="J506" s="10"/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4:66" x14ac:dyDescent="0.25">
      <c r="D507"/>
      <c r="E507" s="10"/>
      <c r="F507" s="10"/>
      <c r="G507" s="10"/>
      <c r="H507" s="10"/>
      <c r="I507" s="10"/>
      <c r="J507" s="10"/>
      <c r="K507" s="12"/>
      <c r="L507" s="12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4"/>
      <c r="BK507" s="14"/>
      <c r="BL507" s="14"/>
      <c r="BM507" s="14"/>
      <c r="BN507" s="14"/>
    </row>
    <row r="508" spans="4:66" x14ac:dyDescent="0.25">
      <c r="D508"/>
      <c r="E508" s="10"/>
      <c r="F508" s="10"/>
      <c r="G508" s="10"/>
      <c r="H508" s="10"/>
      <c r="I508" s="10"/>
      <c r="J508" s="10"/>
      <c r="K508" s="12"/>
      <c r="L508" s="12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4"/>
      <c r="BK508" s="14"/>
      <c r="BL508" s="14"/>
      <c r="BM508" s="14"/>
      <c r="BN508" s="14"/>
    </row>
    <row r="509" spans="4:66" x14ac:dyDescent="0.25">
      <c r="D509"/>
      <c r="E509" s="10"/>
      <c r="F509" s="10"/>
      <c r="G509" s="10"/>
      <c r="H509" s="10"/>
      <c r="I509" s="10"/>
      <c r="J509" s="10"/>
      <c r="K509" s="12"/>
      <c r="L509" s="12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4"/>
      <c r="BK509" s="14"/>
      <c r="BL509" s="14"/>
      <c r="BM509" s="14"/>
      <c r="BN509" s="14"/>
    </row>
    <row r="510" spans="4:66" x14ac:dyDescent="0.25">
      <c r="D510"/>
      <c r="E510" s="10"/>
      <c r="F510" s="10"/>
      <c r="G510" s="10"/>
      <c r="H510" s="10"/>
      <c r="I510" s="10"/>
      <c r="J510" s="10"/>
      <c r="K510" s="12"/>
      <c r="L510" s="12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4"/>
      <c r="BK510" s="14"/>
      <c r="BL510" s="14"/>
      <c r="BM510" s="14"/>
      <c r="BN510" s="14"/>
    </row>
    <row r="511" spans="4:66" x14ac:dyDescent="0.25">
      <c r="D511"/>
      <c r="E511" s="10"/>
      <c r="F511" s="10"/>
      <c r="G511" s="10"/>
      <c r="H511" s="10"/>
      <c r="I511" s="10"/>
      <c r="J511" s="10"/>
      <c r="K511" s="12"/>
      <c r="L511" s="12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4"/>
      <c r="BK511" s="14"/>
      <c r="BL511" s="14"/>
      <c r="BM511" s="14"/>
      <c r="BN511" s="14"/>
    </row>
    <row r="512" spans="4:66" x14ac:dyDescent="0.25">
      <c r="D512"/>
      <c r="E512" s="10"/>
      <c r="F512" s="10"/>
      <c r="G512" s="10"/>
      <c r="H512" s="10"/>
      <c r="I512" s="10"/>
      <c r="J512" s="10"/>
      <c r="K512" s="12"/>
      <c r="L512" s="12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4"/>
      <c r="BK512" s="14"/>
      <c r="BL512" s="14"/>
      <c r="BM512" s="14"/>
      <c r="BN512" s="14"/>
    </row>
    <row r="513" spans="4:66" x14ac:dyDescent="0.25">
      <c r="D513"/>
      <c r="E513" s="10"/>
      <c r="F513" s="10"/>
      <c r="G513" s="10"/>
      <c r="H513" s="10"/>
      <c r="I513" s="10"/>
      <c r="J513" s="10"/>
      <c r="K513" s="12"/>
      <c r="L513" s="12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4"/>
      <c r="BK513" s="14"/>
      <c r="BL513" s="14"/>
      <c r="BM513" s="14"/>
      <c r="BN513" s="14"/>
    </row>
    <row r="514" spans="4:66" x14ac:dyDescent="0.25">
      <c r="D514"/>
      <c r="E514" s="10"/>
      <c r="F514" s="10"/>
      <c r="G514" s="10"/>
      <c r="H514" s="10"/>
      <c r="I514" s="10"/>
      <c r="J514" s="10"/>
      <c r="K514" s="12"/>
      <c r="L514" s="12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4"/>
      <c r="BK514" s="14"/>
      <c r="BL514" s="14"/>
      <c r="BM514" s="14"/>
      <c r="BN514" s="14"/>
    </row>
    <row r="515" spans="4:66" x14ac:dyDescent="0.25">
      <c r="D515"/>
      <c r="E515" s="10"/>
      <c r="F515" s="10"/>
      <c r="G515" s="10"/>
      <c r="H515" s="10"/>
      <c r="I515" s="10"/>
      <c r="J515" s="10"/>
      <c r="K515" s="12"/>
      <c r="L515" s="12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4"/>
      <c r="BK515" s="14"/>
      <c r="BL515" s="14"/>
      <c r="BM515" s="14"/>
      <c r="BN515" s="14"/>
    </row>
    <row r="516" spans="4:66" x14ac:dyDescent="0.25">
      <c r="D516"/>
      <c r="E516" s="10"/>
      <c r="F516" s="10"/>
      <c r="G516" s="10"/>
      <c r="H516" s="10"/>
      <c r="I516" s="10"/>
      <c r="J516" s="10"/>
      <c r="K516" s="12"/>
      <c r="L516" s="12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4"/>
      <c r="BK516" s="14"/>
      <c r="BL516" s="14"/>
      <c r="BM516" s="14"/>
      <c r="BN516" s="14"/>
    </row>
    <row r="517" spans="4:66" x14ac:dyDescent="0.25">
      <c r="D517"/>
      <c r="E517" s="10"/>
      <c r="F517" s="10"/>
      <c r="G517" s="10"/>
      <c r="H517" s="10"/>
      <c r="I517" s="10"/>
      <c r="J517" s="10"/>
      <c r="K517" s="12"/>
      <c r="L517" s="12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4"/>
      <c r="BK517" s="14"/>
      <c r="BL517" s="14"/>
      <c r="BM517" s="14"/>
      <c r="BN517" s="14"/>
    </row>
    <row r="518" spans="4:66" x14ac:dyDescent="0.25">
      <c r="D518"/>
      <c r="E518" s="10"/>
      <c r="F518" s="10"/>
      <c r="G518" s="10"/>
      <c r="H518" s="10"/>
      <c r="I518" s="10"/>
      <c r="J518" s="10"/>
      <c r="K518" s="12"/>
      <c r="L518" s="12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4"/>
      <c r="BK518" s="14"/>
      <c r="BL518" s="14"/>
      <c r="BM518" s="14"/>
      <c r="BN518" s="14"/>
    </row>
    <row r="519" spans="4:66" x14ac:dyDescent="0.25">
      <c r="D519"/>
      <c r="E519" s="10"/>
      <c r="F519" s="10"/>
      <c r="G519" s="10"/>
      <c r="H519" s="10"/>
      <c r="I519" s="10"/>
      <c r="J519" s="10"/>
      <c r="K519" s="12"/>
      <c r="L519" s="12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4"/>
      <c r="BK519" s="14"/>
      <c r="BL519" s="14"/>
      <c r="BM519" s="14"/>
      <c r="BN519" s="14"/>
    </row>
    <row r="520" spans="4:66" x14ac:dyDescent="0.25">
      <c r="D520"/>
      <c r="E520" s="10"/>
      <c r="F520" s="10"/>
      <c r="G520" s="10"/>
      <c r="H520" s="10"/>
      <c r="I520" s="10"/>
      <c r="J520" s="10"/>
      <c r="K520" s="12"/>
      <c r="L520" s="12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4"/>
      <c r="BK520" s="14"/>
      <c r="BL520" s="14"/>
      <c r="BM520" s="14"/>
      <c r="BN520" s="14"/>
    </row>
    <row r="521" spans="4:66" x14ac:dyDescent="0.25">
      <c r="D521"/>
      <c r="E521" s="10"/>
      <c r="F521" s="10"/>
      <c r="G521" s="10"/>
      <c r="H521" s="10"/>
      <c r="I521" s="10"/>
      <c r="J521" s="10"/>
      <c r="K521" s="12"/>
      <c r="L521" s="12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4"/>
      <c r="BK521" s="14"/>
      <c r="BL521" s="14"/>
      <c r="BM521" s="14"/>
      <c r="BN521" s="14"/>
    </row>
    <row r="522" spans="4:66" x14ac:dyDescent="0.25">
      <c r="D522"/>
      <c r="E522" s="10"/>
      <c r="F522" s="10"/>
      <c r="G522" s="10"/>
      <c r="H522" s="10"/>
      <c r="I522" s="10"/>
      <c r="J522" s="10"/>
      <c r="K522" s="12"/>
      <c r="L522" s="12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4"/>
      <c r="BK522" s="14"/>
      <c r="BL522" s="14"/>
      <c r="BM522" s="14"/>
      <c r="BN522" s="14"/>
    </row>
    <row r="523" spans="4:66" x14ac:dyDescent="0.25">
      <c r="D523"/>
      <c r="E523" s="10"/>
      <c r="F523" s="10"/>
      <c r="G523" s="10"/>
      <c r="H523" s="10"/>
      <c r="I523" s="10"/>
      <c r="J523" s="10"/>
      <c r="K523" s="12"/>
      <c r="L523" s="12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4"/>
      <c r="BK523" s="14"/>
      <c r="BL523" s="14"/>
      <c r="BM523" s="14"/>
      <c r="BN523" s="14"/>
    </row>
    <row r="524" spans="4:66" x14ac:dyDescent="0.25">
      <c r="D524"/>
      <c r="E524" s="10"/>
      <c r="F524" s="10"/>
      <c r="G524" s="10"/>
      <c r="H524" s="10"/>
      <c r="I524" s="10"/>
      <c r="J524" s="10"/>
      <c r="K524" s="12"/>
      <c r="L524" s="12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4"/>
      <c r="BK524" s="14"/>
      <c r="BL524" s="14"/>
      <c r="BM524" s="14"/>
      <c r="BN524" s="14"/>
    </row>
    <row r="525" spans="4:66" x14ac:dyDescent="0.25">
      <c r="D525"/>
      <c r="E525" s="10"/>
      <c r="F525" s="10"/>
      <c r="G525" s="10"/>
      <c r="H525" s="10"/>
      <c r="I525" s="10"/>
      <c r="J525" s="10"/>
      <c r="K525" s="12"/>
      <c r="L525" s="12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4"/>
      <c r="BK525" s="14"/>
      <c r="BL525" s="14"/>
      <c r="BM525" s="14"/>
      <c r="BN525" s="14"/>
    </row>
    <row r="526" spans="4:66" x14ac:dyDescent="0.25">
      <c r="D526"/>
      <c r="E526" s="10"/>
      <c r="F526" s="10"/>
      <c r="G526" s="10"/>
      <c r="H526" s="10"/>
      <c r="I526" s="10"/>
      <c r="J526" s="10"/>
      <c r="K526" s="12"/>
      <c r="L526" s="12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4"/>
      <c r="BK526" s="14"/>
      <c r="BL526" s="14"/>
      <c r="BM526" s="14"/>
      <c r="BN526" s="14"/>
    </row>
    <row r="527" spans="4:66" x14ac:dyDescent="0.25">
      <c r="D527"/>
      <c r="E527" s="10"/>
      <c r="F527" s="10"/>
      <c r="G527" s="10"/>
      <c r="H527" s="10"/>
      <c r="I527" s="10"/>
      <c r="J527" s="10"/>
      <c r="K527" s="12"/>
      <c r="L527" s="12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4"/>
      <c r="BK527" s="14"/>
      <c r="BL527" s="14"/>
      <c r="BM527" s="14"/>
      <c r="BN527" s="14"/>
    </row>
    <row r="528" spans="4:66" x14ac:dyDescent="0.25">
      <c r="D528"/>
      <c r="E528" s="10"/>
      <c r="F528" s="10"/>
      <c r="G528" s="10"/>
      <c r="H528" s="10"/>
      <c r="I528" s="10"/>
      <c r="J528" s="10"/>
      <c r="K528" s="12"/>
      <c r="L528" s="12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4"/>
      <c r="BK528" s="14"/>
      <c r="BL528" s="14"/>
      <c r="BM528" s="14"/>
      <c r="BN528" s="14"/>
    </row>
    <row r="529" spans="4:66" x14ac:dyDescent="0.25">
      <c r="D529"/>
      <c r="E529" s="10"/>
      <c r="F529" s="10"/>
      <c r="G529" s="10"/>
      <c r="H529" s="10"/>
      <c r="I529" s="10"/>
      <c r="J529" s="10"/>
      <c r="K529" s="12"/>
      <c r="L529" s="12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4"/>
      <c r="BK529" s="14"/>
      <c r="BL529" s="14"/>
      <c r="BM529" s="14"/>
      <c r="BN529" s="14"/>
    </row>
    <row r="530" spans="4:66" x14ac:dyDescent="0.25">
      <c r="D530"/>
      <c r="E530" s="10"/>
      <c r="F530" s="10"/>
      <c r="G530" s="10"/>
      <c r="H530" s="10"/>
      <c r="I530" s="10"/>
      <c r="J530" s="10"/>
      <c r="K530" s="12"/>
      <c r="L530" s="12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4"/>
      <c r="BK530" s="14"/>
      <c r="BL530" s="14"/>
      <c r="BM530" s="14"/>
      <c r="BN530" s="14"/>
    </row>
    <row r="531" spans="4:66" x14ac:dyDescent="0.25">
      <c r="D531"/>
      <c r="E531" s="10"/>
      <c r="F531" s="10"/>
      <c r="G531" s="10"/>
      <c r="H531" s="10"/>
      <c r="I531" s="10"/>
      <c r="J531" s="10"/>
      <c r="K531" s="12"/>
      <c r="L531" s="12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4"/>
      <c r="BK531" s="14"/>
      <c r="BL531" s="14"/>
      <c r="BM531" s="14"/>
      <c r="BN531" s="14"/>
    </row>
    <row r="532" spans="4:66" x14ac:dyDescent="0.25">
      <c r="D532"/>
      <c r="E532" s="10"/>
      <c r="F532" s="10"/>
      <c r="G532" s="10"/>
      <c r="H532" s="10"/>
      <c r="I532" s="10"/>
      <c r="J532" s="10"/>
      <c r="K532" s="12"/>
      <c r="L532" s="12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4"/>
      <c r="BK532" s="14"/>
      <c r="BL532" s="14"/>
      <c r="BM532" s="14"/>
      <c r="BN532" s="14"/>
    </row>
    <row r="533" spans="4:66" x14ac:dyDescent="0.25">
      <c r="D533"/>
      <c r="E533" s="10"/>
      <c r="F533" s="10"/>
      <c r="G533" s="10"/>
      <c r="H533" s="10"/>
      <c r="I533" s="10"/>
      <c r="J533" s="10"/>
      <c r="K533" s="12"/>
      <c r="L533" s="12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4"/>
      <c r="BK533" s="14"/>
      <c r="BL533" s="14"/>
      <c r="BM533" s="14"/>
      <c r="BN533" s="14"/>
    </row>
    <row r="534" spans="4:66" x14ac:dyDescent="0.25">
      <c r="D534"/>
      <c r="E534" s="10"/>
      <c r="F534" s="10"/>
      <c r="G534" s="10"/>
      <c r="H534" s="10"/>
      <c r="I534" s="10"/>
      <c r="J534" s="10"/>
      <c r="K534" s="12"/>
      <c r="L534" s="12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4"/>
      <c r="BK534" s="14"/>
      <c r="BL534" s="14"/>
      <c r="BM534" s="14"/>
      <c r="BN534" s="14"/>
    </row>
    <row r="535" spans="4:66" x14ac:dyDescent="0.25">
      <c r="D535"/>
      <c r="E535" s="10"/>
      <c r="F535" s="10"/>
      <c r="G535" s="10"/>
      <c r="H535" s="10"/>
      <c r="I535" s="10"/>
      <c r="J535" s="10"/>
      <c r="K535" s="12"/>
      <c r="L535" s="12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4"/>
      <c r="BK535" s="14"/>
      <c r="BL535" s="14"/>
      <c r="BM535" s="14"/>
      <c r="BN535" s="14"/>
    </row>
    <row r="536" spans="4:66" x14ac:dyDescent="0.25">
      <c r="D536"/>
      <c r="E536" s="10"/>
      <c r="F536" s="10"/>
      <c r="G536" s="10"/>
      <c r="H536" s="10"/>
      <c r="I536" s="10"/>
      <c r="J536" s="10"/>
      <c r="K536" s="12"/>
      <c r="L536" s="12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4"/>
      <c r="BK536" s="14"/>
      <c r="BL536" s="14"/>
      <c r="BM536" s="14"/>
      <c r="BN536" s="14"/>
    </row>
    <row r="537" spans="4:66" x14ac:dyDescent="0.25">
      <c r="D537"/>
      <c r="E537" s="10"/>
      <c r="F537" s="10"/>
      <c r="G537" s="10"/>
      <c r="H537" s="10"/>
      <c r="I537" s="10"/>
      <c r="J537" s="10"/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4:66" x14ac:dyDescent="0.25">
      <c r="D538"/>
      <c r="E538" s="10"/>
      <c r="F538" s="10"/>
      <c r="G538" s="10"/>
      <c r="H538" s="10"/>
      <c r="I538" s="10"/>
      <c r="J538" s="10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4"/>
      <c r="BK538" s="14"/>
      <c r="BL538" s="14"/>
      <c r="BM538" s="14"/>
      <c r="BN538" s="14"/>
    </row>
    <row r="539" spans="4:66" x14ac:dyDescent="0.25">
      <c r="D539"/>
      <c r="E539" s="10"/>
      <c r="F539" s="10"/>
      <c r="G539" s="10"/>
      <c r="H539" s="10"/>
      <c r="I539" s="10"/>
      <c r="J539" s="10"/>
      <c r="K539" s="12"/>
      <c r="L539" s="12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4"/>
      <c r="BK539" s="14"/>
      <c r="BL539" s="14"/>
      <c r="BM539" s="14"/>
      <c r="BN539" s="14"/>
    </row>
    <row r="540" spans="4:66" x14ac:dyDescent="0.25">
      <c r="D540"/>
      <c r="E540" s="10"/>
      <c r="F540" s="10"/>
      <c r="G540" s="10"/>
      <c r="H540" s="10"/>
      <c r="I540" s="10"/>
      <c r="J540" s="10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4"/>
      <c r="BK540" s="14"/>
      <c r="BL540" s="14"/>
      <c r="BM540" s="14"/>
      <c r="BN540" s="14"/>
    </row>
    <row r="541" spans="4:66" x14ac:dyDescent="0.25">
      <c r="D541"/>
      <c r="E541" s="10"/>
      <c r="F541" s="10"/>
      <c r="G541" s="10"/>
      <c r="H541" s="10"/>
      <c r="I541" s="10"/>
      <c r="J541" s="10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4"/>
      <c r="BK541" s="14"/>
      <c r="BL541" s="14"/>
      <c r="BM541" s="14"/>
      <c r="BN541" s="14"/>
    </row>
    <row r="542" spans="4:66" x14ac:dyDescent="0.25">
      <c r="D542"/>
      <c r="E542" s="10"/>
      <c r="F542" s="10"/>
      <c r="G542" s="10"/>
      <c r="H542" s="10"/>
      <c r="I542" s="10"/>
      <c r="J542" s="10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4"/>
      <c r="BK542" s="14"/>
      <c r="BL542" s="14"/>
      <c r="BM542" s="14"/>
      <c r="BN542" s="14"/>
    </row>
    <row r="543" spans="4:66" x14ac:dyDescent="0.25">
      <c r="D543"/>
      <c r="E543" s="10"/>
      <c r="F543" s="10"/>
      <c r="G543" s="10"/>
      <c r="H543" s="10"/>
      <c r="I543" s="10"/>
      <c r="J543" s="10"/>
      <c r="K543" s="12"/>
      <c r="L543" s="12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4"/>
      <c r="BK543" s="14"/>
      <c r="BL543" s="14"/>
      <c r="BM543" s="14"/>
      <c r="BN543" s="14"/>
    </row>
    <row r="544" spans="4:66" x14ac:dyDescent="0.25">
      <c r="D544"/>
      <c r="E544" s="10"/>
      <c r="F544" s="10"/>
      <c r="G544" s="10"/>
      <c r="H544" s="10"/>
      <c r="I544" s="10"/>
      <c r="J544" s="10"/>
      <c r="K544" s="12"/>
      <c r="L544" s="12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4"/>
      <c r="BK544" s="14"/>
      <c r="BL544" s="14"/>
      <c r="BM544" s="14"/>
      <c r="BN544" s="14"/>
    </row>
    <row r="545" spans="4:66" x14ac:dyDescent="0.25">
      <c r="D545"/>
      <c r="E545" s="10"/>
      <c r="F545" s="10"/>
      <c r="G545" s="10"/>
      <c r="H545" s="10"/>
      <c r="I545" s="10"/>
      <c r="J545" s="10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4"/>
      <c r="BK545" s="14"/>
      <c r="BL545" s="14"/>
      <c r="BM545" s="14"/>
      <c r="BN545" s="14"/>
    </row>
    <row r="546" spans="4:66" x14ac:dyDescent="0.25">
      <c r="D546"/>
      <c r="E546" s="10"/>
      <c r="F546" s="10"/>
      <c r="G546" s="10"/>
      <c r="H546" s="10"/>
      <c r="I546" s="10"/>
      <c r="J546" s="10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4"/>
      <c r="BK546" s="14"/>
      <c r="BL546" s="14"/>
      <c r="BM546" s="14"/>
      <c r="BN546" s="14"/>
    </row>
    <row r="547" spans="4:66" x14ac:dyDescent="0.25">
      <c r="D547"/>
      <c r="E547" s="10"/>
      <c r="F547" s="10"/>
      <c r="G547" s="10"/>
      <c r="H547" s="10"/>
      <c r="I547" s="10"/>
      <c r="J547" s="10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4"/>
      <c r="BK547" s="14"/>
      <c r="BL547" s="14"/>
      <c r="BM547" s="14"/>
      <c r="BN547" s="14"/>
    </row>
    <row r="548" spans="4:66" x14ac:dyDescent="0.25">
      <c r="D548"/>
      <c r="E548" s="10"/>
      <c r="F548" s="10"/>
      <c r="G548" s="10"/>
      <c r="H548" s="10"/>
      <c r="I548" s="10"/>
      <c r="J548" s="10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4"/>
      <c r="BK548" s="14"/>
      <c r="BL548" s="14"/>
      <c r="BM548" s="14"/>
      <c r="BN548" s="14"/>
    </row>
    <row r="549" spans="4:66" x14ac:dyDescent="0.25">
      <c r="D549"/>
      <c r="E549" s="10"/>
      <c r="F549" s="10"/>
      <c r="G549" s="10"/>
      <c r="H549" s="10"/>
      <c r="I549" s="10"/>
      <c r="J549" s="10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4"/>
      <c r="BK549" s="14"/>
      <c r="BL549" s="14"/>
      <c r="BM549" s="14"/>
      <c r="BN549" s="14"/>
    </row>
    <row r="550" spans="4:66" x14ac:dyDescent="0.25">
      <c r="D550"/>
      <c r="E550" s="10"/>
      <c r="F550" s="10"/>
      <c r="G550" s="10"/>
      <c r="H550" s="10"/>
      <c r="I550" s="10"/>
      <c r="J550" s="10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4"/>
      <c r="BK550" s="14"/>
      <c r="BL550" s="14"/>
      <c r="BM550" s="14"/>
      <c r="BN550" s="14"/>
    </row>
    <row r="551" spans="4:66" x14ac:dyDescent="0.25">
      <c r="D551"/>
      <c r="E551" s="10"/>
      <c r="F551" s="10"/>
      <c r="G551" s="10"/>
      <c r="H551" s="10"/>
      <c r="I551" s="10"/>
      <c r="J551" s="10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4"/>
      <c r="BK551" s="14"/>
      <c r="BL551" s="14"/>
      <c r="BM551" s="14"/>
      <c r="BN551" s="14"/>
    </row>
    <row r="552" spans="4:66" x14ac:dyDescent="0.25">
      <c r="D552"/>
      <c r="E552" s="10"/>
      <c r="F552" s="10"/>
      <c r="G552" s="10"/>
      <c r="H552" s="10"/>
      <c r="I552" s="10"/>
      <c r="J552" s="10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4"/>
      <c r="BK552" s="14"/>
      <c r="BL552" s="14"/>
      <c r="BM552" s="14"/>
      <c r="BN552" s="14"/>
    </row>
    <row r="553" spans="4:66" x14ac:dyDescent="0.25">
      <c r="D553"/>
      <c r="E553" s="10"/>
      <c r="F553" s="10"/>
      <c r="G553" s="10"/>
      <c r="H553" s="10"/>
      <c r="I553" s="10"/>
      <c r="J553" s="10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4"/>
      <c r="BK553" s="14"/>
      <c r="BL553" s="14"/>
      <c r="BM553" s="14"/>
      <c r="BN553" s="14"/>
    </row>
    <row r="554" spans="4:66" x14ac:dyDescent="0.25">
      <c r="D554"/>
      <c r="E554" s="10"/>
      <c r="F554" s="10"/>
      <c r="G554" s="10"/>
      <c r="H554" s="10"/>
      <c r="I554" s="10"/>
      <c r="J554" s="10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4"/>
      <c r="BK554" s="14"/>
      <c r="BL554" s="14"/>
      <c r="BM554" s="14"/>
      <c r="BN554" s="14"/>
    </row>
    <row r="555" spans="4:66" x14ac:dyDescent="0.25">
      <c r="D555"/>
      <c r="E555" s="10"/>
      <c r="F555" s="10"/>
      <c r="G555" s="10"/>
      <c r="H555" s="10"/>
      <c r="I555" s="10"/>
      <c r="J555" s="10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4"/>
      <c r="BK555" s="14"/>
      <c r="BL555" s="14"/>
      <c r="BM555" s="14"/>
      <c r="BN555" s="14"/>
    </row>
    <row r="556" spans="4:66" x14ac:dyDescent="0.25">
      <c r="D556"/>
      <c r="E556" s="10"/>
      <c r="F556" s="10"/>
      <c r="G556" s="10"/>
      <c r="H556" s="10"/>
      <c r="I556" s="10"/>
      <c r="J556" s="10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4"/>
      <c r="BK556" s="14"/>
      <c r="BL556" s="14"/>
      <c r="BM556" s="14"/>
      <c r="BN556" s="14"/>
    </row>
    <row r="557" spans="4:66" x14ac:dyDescent="0.25">
      <c r="D557"/>
      <c r="E557" s="10"/>
      <c r="F557" s="10"/>
      <c r="G557" s="10"/>
      <c r="H557" s="10"/>
      <c r="I557" s="10"/>
      <c r="J557" s="10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4"/>
      <c r="BK557" s="14"/>
      <c r="BL557" s="14"/>
      <c r="BM557" s="14"/>
      <c r="BN557" s="14"/>
    </row>
    <row r="558" spans="4:66" x14ac:dyDescent="0.25">
      <c r="D558"/>
      <c r="E558" s="10"/>
      <c r="F558" s="10"/>
      <c r="G558" s="10"/>
      <c r="H558" s="10"/>
      <c r="I558" s="10"/>
      <c r="J558" s="10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4"/>
      <c r="BK558" s="14"/>
      <c r="BL558" s="14"/>
      <c r="BM558" s="14"/>
      <c r="BN558" s="14"/>
    </row>
    <row r="559" spans="4:66" x14ac:dyDescent="0.25">
      <c r="D559"/>
      <c r="E559" s="10"/>
      <c r="F559" s="10"/>
      <c r="G559" s="10"/>
      <c r="H559" s="10"/>
      <c r="I559" s="10"/>
      <c r="J559" s="10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4"/>
      <c r="BK559" s="14"/>
      <c r="BL559" s="14"/>
      <c r="BM559" s="14"/>
      <c r="BN559" s="14"/>
    </row>
    <row r="560" spans="4:66" x14ac:dyDescent="0.25">
      <c r="D560"/>
      <c r="E560" s="10"/>
      <c r="F560" s="10"/>
      <c r="G560" s="10"/>
      <c r="H560" s="10"/>
      <c r="I560" s="10"/>
      <c r="J560" s="10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4"/>
      <c r="BK560" s="14"/>
      <c r="BL560" s="14"/>
      <c r="BM560" s="14"/>
      <c r="BN560" s="14"/>
    </row>
    <row r="561" spans="4:66" x14ac:dyDescent="0.25">
      <c r="D561"/>
      <c r="E561" s="10"/>
      <c r="F561" s="10"/>
      <c r="G561" s="10"/>
      <c r="H561" s="10"/>
      <c r="I561" s="10"/>
      <c r="J561" s="10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4"/>
      <c r="BK561" s="14"/>
      <c r="BL561" s="14"/>
      <c r="BM561" s="14"/>
      <c r="BN561" s="14"/>
    </row>
    <row r="562" spans="4:66" x14ac:dyDescent="0.25">
      <c r="D562"/>
      <c r="E562" s="10"/>
      <c r="F562" s="10"/>
      <c r="G562" s="10"/>
      <c r="H562" s="10"/>
      <c r="I562" s="10"/>
      <c r="J562" s="10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4"/>
      <c r="BK562" s="14"/>
      <c r="BL562" s="14"/>
      <c r="BM562" s="14"/>
      <c r="BN562" s="14"/>
    </row>
    <row r="563" spans="4:66" x14ac:dyDescent="0.25">
      <c r="D563"/>
      <c r="E563" s="10"/>
      <c r="F563" s="10"/>
      <c r="G563" s="10"/>
      <c r="H563" s="10"/>
      <c r="I563" s="10"/>
      <c r="J563" s="10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4"/>
      <c r="BK563" s="14"/>
      <c r="BL563" s="14"/>
      <c r="BM563" s="14"/>
      <c r="BN563" s="14"/>
    </row>
    <row r="564" spans="4:66" x14ac:dyDescent="0.25">
      <c r="D564"/>
      <c r="E564" s="10"/>
      <c r="F564" s="10"/>
      <c r="G564" s="10"/>
      <c r="H564" s="10"/>
      <c r="I564" s="10"/>
      <c r="J564" s="10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4"/>
      <c r="BK564" s="14"/>
      <c r="BL564" s="14"/>
      <c r="BM564" s="14"/>
      <c r="BN564" s="14"/>
    </row>
    <row r="565" spans="4:66" x14ac:dyDescent="0.25">
      <c r="D565"/>
      <c r="E565" s="10"/>
      <c r="F565" s="10"/>
      <c r="G565" s="10"/>
      <c r="H565" s="10"/>
      <c r="I565" s="10"/>
      <c r="J565" s="10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4"/>
      <c r="BK565" s="14"/>
      <c r="BL565" s="14"/>
      <c r="BM565" s="14"/>
      <c r="BN565" s="14"/>
    </row>
    <row r="566" spans="4:66" x14ac:dyDescent="0.25">
      <c r="D566"/>
      <c r="E566" s="10"/>
      <c r="F566" s="10"/>
      <c r="G566" s="10"/>
      <c r="H566" s="10"/>
      <c r="I566" s="10"/>
      <c r="J566" s="10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4"/>
      <c r="BK566" s="14"/>
      <c r="BL566" s="14"/>
      <c r="BM566" s="14"/>
      <c r="BN566" s="14"/>
    </row>
    <row r="567" spans="4:66" x14ac:dyDescent="0.25">
      <c r="D567"/>
      <c r="E567" s="10"/>
      <c r="F567" s="10"/>
      <c r="G567" s="10"/>
      <c r="H567" s="10"/>
      <c r="I567" s="10"/>
      <c r="J567" s="10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4"/>
      <c r="BK567" s="14"/>
      <c r="BL567" s="14"/>
      <c r="BM567" s="14"/>
      <c r="BN567" s="14"/>
    </row>
    <row r="568" spans="4:66" x14ac:dyDescent="0.25">
      <c r="D568"/>
      <c r="E568" s="10"/>
      <c r="F568" s="10"/>
      <c r="G568" s="10"/>
      <c r="H568" s="10"/>
      <c r="I568" s="10"/>
      <c r="J568" s="10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4"/>
      <c r="BK568" s="14"/>
      <c r="BL568" s="14"/>
      <c r="BM568" s="14"/>
      <c r="BN568" s="14"/>
    </row>
    <row r="569" spans="4:66" x14ac:dyDescent="0.25">
      <c r="D569"/>
      <c r="E569" s="10"/>
      <c r="F569" s="10"/>
      <c r="G569" s="10"/>
      <c r="H569" s="10"/>
      <c r="I569" s="10"/>
      <c r="J569" s="10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4"/>
      <c r="BK569" s="14"/>
      <c r="BL569" s="14"/>
      <c r="BM569" s="14"/>
      <c r="BN569" s="14"/>
    </row>
    <row r="570" spans="4:66" x14ac:dyDescent="0.25">
      <c r="D570"/>
      <c r="E570" s="10"/>
      <c r="F570" s="10"/>
      <c r="G570" s="10"/>
      <c r="H570" s="10"/>
      <c r="I570" s="10"/>
      <c r="J570" s="10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4"/>
      <c r="BK570" s="14"/>
      <c r="BL570" s="14"/>
      <c r="BM570" s="14"/>
      <c r="BN570" s="14"/>
    </row>
    <row r="571" spans="4:66" x14ac:dyDescent="0.25">
      <c r="D571"/>
      <c r="E571" s="10"/>
      <c r="F571" s="10"/>
      <c r="G571" s="10"/>
      <c r="H571" s="10"/>
      <c r="I571" s="10"/>
      <c r="J571" s="10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4"/>
      <c r="BK571" s="14"/>
      <c r="BL571" s="14"/>
      <c r="BM571" s="14"/>
      <c r="BN571" s="14"/>
    </row>
    <row r="572" spans="4:66" x14ac:dyDescent="0.25">
      <c r="D572"/>
      <c r="E572" s="10"/>
      <c r="F572" s="10"/>
      <c r="G572" s="10"/>
      <c r="H572" s="10"/>
      <c r="I572" s="10"/>
      <c r="J572" s="10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4"/>
      <c r="BK572" s="14"/>
      <c r="BL572" s="14"/>
      <c r="BM572" s="14"/>
      <c r="BN572" s="14"/>
    </row>
    <row r="573" spans="4:66" x14ac:dyDescent="0.25">
      <c r="D573"/>
      <c r="E573" s="10"/>
      <c r="F573" s="10"/>
      <c r="G573" s="10"/>
      <c r="H573" s="10"/>
      <c r="I573" s="10"/>
      <c r="J573" s="10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4"/>
      <c r="BK573" s="14"/>
      <c r="BL573" s="14"/>
      <c r="BM573" s="14"/>
      <c r="BN573" s="14"/>
    </row>
    <row r="574" spans="4:66" x14ac:dyDescent="0.25">
      <c r="D574"/>
      <c r="E574" s="10"/>
      <c r="F574" s="10"/>
      <c r="G574" s="10"/>
      <c r="H574" s="10"/>
      <c r="I574" s="10"/>
      <c r="J574" s="10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4"/>
      <c r="BK574" s="14"/>
      <c r="BL574" s="14"/>
      <c r="BM574" s="14"/>
      <c r="BN574" s="14"/>
    </row>
    <row r="575" spans="4:66" x14ac:dyDescent="0.25">
      <c r="D575"/>
      <c r="E575" s="10"/>
      <c r="F575" s="10"/>
      <c r="G575" s="10"/>
      <c r="H575" s="10"/>
      <c r="I575" s="10"/>
      <c r="J575" s="10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4"/>
      <c r="BK575" s="14"/>
      <c r="BL575" s="14"/>
      <c r="BM575" s="14"/>
      <c r="BN575" s="14"/>
    </row>
    <row r="576" spans="4:66" x14ac:dyDescent="0.25">
      <c r="D576"/>
      <c r="E576" s="10"/>
      <c r="F576" s="10"/>
      <c r="G576" s="10"/>
      <c r="H576" s="10"/>
      <c r="I576" s="10"/>
      <c r="J576" s="10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4"/>
      <c r="BK576" s="14"/>
      <c r="BL576" s="14"/>
      <c r="BM576" s="14"/>
      <c r="BN576" s="14"/>
    </row>
    <row r="577" spans="4:66" x14ac:dyDescent="0.25">
      <c r="D577"/>
      <c r="E577" s="10"/>
      <c r="F577" s="10"/>
      <c r="G577" s="10"/>
      <c r="H577" s="10"/>
      <c r="I577" s="10"/>
      <c r="J577" s="10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4"/>
      <c r="BK577" s="14"/>
      <c r="BL577" s="14"/>
      <c r="BM577" s="14"/>
      <c r="BN577" s="14"/>
    </row>
    <row r="578" spans="4:66" x14ac:dyDescent="0.25">
      <c r="D578"/>
      <c r="E578" s="10"/>
      <c r="F578" s="10"/>
      <c r="G578" s="10"/>
      <c r="H578" s="10"/>
      <c r="I578" s="10"/>
      <c r="J578" s="10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4"/>
      <c r="BK578" s="14"/>
      <c r="BL578" s="14"/>
      <c r="BM578" s="14"/>
      <c r="BN578" s="14"/>
    </row>
    <row r="579" spans="4:66" x14ac:dyDescent="0.25">
      <c r="D579"/>
      <c r="E579" s="10"/>
      <c r="F579" s="10"/>
      <c r="G579" s="10"/>
      <c r="H579" s="10"/>
      <c r="I579" s="10"/>
      <c r="J579" s="10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4"/>
      <c r="BK579" s="14"/>
      <c r="BL579" s="14"/>
      <c r="BM579" s="14"/>
      <c r="BN579" s="14"/>
    </row>
    <row r="580" spans="4:66" x14ac:dyDescent="0.25">
      <c r="D580"/>
      <c r="E580" s="10"/>
      <c r="F580" s="10"/>
      <c r="G580" s="10"/>
      <c r="H580" s="10"/>
      <c r="I580" s="10"/>
      <c r="J580" s="10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4"/>
      <c r="BK580" s="14"/>
      <c r="BL580" s="14"/>
      <c r="BM580" s="14"/>
      <c r="BN580" s="14"/>
    </row>
    <row r="581" spans="4:66" x14ac:dyDescent="0.25">
      <c r="D581"/>
      <c r="E581" s="10"/>
      <c r="F581" s="10"/>
      <c r="G581" s="10"/>
      <c r="H581" s="10"/>
      <c r="I581" s="10"/>
      <c r="J581" s="10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4"/>
      <c r="BK581" s="14"/>
      <c r="BL581" s="14"/>
      <c r="BM581" s="14"/>
      <c r="BN581" s="14"/>
    </row>
    <row r="582" spans="4:66" x14ac:dyDescent="0.25">
      <c r="D582"/>
      <c r="E582" s="10"/>
      <c r="F582" s="10"/>
      <c r="G582" s="10"/>
      <c r="H582" s="10"/>
      <c r="I582" s="10"/>
      <c r="J582" s="10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4"/>
      <c r="BK582" s="14"/>
      <c r="BL582" s="14"/>
      <c r="BM582" s="14"/>
      <c r="BN582" s="14"/>
    </row>
    <row r="583" spans="4:66" x14ac:dyDescent="0.25">
      <c r="D583"/>
      <c r="E583" s="10"/>
      <c r="F583" s="10"/>
      <c r="G583" s="10"/>
      <c r="H583" s="10"/>
      <c r="I583" s="10"/>
      <c r="J583" s="10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4"/>
      <c r="BK583" s="14"/>
      <c r="BL583" s="14"/>
      <c r="BM583" s="14"/>
      <c r="BN583" s="14"/>
    </row>
    <row r="584" spans="4:66" x14ac:dyDescent="0.25">
      <c r="D584"/>
      <c r="E584" s="10"/>
      <c r="F584" s="10"/>
      <c r="G584" s="10"/>
      <c r="H584" s="10"/>
      <c r="I584" s="10"/>
      <c r="J584" s="10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4"/>
      <c r="BK584" s="14"/>
      <c r="BL584" s="14"/>
      <c r="BM584" s="14"/>
      <c r="BN584" s="14"/>
    </row>
    <row r="585" spans="4:66" x14ac:dyDescent="0.25">
      <c r="D585"/>
      <c r="E585" s="10"/>
      <c r="F585" s="10"/>
      <c r="G585" s="10"/>
      <c r="H585" s="10"/>
      <c r="I585" s="10"/>
      <c r="J585" s="10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4"/>
      <c r="BK585" s="14"/>
      <c r="BL585" s="14"/>
      <c r="BM585" s="14"/>
      <c r="BN585" s="14"/>
    </row>
    <row r="586" spans="4:66" x14ac:dyDescent="0.25">
      <c r="D586"/>
      <c r="E586" s="10"/>
      <c r="F586" s="10"/>
      <c r="G586" s="10"/>
      <c r="H586" s="10"/>
      <c r="I586" s="10"/>
      <c r="J586" s="10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4"/>
      <c r="BK586" s="14"/>
      <c r="BL586" s="14"/>
      <c r="BM586" s="14"/>
      <c r="BN586" s="14"/>
    </row>
    <row r="587" spans="4:66" x14ac:dyDescent="0.25">
      <c r="D587"/>
      <c r="E587" s="10"/>
      <c r="F587" s="10"/>
      <c r="G587" s="10"/>
      <c r="H587" s="10"/>
      <c r="I587" s="10"/>
      <c r="J587" s="10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4"/>
      <c r="BK587" s="14"/>
      <c r="BL587" s="14"/>
      <c r="BM587" s="14"/>
      <c r="BN587" s="14"/>
    </row>
    <row r="588" spans="4:66" x14ac:dyDescent="0.25">
      <c r="D588"/>
      <c r="E588" s="10"/>
      <c r="F588" s="10"/>
      <c r="G588" s="10"/>
      <c r="H588" s="10"/>
      <c r="I588" s="10"/>
      <c r="J588" s="10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4"/>
      <c r="BK588" s="14"/>
      <c r="BL588" s="14"/>
      <c r="BM588" s="14"/>
      <c r="BN588" s="14"/>
    </row>
    <row r="589" spans="4:66" x14ac:dyDescent="0.25">
      <c r="D589"/>
      <c r="E589" s="10"/>
      <c r="F589" s="10"/>
      <c r="G589" s="10"/>
      <c r="H589" s="10"/>
      <c r="I589" s="10"/>
      <c r="J589" s="10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4"/>
      <c r="BK589" s="14"/>
      <c r="BL589" s="14"/>
      <c r="BM589" s="14"/>
      <c r="BN589" s="14"/>
    </row>
    <row r="590" spans="4:66" x14ac:dyDescent="0.25">
      <c r="D590"/>
      <c r="E590" s="10"/>
      <c r="F590" s="10"/>
      <c r="G590" s="10"/>
      <c r="H590" s="10"/>
      <c r="I590" s="10"/>
      <c r="J590" s="10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4"/>
      <c r="BK590" s="14"/>
      <c r="BL590" s="14"/>
      <c r="BM590" s="14"/>
      <c r="BN590" s="14"/>
    </row>
    <row r="591" spans="4:66" x14ac:dyDescent="0.25">
      <c r="D591"/>
      <c r="E591" s="10"/>
      <c r="F591" s="10"/>
      <c r="G591" s="10"/>
      <c r="H591" s="10"/>
      <c r="I591" s="10"/>
      <c r="J591" s="10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4"/>
      <c r="BK591" s="14"/>
      <c r="BL591" s="14"/>
      <c r="BM591" s="14"/>
      <c r="BN591" s="14"/>
    </row>
    <row r="592" spans="4:66" x14ac:dyDescent="0.25">
      <c r="D592"/>
      <c r="E592" s="10"/>
      <c r="F592" s="10"/>
      <c r="G592" s="10"/>
      <c r="H592" s="10"/>
      <c r="I592" s="10"/>
      <c r="J592" s="10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4"/>
      <c r="BK592" s="14"/>
      <c r="BL592" s="14"/>
      <c r="BM592" s="14"/>
      <c r="BN592" s="14"/>
    </row>
    <row r="593" spans="4:66" x14ac:dyDescent="0.25">
      <c r="D593"/>
      <c r="E593" s="10"/>
      <c r="F593" s="10"/>
      <c r="G593" s="10"/>
      <c r="H593" s="10"/>
      <c r="I593" s="10"/>
      <c r="J593" s="10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4"/>
      <c r="BK593" s="14"/>
      <c r="BL593" s="14"/>
      <c r="BM593" s="14"/>
      <c r="BN593" s="14"/>
    </row>
    <row r="594" spans="4:66" x14ac:dyDescent="0.25">
      <c r="D594"/>
      <c r="E594" s="10"/>
      <c r="F594" s="10"/>
      <c r="G594" s="10"/>
      <c r="H594" s="10"/>
      <c r="I594" s="10"/>
      <c r="J594" s="10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4"/>
      <c r="BK594" s="14"/>
      <c r="BL594" s="14"/>
      <c r="BM594" s="14"/>
      <c r="BN594" s="14"/>
    </row>
    <row r="595" spans="4:66" x14ac:dyDescent="0.25">
      <c r="D595"/>
      <c r="E595" s="10"/>
      <c r="F595" s="10"/>
      <c r="G595" s="10"/>
      <c r="H595" s="10"/>
      <c r="I595" s="10"/>
      <c r="J595" s="10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4"/>
      <c r="BK595" s="14"/>
      <c r="BL595" s="14"/>
      <c r="BM595" s="14"/>
      <c r="BN595" s="14"/>
    </row>
    <row r="596" spans="4:66" x14ac:dyDescent="0.25">
      <c r="D596"/>
      <c r="E596" s="10"/>
      <c r="F596" s="10"/>
      <c r="G596" s="10"/>
      <c r="H596" s="10"/>
      <c r="I596" s="10"/>
      <c r="J596" s="10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4"/>
      <c r="BK596" s="14"/>
      <c r="BL596" s="14"/>
      <c r="BM596" s="14"/>
      <c r="BN596" s="14"/>
    </row>
    <row r="597" spans="4:66" x14ac:dyDescent="0.25">
      <c r="D597"/>
      <c r="E597" s="10"/>
      <c r="F597" s="10"/>
      <c r="G597" s="10"/>
      <c r="H597" s="10"/>
      <c r="I597" s="10"/>
      <c r="J597" s="10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4"/>
      <c r="BK597" s="14"/>
      <c r="BL597" s="14"/>
      <c r="BM597" s="14"/>
      <c r="BN597" s="14"/>
    </row>
    <row r="598" spans="4:66" x14ac:dyDescent="0.25">
      <c r="D598"/>
      <c r="E598" s="10"/>
      <c r="F598" s="10"/>
      <c r="G598" s="10"/>
      <c r="H598" s="10"/>
      <c r="I598" s="10"/>
      <c r="J598" s="10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4"/>
      <c r="BK598" s="14"/>
      <c r="BL598" s="14"/>
      <c r="BM598" s="14"/>
      <c r="BN598" s="14"/>
    </row>
    <row r="599" spans="4:66" x14ac:dyDescent="0.25">
      <c r="D599"/>
      <c r="E599" s="10"/>
      <c r="F599" s="10"/>
      <c r="G599" s="10"/>
      <c r="H599" s="10"/>
      <c r="I599" s="10"/>
      <c r="J599" s="10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4"/>
      <c r="BK599" s="14"/>
      <c r="BL599" s="14"/>
      <c r="BM599" s="14"/>
      <c r="BN599" s="14"/>
    </row>
    <row r="600" spans="4:66" x14ac:dyDescent="0.25">
      <c r="D600"/>
      <c r="E600" s="10"/>
      <c r="F600" s="10"/>
      <c r="G600" s="10"/>
      <c r="H600" s="10"/>
      <c r="I600" s="10"/>
      <c r="J600" s="10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4"/>
      <c r="BK600" s="14"/>
      <c r="BL600" s="14"/>
      <c r="BM600" s="14"/>
      <c r="BN600" s="14"/>
    </row>
    <row r="601" spans="4:66" x14ac:dyDescent="0.25">
      <c r="D601"/>
      <c r="E601" s="10"/>
      <c r="F601" s="10"/>
      <c r="G601" s="10"/>
      <c r="H601" s="10"/>
      <c r="I601" s="10"/>
      <c r="J601" s="10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4"/>
      <c r="BK601" s="14"/>
      <c r="BL601" s="14"/>
      <c r="BM601" s="14"/>
      <c r="BN601" s="14"/>
    </row>
    <row r="602" spans="4:66" x14ac:dyDescent="0.25">
      <c r="D602"/>
      <c r="E602" s="10"/>
      <c r="F602" s="10"/>
      <c r="G602" s="10"/>
      <c r="H602" s="10"/>
      <c r="I602" s="10"/>
      <c r="J602" s="10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4"/>
      <c r="BK602" s="14"/>
      <c r="BL602" s="14"/>
      <c r="BM602" s="14"/>
      <c r="BN602" s="14"/>
    </row>
    <row r="603" spans="4:66" x14ac:dyDescent="0.25">
      <c r="D603"/>
      <c r="E603" s="10"/>
      <c r="F603" s="10"/>
      <c r="G603" s="10"/>
      <c r="H603" s="10"/>
      <c r="I603" s="10"/>
      <c r="J603" s="10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4"/>
      <c r="BK603" s="14"/>
      <c r="BL603" s="14"/>
      <c r="BM603" s="14"/>
      <c r="BN603" s="14"/>
    </row>
    <row r="604" spans="4:66" x14ac:dyDescent="0.25">
      <c r="D604"/>
      <c r="E604" s="10"/>
      <c r="F604" s="10"/>
      <c r="G604" s="10"/>
      <c r="H604" s="10"/>
      <c r="I604" s="10"/>
      <c r="J604" s="10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4"/>
      <c r="BK604" s="14"/>
      <c r="BL604" s="14"/>
      <c r="BM604" s="14"/>
      <c r="BN604" s="14"/>
    </row>
    <row r="605" spans="4:66" x14ac:dyDescent="0.25">
      <c r="D605"/>
      <c r="E605" s="10"/>
      <c r="F605" s="10"/>
      <c r="G605" s="10"/>
      <c r="H605" s="10"/>
      <c r="I605" s="10"/>
      <c r="J605" s="10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4"/>
      <c r="BK605" s="14"/>
      <c r="BL605" s="14"/>
      <c r="BM605" s="14"/>
      <c r="BN605" s="14"/>
    </row>
    <row r="606" spans="4:66" x14ac:dyDescent="0.25">
      <c r="D606"/>
      <c r="E606" s="10"/>
      <c r="F606" s="10"/>
      <c r="G606" s="10"/>
      <c r="H606" s="10"/>
      <c r="I606" s="10"/>
      <c r="J606" s="10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4"/>
      <c r="BK606" s="14"/>
      <c r="BL606" s="14"/>
      <c r="BM606" s="14"/>
      <c r="BN606" s="14"/>
    </row>
    <row r="607" spans="4:66" x14ac:dyDescent="0.25">
      <c r="D607"/>
      <c r="E607" s="10"/>
      <c r="F607" s="10"/>
      <c r="G607" s="10"/>
      <c r="H607" s="10"/>
      <c r="I607" s="10"/>
      <c r="J607" s="10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4"/>
      <c r="BK607" s="14"/>
      <c r="BL607" s="14"/>
      <c r="BM607" s="14"/>
      <c r="BN607" s="14"/>
    </row>
    <row r="608" spans="4:66" x14ac:dyDescent="0.25">
      <c r="D608"/>
      <c r="E608" s="10"/>
      <c r="F608" s="10"/>
      <c r="G608" s="10"/>
      <c r="H608" s="10"/>
      <c r="I608" s="10"/>
      <c r="J608" s="10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4"/>
      <c r="BK608" s="14"/>
      <c r="BL608" s="14"/>
      <c r="BM608" s="14"/>
      <c r="BN608" s="14"/>
    </row>
    <row r="609" spans="4:66" x14ac:dyDescent="0.25">
      <c r="D609"/>
      <c r="E609" s="10"/>
      <c r="F609" s="10"/>
      <c r="G609" s="10"/>
      <c r="H609" s="10"/>
      <c r="I609" s="10"/>
      <c r="J609" s="10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4"/>
      <c r="BK609" s="14"/>
      <c r="BL609" s="14"/>
      <c r="BM609" s="14"/>
      <c r="BN609" s="14"/>
    </row>
    <row r="610" spans="4:66" x14ac:dyDescent="0.25">
      <c r="D610"/>
      <c r="E610" s="10"/>
      <c r="F610" s="10"/>
      <c r="G610" s="10"/>
      <c r="H610" s="10"/>
      <c r="I610" s="10"/>
      <c r="J610" s="10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4"/>
      <c r="BK610" s="14"/>
      <c r="BL610" s="14"/>
      <c r="BM610" s="14"/>
      <c r="BN610" s="14"/>
    </row>
    <row r="611" spans="4:66" x14ac:dyDescent="0.25">
      <c r="D611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4:66" x14ac:dyDescent="0.25">
      <c r="D612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4:66" x14ac:dyDescent="0.25">
      <c r="D613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4:66" x14ac:dyDescent="0.25">
      <c r="D614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4:66" x14ac:dyDescent="0.25">
      <c r="D615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4:66" x14ac:dyDescent="0.25">
      <c r="D616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4:66" x14ac:dyDescent="0.25">
      <c r="D617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4:66" x14ac:dyDescent="0.25">
      <c r="D618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4:66" x14ac:dyDescent="0.25">
      <c r="D619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4:66" x14ac:dyDescent="0.25">
      <c r="D62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4:66" x14ac:dyDescent="0.25">
      <c r="D621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4:66" x14ac:dyDescent="0.25">
      <c r="D622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4:66" x14ac:dyDescent="0.25">
      <c r="D623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4:66" x14ac:dyDescent="0.25">
      <c r="D624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4:66" x14ac:dyDescent="0.25">
      <c r="D625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4:66" x14ac:dyDescent="0.25">
      <c r="D626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4:66" x14ac:dyDescent="0.25">
      <c r="D627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4:66" x14ac:dyDescent="0.25">
      <c r="D628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4:66" x14ac:dyDescent="0.25">
      <c r="D629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4:66" x14ac:dyDescent="0.25">
      <c r="D63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4:66" x14ac:dyDescent="0.25">
      <c r="D631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4:66" x14ac:dyDescent="0.25">
      <c r="D632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4:66" x14ac:dyDescent="0.25">
      <c r="D633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4:66" x14ac:dyDescent="0.25">
      <c r="D634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4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4:66" x14ac:dyDescent="0.25">
      <c r="D636" s="11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4:66" x14ac:dyDescent="0.25">
      <c r="D637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4:66" x14ac:dyDescent="0.25">
      <c r="D638"/>
      <c r="E638" s="10"/>
      <c r="F638" s="10"/>
      <c r="G638" s="10"/>
      <c r="H638" s="10"/>
      <c r="I638" s="10"/>
      <c r="J638" s="10"/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4:66" x14ac:dyDescent="0.25">
      <c r="D639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4:66" x14ac:dyDescent="0.25">
      <c r="D64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4:66" x14ac:dyDescent="0.25">
      <c r="D641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4:66" x14ac:dyDescent="0.25">
      <c r="D642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4:66" x14ac:dyDescent="0.25">
      <c r="D643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4:66" x14ac:dyDescent="0.25">
      <c r="D644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4:66" x14ac:dyDescent="0.25">
      <c r="D645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4:66" x14ac:dyDescent="0.25">
      <c r="D646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4:66" x14ac:dyDescent="0.25">
      <c r="D647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4:66" x14ac:dyDescent="0.25">
      <c r="D648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4:66" x14ac:dyDescent="0.25">
      <c r="D649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4:66" x14ac:dyDescent="0.25">
      <c r="D65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4:66" x14ac:dyDescent="0.25">
      <c r="D651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4:66" x14ac:dyDescent="0.25">
      <c r="D652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4:66" x14ac:dyDescent="0.25">
      <c r="D653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4:66" x14ac:dyDescent="0.25">
      <c r="D654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4:66" x14ac:dyDescent="0.25">
      <c r="D655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4:66" x14ac:dyDescent="0.25">
      <c r="D656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4:66" x14ac:dyDescent="0.25">
      <c r="D657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4:66" x14ac:dyDescent="0.25">
      <c r="D658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4:66" x14ac:dyDescent="0.25">
      <c r="D659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4:66" x14ac:dyDescent="0.25">
      <c r="D660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4:66" x14ac:dyDescent="0.25">
      <c r="D661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4:66" x14ac:dyDescent="0.25">
      <c r="D662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4:66" x14ac:dyDescent="0.25">
      <c r="D663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4:66" x14ac:dyDescent="0.25">
      <c r="D664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4:66" x14ac:dyDescent="0.25">
      <c r="D665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4:66" x14ac:dyDescent="0.25">
      <c r="D66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4:66" x14ac:dyDescent="0.25">
      <c r="D667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4:66" x14ac:dyDescent="0.25">
      <c r="D668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4:66" x14ac:dyDescent="0.25">
      <c r="D669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4:66" x14ac:dyDescent="0.25">
      <c r="D670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4:66" x14ac:dyDescent="0.25">
      <c r="D671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4:66" x14ac:dyDescent="0.25">
      <c r="D672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4:66" x14ac:dyDescent="0.25">
      <c r="D673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4:66" x14ac:dyDescent="0.25">
      <c r="D674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4:66" x14ac:dyDescent="0.25">
      <c r="D675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4:66" x14ac:dyDescent="0.25">
      <c r="D67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4:66" x14ac:dyDescent="0.25">
      <c r="D677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4:66" x14ac:dyDescent="0.25">
      <c r="D678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4:66" x14ac:dyDescent="0.25">
      <c r="D679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4:66" x14ac:dyDescent="0.25">
      <c r="D680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4:66" x14ac:dyDescent="0.25">
      <c r="D681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4:66" s="10" customFormat="1" x14ac:dyDescent="0.25"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4:66" x14ac:dyDescent="0.25">
      <c r="D683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4:66" x14ac:dyDescent="0.25">
      <c r="D684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4:66" x14ac:dyDescent="0.25">
      <c r="D685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4:66" x14ac:dyDescent="0.25">
      <c r="D68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4:66" x14ac:dyDescent="0.25">
      <c r="D687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4:66" x14ac:dyDescent="0.25">
      <c r="D688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4:66" x14ac:dyDescent="0.25">
      <c r="D689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4:66" x14ac:dyDescent="0.25">
      <c r="D690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4:66" x14ac:dyDescent="0.25">
      <c r="D691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4:66" x14ac:dyDescent="0.25">
      <c r="D692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4:66" x14ac:dyDescent="0.25">
      <c r="D693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4:66" x14ac:dyDescent="0.25">
      <c r="D694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4:66" x14ac:dyDescent="0.25">
      <c r="D695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4:66" x14ac:dyDescent="0.25">
      <c r="D696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4:66" x14ac:dyDescent="0.25">
      <c r="D697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4:66" x14ac:dyDescent="0.25">
      <c r="D698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4:66" x14ac:dyDescent="0.25">
      <c r="D699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4:66" x14ac:dyDescent="0.25">
      <c r="D70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4:66" x14ac:dyDescent="0.25">
      <c r="D701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4:66" x14ac:dyDescent="0.25">
      <c r="D702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4:66" x14ac:dyDescent="0.25">
      <c r="D703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4:66" x14ac:dyDescent="0.25">
      <c r="D704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4:66" x14ac:dyDescent="0.25">
      <c r="D705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4:66" x14ac:dyDescent="0.25">
      <c r="D706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4:66" x14ac:dyDescent="0.25">
      <c r="D707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4:66" x14ac:dyDescent="0.25">
      <c r="D708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4:66" x14ac:dyDescent="0.25">
      <c r="D709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4:66" x14ac:dyDescent="0.25">
      <c r="D7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4:66" x14ac:dyDescent="0.25">
      <c r="D711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4:66" x14ac:dyDescent="0.25">
      <c r="D712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4:66" x14ac:dyDescent="0.25">
      <c r="D713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4:66" x14ac:dyDescent="0.25">
      <c r="D714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4:66" x14ac:dyDescent="0.25">
      <c r="D715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4:66" x14ac:dyDescent="0.25">
      <c r="D716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4:66" x14ac:dyDescent="0.25">
      <c r="D717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4:66" x14ac:dyDescent="0.25">
      <c r="D718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4:66" x14ac:dyDescent="0.25">
      <c r="D719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4:66" x14ac:dyDescent="0.25">
      <c r="D72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4:66" x14ac:dyDescent="0.25">
      <c r="D721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4:66" x14ac:dyDescent="0.25">
      <c r="D722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4:66" x14ac:dyDescent="0.25">
      <c r="D723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4:66" x14ac:dyDescent="0.25">
      <c r="D724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4:66" x14ac:dyDescent="0.25">
      <c r="D725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4:66" x14ac:dyDescent="0.25">
      <c r="D726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4:66" x14ac:dyDescent="0.25">
      <c r="D727"/>
      <c r="E727" s="10"/>
      <c r="F727" s="10"/>
      <c r="G727" s="10"/>
      <c r="H727" s="10"/>
      <c r="I727" s="10"/>
      <c r="J727" s="10"/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4:66" x14ac:dyDescent="0.25">
      <c r="D728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4:66" x14ac:dyDescent="0.25">
      <c r="D729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4:66" x14ac:dyDescent="0.25">
      <c r="D73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4:66" x14ac:dyDescent="0.25">
      <c r="D731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4:66" x14ac:dyDescent="0.25">
      <c r="D732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4:66" x14ac:dyDescent="0.25">
      <c r="D733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4:66" x14ac:dyDescent="0.25">
      <c r="D734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4:66" x14ac:dyDescent="0.25">
      <c r="D735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4:66" x14ac:dyDescent="0.25">
      <c r="D736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4:66" x14ac:dyDescent="0.25">
      <c r="D737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4:66" x14ac:dyDescent="0.25">
      <c r="D738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4:66" x14ac:dyDescent="0.25">
      <c r="D739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4:66" x14ac:dyDescent="0.25">
      <c r="D74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4:66" x14ac:dyDescent="0.25">
      <c r="D741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4:66" x14ac:dyDescent="0.25">
      <c r="D742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4:66" x14ac:dyDescent="0.25">
      <c r="D743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4:66" x14ac:dyDescent="0.25">
      <c r="D744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4:66" x14ac:dyDescent="0.25">
      <c r="D745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4:66" x14ac:dyDescent="0.25">
      <c r="D746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4:66" x14ac:dyDescent="0.25">
      <c r="D747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4:66" x14ac:dyDescent="0.25">
      <c r="D748"/>
      <c r="E748" s="10"/>
      <c r="F748" s="10"/>
      <c r="G748" s="10"/>
      <c r="H748" s="10"/>
      <c r="I748" s="10"/>
      <c r="J748" s="10"/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4:66" x14ac:dyDescent="0.25">
      <c r="D749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4:66" x14ac:dyDescent="0.25">
      <c r="D75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4:66" x14ac:dyDescent="0.25">
      <c r="D751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4:66" x14ac:dyDescent="0.25">
      <c r="D752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4:66" x14ac:dyDescent="0.25">
      <c r="D753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4:66" x14ac:dyDescent="0.25">
      <c r="D754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4:66" x14ac:dyDescent="0.25">
      <c r="D755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4:66" x14ac:dyDescent="0.25">
      <c r="D756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4:66" x14ac:dyDescent="0.25">
      <c r="D757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4:66" x14ac:dyDescent="0.25">
      <c r="D758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4:66" x14ac:dyDescent="0.25">
      <c r="D759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4:66" x14ac:dyDescent="0.25">
      <c r="D76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4:66" x14ac:dyDescent="0.25">
      <c r="D761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4:66" x14ac:dyDescent="0.25">
      <c r="D762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4:66" x14ac:dyDescent="0.25">
      <c r="D763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4:66" x14ac:dyDescent="0.25">
      <c r="D764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4:66" x14ac:dyDescent="0.25">
      <c r="D765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4:66" x14ac:dyDescent="0.25">
      <c r="D766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4:66" x14ac:dyDescent="0.25">
      <c r="D767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4:66" x14ac:dyDescent="0.25">
      <c r="D768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4:66" x14ac:dyDescent="0.25">
      <c r="D769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4:66" x14ac:dyDescent="0.25">
      <c r="D77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4:66" x14ac:dyDescent="0.25">
      <c r="D771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4:66" x14ac:dyDescent="0.25">
      <c r="D772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4:66" x14ac:dyDescent="0.25">
      <c r="D773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4:66" x14ac:dyDescent="0.25">
      <c r="D774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4:66" x14ac:dyDescent="0.25">
      <c r="D775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4:66" x14ac:dyDescent="0.25">
      <c r="D776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4:66" x14ac:dyDescent="0.25">
      <c r="D777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4:66" x14ac:dyDescent="0.25">
      <c r="D778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4:66" x14ac:dyDescent="0.25">
      <c r="D779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4:66" x14ac:dyDescent="0.25">
      <c r="D78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4:66" x14ac:dyDescent="0.25">
      <c r="D78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4:66" x14ac:dyDescent="0.25">
      <c r="D782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4:66" x14ac:dyDescent="0.25">
      <c r="D783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4:66" x14ac:dyDescent="0.25">
      <c r="D784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4:66" x14ac:dyDescent="0.25">
      <c r="D80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4:66" x14ac:dyDescent="0.25">
      <c r="D802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4:66" x14ac:dyDescent="0.25">
      <c r="D803"/>
      <c r="E803" s="10"/>
      <c r="F803" s="10"/>
      <c r="G803" s="10"/>
      <c r="H803" s="10"/>
      <c r="I803" s="10"/>
      <c r="J803" s="10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4:66" x14ac:dyDescent="0.25">
      <c r="D804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4:66" x14ac:dyDescent="0.25">
      <c r="D805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4:66" x14ac:dyDescent="0.25">
      <c r="D806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4:66" x14ac:dyDescent="0.25">
      <c r="D807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4:66" x14ac:dyDescent="0.25">
      <c r="D808"/>
      <c r="E808" s="10"/>
      <c r="F808" s="10"/>
      <c r="G808" s="10"/>
      <c r="H808" s="10"/>
      <c r="I808" s="10"/>
      <c r="J808" s="10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4:66" x14ac:dyDescent="0.25">
      <c r="D809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4:66" x14ac:dyDescent="0.25">
      <c r="D810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4:66" x14ac:dyDescent="0.25">
      <c r="D8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4:66" x14ac:dyDescent="0.25">
      <c r="D812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4:66" x14ac:dyDescent="0.25">
      <c r="D813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4:66" x14ac:dyDescent="0.25">
      <c r="D814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4:66" x14ac:dyDescent="0.25">
      <c r="D815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4:66" x14ac:dyDescent="0.25">
      <c r="D816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4:66" x14ac:dyDescent="0.25">
      <c r="D817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4:66" x14ac:dyDescent="0.25">
      <c r="D818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4:66" x14ac:dyDescent="0.25">
      <c r="D819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4:66" x14ac:dyDescent="0.25">
      <c r="D820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4:66" x14ac:dyDescent="0.25">
      <c r="D82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4:66" x14ac:dyDescent="0.25">
      <c r="D822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4:66" x14ac:dyDescent="0.25">
      <c r="D823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4:66" x14ac:dyDescent="0.25">
      <c r="D824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4:66" x14ac:dyDescent="0.25">
      <c r="D825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4:66" x14ac:dyDescent="0.25">
      <c r="D826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4:66" x14ac:dyDescent="0.25">
      <c r="D827"/>
      <c r="E827" s="10"/>
      <c r="F827" s="10"/>
      <c r="G827" s="10"/>
      <c r="H827" s="10"/>
      <c r="I827" s="10"/>
      <c r="J827" s="10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4:66" x14ac:dyDescent="0.25">
      <c r="D828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4:66" x14ac:dyDescent="0.25">
      <c r="D829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4:66" x14ac:dyDescent="0.25">
      <c r="D830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4:66" x14ac:dyDescent="0.25">
      <c r="D83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4:66" x14ac:dyDescent="0.25">
      <c r="D832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4:66" x14ac:dyDescent="0.25">
      <c r="D865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4:66" x14ac:dyDescent="0.25">
      <c r="D866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4:66" x14ac:dyDescent="0.25">
      <c r="D867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4:66" x14ac:dyDescent="0.25">
      <c r="D868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4:66" x14ac:dyDescent="0.25">
      <c r="D869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4:66" x14ac:dyDescent="0.25">
      <c r="D870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4:66" s="10" customFormat="1" x14ac:dyDescent="0.25"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4:66" s="10" customFormat="1" x14ac:dyDescent="0.25"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4:66" x14ac:dyDescent="0.25">
      <c r="D873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4:66" x14ac:dyDescent="0.25">
      <c r="D874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4:66" x14ac:dyDescent="0.25">
      <c r="D875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4:66" x14ac:dyDescent="0.25">
      <c r="D876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4:66" x14ac:dyDescent="0.25">
      <c r="D877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4:66" x14ac:dyDescent="0.25">
      <c r="D878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4:66" x14ac:dyDescent="0.25">
      <c r="D879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4:66" x14ac:dyDescent="0.25">
      <c r="D880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4:66" x14ac:dyDescent="0.25">
      <c r="D913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4:66" x14ac:dyDescent="0.25">
      <c r="D914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4:66" x14ac:dyDescent="0.25">
      <c r="D915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4:66" x14ac:dyDescent="0.25">
      <c r="D916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4:66" x14ac:dyDescent="0.25">
      <c r="D917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4:66" x14ac:dyDescent="0.25">
      <c r="D918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4:66" x14ac:dyDescent="0.25">
      <c r="D919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4:66" x14ac:dyDescent="0.25">
      <c r="D920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4:66" x14ac:dyDescent="0.25">
      <c r="D92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4:66" x14ac:dyDescent="0.25">
      <c r="D922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4:66" x14ac:dyDescent="0.25">
      <c r="D923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4:66" x14ac:dyDescent="0.25">
      <c r="D924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4:66" x14ac:dyDescent="0.25">
      <c r="D925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4:66" x14ac:dyDescent="0.25">
      <c r="D926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4:66" x14ac:dyDescent="0.25">
      <c r="D927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4:66" s="10" customFormat="1" x14ac:dyDescent="0.25"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/>
      <c r="E973" s="10"/>
      <c r="F973" s="10"/>
      <c r="G973" s="10"/>
      <c r="H973" s="10"/>
      <c r="I973" s="10"/>
      <c r="J973" s="10"/>
      <c r="K973" s="12"/>
      <c r="L973" s="12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4"/>
      <c r="BK973" s="14"/>
      <c r="BL973" s="14"/>
      <c r="BM973" s="14"/>
      <c r="BN973" s="14"/>
    </row>
    <row r="974" spans="4:66" x14ac:dyDescent="0.25">
      <c r="D974"/>
      <c r="E974" s="10"/>
      <c r="F974" s="10"/>
      <c r="G974" s="10"/>
      <c r="H974" s="10"/>
      <c r="I974" s="10"/>
      <c r="J974" s="10"/>
      <c r="K974" s="12"/>
      <c r="L974" s="12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4"/>
      <c r="BK974" s="14"/>
      <c r="BL974" s="14"/>
      <c r="BM974" s="14"/>
      <c r="BN974" s="14"/>
    </row>
    <row r="975" spans="4:66" x14ac:dyDescent="0.25">
      <c r="D975"/>
      <c r="E975" s="10"/>
      <c r="F975" s="10"/>
      <c r="G975" s="10"/>
      <c r="H975" s="10"/>
      <c r="I975" s="10"/>
      <c r="J975" s="10"/>
      <c r="K975" s="12"/>
      <c r="L975" s="12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4"/>
      <c r="BK975" s="14"/>
      <c r="BL975" s="14"/>
      <c r="BM975" s="14"/>
      <c r="BN975" s="14"/>
    </row>
    <row r="976" spans="4:66" x14ac:dyDescent="0.25">
      <c r="D976"/>
      <c r="E976" s="10"/>
      <c r="F976" s="10"/>
      <c r="G976" s="10"/>
      <c r="H976" s="10"/>
      <c r="I976" s="10"/>
      <c r="J976" s="10"/>
      <c r="K976" s="12"/>
      <c r="L976" s="12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4"/>
      <c r="BK976" s="14"/>
      <c r="BL976" s="14"/>
      <c r="BM976" s="14"/>
      <c r="BN976" s="14"/>
    </row>
    <row r="977" spans="4:66" x14ac:dyDescent="0.25">
      <c r="D977"/>
      <c r="E977" s="10"/>
      <c r="F977" s="10"/>
      <c r="G977" s="10"/>
      <c r="H977" s="10"/>
      <c r="I977" s="10"/>
      <c r="J977" s="10"/>
      <c r="K977" s="12"/>
      <c r="L977" s="12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4"/>
      <c r="BK977" s="14"/>
      <c r="BL977" s="14"/>
      <c r="BM977" s="14"/>
      <c r="BN977" s="14"/>
    </row>
    <row r="978" spans="4:66" x14ac:dyDescent="0.25">
      <c r="D978"/>
      <c r="E978" s="10"/>
      <c r="F978" s="10"/>
      <c r="G978" s="10"/>
      <c r="H978" s="10"/>
      <c r="I978" s="10"/>
      <c r="J978" s="10"/>
      <c r="K978" s="12"/>
      <c r="L978" s="12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4"/>
      <c r="BK978" s="14"/>
      <c r="BL978" s="14"/>
      <c r="BM978" s="14"/>
      <c r="BN978" s="14"/>
    </row>
    <row r="979" spans="4:66" x14ac:dyDescent="0.25">
      <c r="D979"/>
      <c r="E979" s="10"/>
      <c r="F979" s="10"/>
      <c r="G979" s="10"/>
      <c r="H979" s="10"/>
      <c r="I979" s="10"/>
      <c r="J979" s="10"/>
      <c r="K979" s="12"/>
      <c r="L979" s="12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4"/>
      <c r="BK979" s="14"/>
      <c r="BL979" s="14"/>
      <c r="BM979" s="14"/>
      <c r="BN979" s="14"/>
    </row>
    <row r="980" spans="4:66" x14ac:dyDescent="0.25">
      <c r="D980"/>
      <c r="E980" s="10"/>
      <c r="F980" s="10"/>
      <c r="G980" s="10"/>
      <c r="H980" s="10"/>
      <c r="I980" s="10"/>
      <c r="J980" s="10"/>
      <c r="K980" s="12"/>
      <c r="L980" s="12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4"/>
      <c r="BK980" s="14"/>
      <c r="BL980" s="14"/>
      <c r="BM980" s="14"/>
      <c r="BN980" s="14"/>
    </row>
    <row r="981" spans="4:66" x14ac:dyDescent="0.25">
      <c r="D981"/>
      <c r="E981" s="10"/>
      <c r="F981" s="10"/>
      <c r="G981" s="10"/>
      <c r="H981" s="10"/>
      <c r="I981" s="10"/>
      <c r="J981" s="10"/>
      <c r="K981" s="12"/>
      <c r="L981" s="12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4"/>
      <c r="BK981" s="14"/>
      <c r="BL981" s="14"/>
      <c r="BM981" s="14"/>
      <c r="BN981" s="14"/>
    </row>
    <row r="982" spans="4:66" x14ac:dyDescent="0.25">
      <c r="D982"/>
      <c r="E982" s="10"/>
      <c r="F982" s="10"/>
      <c r="G982" s="10"/>
      <c r="H982" s="10"/>
      <c r="I982" s="10"/>
      <c r="J982" s="10"/>
      <c r="K982" s="12"/>
      <c r="L982" s="12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4"/>
      <c r="BK982" s="14"/>
      <c r="BL982" s="14"/>
      <c r="BM982" s="14"/>
      <c r="BN982" s="14"/>
    </row>
    <row r="983" spans="4:66" x14ac:dyDescent="0.25">
      <c r="D983"/>
      <c r="E983" s="10"/>
      <c r="F983" s="10"/>
      <c r="G983" s="10"/>
      <c r="H983" s="10"/>
      <c r="I983" s="10"/>
      <c r="J983" s="10"/>
      <c r="K983" s="12"/>
      <c r="L983" s="12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4"/>
      <c r="BK983" s="14"/>
      <c r="BL983" s="14"/>
      <c r="BM983" s="14"/>
      <c r="BN983" s="14"/>
    </row>
    <row r="984" spans="4:66" x14ac:dyDescent="0.25">
      <c r="D984"/>
      <c r="E984" s="10"/>
      <c r="F984" s="10"/>
      <c r="G984" s="10"/>
      <c r="H984" s="10"/>
      <c r="I984" s="10"/>
      <c r="J984" s="10"/>
      <c r="K984" s="12"/>
      <c r="L984" s="12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4"/>
      <c r="BK984" s="14"/>
      <c r="BL984" s="14"/>
      <c r="BM984" s="14"/>
      <c r="BN984" s="14"/>
    </row>
    <row r="985" spans="4:66" x14ac:dyDescent="0.25">
      <c r="D985"/>
      <c r="E985" s="10"/>
      <c r="F985" s="10"/>
      <c r="G985" s="10"/>
      <c r="H985" s="10"/>
      <c r="I985" s="10"/>
      <c r="J985" s="10"/>
      <c r="K985" s="12"/>
      <c r="L985" s="12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4"/>
      <c r="BK985" s="14"/>
      <c r="BL985" s="14"/>
      <c r="BM985" s="14"/>
      <c r="BN985" s="14"/>
    </row>
    <row r="986" spans="4:66" x14ac:dyDescent="0.25">
      <c r="D986"/>
      <c r="E986" s="10"/>
      <c r="F986" s="10"/>
      <c r="G986" s="10"/>
      <c r="H986" s="10"/>
      <c r="I986" s="10"/>
      <c r="J986" s="10"/>
      <c r="K986" s="12"/>
      <c r="L986" s="12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4"/>
      <c r="BK986" s="14"/>
      <c r="BL986" s="14"/>
      <c r="BM986" s="14"/>
      <c r="BN986" s="14"/>
    </row>
    <row r="987" spans="4:66" x14ac:dyDescent="0.25">
      <c r="D987"/>
      <c r="E987" s="10"/>
      <c r="F987" s="10"/>
      <c r="G987" s="10"/>
      <c r="H987" s="10"/>
      <c r="I987" s="10"/>
      <c r="J987" s="10"/>
      <c r="K987" s="12"/>
      <c r="L987" s="12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4"/>
      <c r="BK987" s="14"/>
      <c r="BL987" s="14"/>
      <c r="BM987" s="14"/>
      <c r="BN987" s="14"/>
    </row>
    <row r="988" spans="4:66" x14ac:dyDescent="0.25">
      <c r="D988"/>
      <c r="E988" s="10"/>
      <c r="F988" s="10"/>
      <c r="G988" s="10"/>
      <c r="H988" s="10"/>
      <c r="I988" s="10"/>
      <c r="J988" s="10"/>
      <c r="K988" s="12"/>
      <c r="L988" s="12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4"/>
      <c r="BK988" s="14"/>
      <c r="BL988" s="14"/>
      <c r="BM988" s="14"/>
      <c r="BN988" s="14"/>
    </row>
    <row r="989" spans="4:66" x14ac:dyDescent="0.25">
      <c r="D989"/>
      <c r="E989" s="10"/>
      <c r="F989" s="10"/>
      <c r="G989" s="10"/>
      <c r="H989" s="10"/>
      <c r="I989" s="10"/>
      <c r="J989" s="10"/>
      <c r="K989" s="12"/>
      <c r="L989" s="12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4"/>
      <c r="BK989" s="14"/>
      <c r="BL989" s="14"/>
      <c r="BM989" s="14"/>
      <c r="BN989" s="14"/>
    </row>
    <row r="990" spans="4:66" x14ac:dyDescent="0.25">
      <c r="D990"/>
      <c r="E990" s="10"/>
      <c r="F990" s="10"/>
      <c r="G990" s="10"/>
      <c r="H990" s="10"/>
      <c r="I990" s="10"/>
      <c r="J990" s="10"/>
      <c r="K990" s="12"/>
      <c r="L990" s="12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4"/>
      <c r="BK990" s="14"/>
      <c r="BL990" s="14"/>
      <c r="BM990" s="14"/>
      <c r="BN990" s="14"/>
    </row>
    <row r="991" spans="4:66" x14ac:dyDescent="0.25">
      <c r="D991"/>
      <c r="E991" s="10"/>
      <c r="F991" s="10"/>
      <c r="G991" s="10"/>
      <c r="H991" s="10"/>
      <c r="I991" s="10"/>
      <c r="J991" s="10"/>
      <c r="K991" s="12"/>
      <c r="L991" s="12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4"/>
      <c r="BK991" s="14"/>
      <c r="BL991" s="14"/>
      <c r="BM991" s="14"/>
      <c r="BN991" s="14"/>
    </row>
    <row r="992" spans="4:66" x14ac:dyDescent="0.25">
      <c r="D992"/>
      <c r="E992" s="10"/>
      <c r="F992" s="10"/>
      <c r="G992" s="10"/>
      <c r="H992" s="10"/>
      <c r="I992" s="10"/>
      <c r="J992" s="1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/>
      <c r="E993" s="10"/>
      <c r="F993" s="10"/>
      <c r="G993" s="10"/>
      <c r="H993" s="10"/>
      <c r="I993" s="10"/>
      <c r="J993" s="10"/>
      <c r="K993" s="12"/>
      <c r="L993" s="12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4"/>
      <c r="BK993" s="14"/>
      <c r="BL993" s="14"/>
      <c r="BM993" s="14"/>
      <c r="BN993" s="14"/>
    </row>
    <row r="994" spans="4:66" x14ac:dyDescent="0.25">
      <c r="D994"/>
      <c r="E994" s="10"/>
      <c r="F994" s="10"/>
      <c r="G994" s="10"/>
      <c r="H994" s="10"/>
      <c r="I994" s="10"/>
      <c r="J994" s="10"/>
      <c r="K994" s="12"/>
      <c r="L994" s="12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4"/>
      <c r="BK994" s="14"/>
      <c r="BL994" s="14"/>
      <c r="BM994" s="14"/>
      <c r="BN994" s="14"/>
    </row>
    <row r="995" spans="4:66" x14ac:dyDescent="0.25">
      <c r="D995"/>
      <c r="E995" s="10"/>
      <c r="F995" s="10"/>
      <c r="G995" s="10"/>
      <c r="H995" s="10"/>
      <c r="I995" s="10"/>
      <c r="J995" s="10"/>
      <c r="K995" s="12"/>
      <c r="L995" s="12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4"/>
      <c r="BK995" s="14"/>
      <c r="BL995" s="14"/>
      <c r="BM995" s="14"/>
      <c r="BN995" s="14"/>
    </row>
    <row r="996" spans="4:66" x14ac:dyDescent="0.25">
      <c r="D996"/>
      <c r="E996" s="10"/>
      <c r="F996" s="10"/>
      <c r="G996" s="10"/>
      <c r="H996" s="10"/>
      <c r="I996" s="10"/>
      <c r="J996" s="10"/>
      <c r="K996" s="12"/>
      <c r="L996" s="12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4"/>
      <c r="BK996" s="14"/>
      <c r="BL996" s="14"/>
      <c r="BM996" s="14"/>
      <c r="BN996" s="14"/>
    </row>
    <row r="997" spans="4:66" x14ac:dyDescent="0.25">
      <c r="D997"/>
      <c r="E997" s="10"/>
      <c r="F997" s="10"/>
      <c r="G997" s="10"/>
      <c r="H997" s="10"/>
      <c r="I997" s="10"/>
      <c r="J997" s="10"/>
      <c r="K997" s="12"/>
      <c r="L997" s="12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4"/>
      <c r="BK997" s="14"/>
      <c r="BL997" s="14"/>
      <c r="BM997" s="14"/>
      <c r="BN997" s="14"/>
    </row>
    <row r="998" spans="4:66" x14ac:dyDescent="0.25">
      <c r="D998"/>
      <c r="E998" s="10"/>
      <c r="F998" s="10"/>
      <c r="G998" s="10"/>
      <c r="H998" s="10"/>
      <c r="I998" s="10"/>
      <c r="J998" s="10"/>
      <c r="K998" s="12"/>
      <c r="L998" s="12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4"/>
      <c r="BK998" s="14"/>
      <c r="BL998" s="14"/>
      <c r="BM998" s="14"/>
      <c r="BN998" s="14"/>
    </row>
    <row r="999" spans="4:66" x14ac:dyDescent="0.25">
      <c r="D999"/>
      <c r="E999" s="10"/>
      <c r="F999" s="10"/>
      <c r="G999" s="10"/>
      <c r="H999" s="10"/>
      <c r="I999" s="10"/>
      <c r="J999" s="10"/>
      <c r="K999" s="12"/>
      <c r="L999" s="12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4"/>
      <c r="BK999" s="14"/>
      <c r="BL999" s="14"/>
      <c r="BM999" s="14"/>
      <c r="BN999" s="14"/>
    </row>
    <row r="1000" spans="4:66" x14ac:dyDescent="0.25">
      <c r="D1000"/>
      <c r="E1000" s="10"/>
      <c r="F1000" s="10"/>
      <c r="G1000" s="10"/>
      <c r="H1000" s="10"/>
      <c r="I1000" s="10"/>
      <c r="J1000" s="10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4"/>
      <c r="BK1000" s="14"/>
      <c r="BL1000" s="14"/>
      <c r="BM1000" s="14"/>
      <c r="BN1000" s="14"/>
    </row>
    <row r="1001" spans="4:66" x14ac:dyDescent="0.25">
      <c r="D1001"/>
      <c r="E1001" s="10"/>
      <c r="F1001" s="10"/>
      <c r="G1001" s="10"/>
      <c r="H1001" s="10"/>
      <c r="I1001" s="10"/>
      <c r="J1001" s="10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4"/>
      <c r="BK1001" s="14"/>
      <c r="BL1001" s="14"/>
      <c r="BM1001" s="14"/>
      <c r="BN1001" s="14"/>
    </row>
    <row r="1002" spans="4:66" x14ac:dyDescent="0.25">
      <c r="D1002"/>
      <c r="E1002" s="10"/>
      <c r="F1002" s="10"/>
      <c r="G1002" s="10"/>
      <c r="H1002" s="10"/>
      <c r="I1002" s="10"/>
      <c r="J1002" s="10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4"/>
      <c r="BK1002" s="14"/>
      <c r="BL1002" s="14"/>
      <c r="BM1002" s="14"/>
      <c r="BN1002" s="14"/>
    </row>
    <row r="1003" spans="4:66" x14ac:dyDescent="0.25">
      <c r="D1003"/>
      <c r="E1003" s="10"/>
      <c r="F1003" s="10"/>
      <c r="G1003" s="10"/>
      <c r="H1003" s="10"/>
      <c r="I1003" s="10"/>
      <c r="J1003" s="10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4"/>
      <c r="BK1003" s="14"/>
      <c r="BL1003" s="14"/>
      <c r="BM1003" s="14"/>
      <c r="BN1003" s="14"/>
    </row>
    <row r="1004" spans="4:66" x14ac:dyDescent="0.25">
      <c r="D1004"/>
      <c r="E1004" s="10"/>
      <c r="F1004" s="10"/>
      <c r="G1004" s="10"/>
      <c r="H1004" s="10"/>
      <c r="I1004" s="10"/>
      <c r="J1004" s="10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4"/>
      <c r="BK1004" s="14"/>
      <c r="BL1004" s="14"/>
      <c r="BM1004" s="14"/>
      <c r="BN1004" s="14"/>
    </row>
    <row r="1005" spans="4:66" x14ac:dyDescent="0.25">
      <c r="D1005"/>
      <c r="E1005" s="10"/>
      <c r="F1005" s="10"/>
      <c r="G1005" s="10"/>
      <c r="H1005" s="10"/>
      <c r="I1005" s="10"/>
      <c r="J1005" s="10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4"/>
      <c r="BK1005" s="14"/>
      <c r="BL1005" s="14"/>
      <c r="BM1005" s="14"/>
      <c r="BN1005" s="14"/>
    </row>
    <row r="1006" spans="4:66" x14ac:dyDescent="0.25">
      <c r="D1006"/>
      <c r="E1006" s="10"/>
      <c r="F1006" s="10"/>
      <c r="G1006" s="10"/>
      <c r="H1006" s="10"/>
      <c r="I1006" s="10"/>
      <c r="J1006" s="10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4"/>
      <c r="BK1006" s="14"/>
      <c r="BL1006" s="14"/>
      <c r="BM1006" s="14"/>
      <c r="BN1006" s="14"/>
    </row>
    <row r="1007" spans="4:66" x14ac:dyDescent="0.25">
      <c r="D1007"/>
      <c r="E1007" s="10"/>
      <c r="F1007" s="10"/>
      <c r="G1007" s="10"/>
      <c r="H1007" s="10"/>
      <c r="I1007" s="10"/>
      <c r="J1007" s="10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4"/>
      <c r="BK1007" s="14"/>
      <c r="BL1007" s="14"/>
      <c r="BM1007" s="14"/>
      <c r="BN1007" s="14"/>
    </row>
    <row r="1008" spans="4:66" x14ac:dyDescent="0.25">
      <c r="D1008"/>
      <c r="E1008" s="10"/>
      <c r="F1008" s="10"/>
      <c r="G1008" s="10"/>
      <c r="H1008" s="10"/>
      <c r="I1008" s="10"/>
      <c r="J1008" s="10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4"/>
      <c r="BK1008" s="14"/>
      <c r="BL1008" s="14"/>
      <c r="BM1008" s="14"/>
      <c r="BN1008" s="14"/>
    </row>
    <row r="1009" spans="4:66" x14ac:dyDescent="0.25">
      <c r="D1009"/>
      <c r="E1009" s="10"/>
      <c r="F1009" s="10"/>
      <c r="G1009" s="10"/>
      <c r="H1009" s="10"/>
      <c r="I1009" s="10"/>
      <c r="J1009" s="10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4"/>
      <c r="BK1009" s="14"/>
      <c r="BL1009" s="14"/>
      <c r="BM1009" s="14"/>
      <c r="BN1009" s="14"/>
    </row>
    <row r="1010" spans="4:66" x14ac:dyDescent="0.25">
      <c r="D1010"/>
      <c r="E1010" s="10"/>
      <c r="F1010" s="10"/>
      <c r="G1010" s="10"/>
      <c r="H1010" s="10"/>
      <c r="I1010" s="10"/>
      <c r="J1010" s="10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4"/>
      <c r="BK1010" s="14"/>
      <c r="BL1010" s="14"/>
      <c r="BM1010" s="14"/>
      <c r="BN1010" s="14"/>
    </row>
    <row r="1011" spans="4:66" x14ac:dyDescent="0.25">
      <c r="D1011"/>
      <c r="E1011" s="10"/>
      <c r="F1011" s="10"/>
      <c r="G1011" s="10"/>
      <c r="H1011" s="10"/>
      <c r="I1011" s="10"/>
      <c r="J1011" s="10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4"/>
      <c r="BK1011" s="14"/>
      <c r="BL1011" s="14"/>
      <c r="BM1011" s="14"/>
      <c r="BN1011" s="14"/>
    </row>
    <row r="1012" spans="4:66" x14ac:dyDescent="0.25">
      <c r="D1012"/>
      <c r="E1012" s="10"/>
      <c r="F1012" s="10"/>
      <c r="G1012" s="10"/>
      <c r="H1012" s="10"/>
      <c r="I1012" s="10"/>
      <c r="J1012" s="10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4"/>
      <c r="BK1012" s="14"/>
      <c r="BL1012" s="14"/>
      <c r="BM1012" s="14"/>
      <c r="BN1012" s="14"/>
    </row>
    <row r="1013" spans="4:66" x14ac:dyDescent="0.25">
      <c r="D1013"/>
      <c r="E1013" s="10"/>
      <c r="F1013" s="10"/>
      <c r="G1013" s="10"/>
      <c r="H1013" s="10"/>
      <c r="I1013" s="10"/>
      <c r="J1013" s="10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4"/>
      <c r="BK1013" s="14"/>
      <c r="BL1013" s="14"/>
      <c r="BM1013" s="14"/>
      <c r="BN1013" s="14"/>
    </row>
    <row r="1014" spans="4:66" x14ac:dyDescent="0.25">
      <c r="D1014"/>
      <c r="E1014" s="10"/>
      <c r="F1014" s="10"/>
      <c r="G1014" s="10"/>
      <c r="H1014" s="10"/>
      <c r="I1014" s="10"/>
      <c r="J1014" s="10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4"/>
      <c r="BK1014" s="14"/>
      <c r="BL1014" s="14"/>
      <c r="BM1014" s="14"/>
      <c r="BN1014" s="14"/>
    </row>
    <row r="1015" spans="4:66" x14ac:dyDescent="0.25">
      <c r="D1015"/>
      <c r="E1015" s="10"/>
      <c r="F1015" s="10"/>
      <c r="G1015" s="10"/>
      <c r="H1015" s="10"/>
      <c r="I1015" s="10"/>
      <c r="J1015" s="10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4"/>
      <c r="BK1015" s="14"/>
      <c r="BL1015" s="14"/>
      <c r="BM1015" s="14"/>
      <c r="BN1015" s="14"/>
    </row>
    <row r="1016" spans="4:66" x14ac:dyDescent="0.25">
      <c r="D1016"/>
      <c r="E1016" s="10"/>
      <c r="F1016" s="10"/>
      <c r="G1016" s="10"/>
      <c r="H1016" s="10"/>
      <c r="I1016" s="10"/>
      <c r="J1016" s="10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4"/>
      <c r="BK1016" s="14"/>
      <c r="BL1016" s="14"/>
      <c r="BM1016" s="14"/>
      <c r="BN1016" s="14"/>
    </row>
    <row r="1017" spans="4:66" x14ac:dyDescent="0.25">
      <c r="D1017"/>
      <c r="E1017" s="10"/>
      <c r="F1017" s="10"/>
      <c r="G1017" s="10"/>
      <c r="H1017" s="10"/>
      <c r="I1017" s="10"/>
      <c r="J1017" s="10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4"/>
      <c r="BK1017" s="14"/>
      <c r="BL1017" s="14"/>
      <c r="BM1017" s="14"/>
      <c r="BN1017" s="14"/>
    </row>
    <row r="1018" spans="4:66" x14ac:dyDescent="0.25">
      <c r="D1018"/>
      <c r="E1018" s="10"/>
      <c r="F1018" s="10"/>
      <c r="G1018" s="10"/>
      <c r="H1018" s="10"/>
      <c r="I1018" s="10"/>
      <c r="J1018" s="10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4"/>
      <c r="BK1018" s="14"/>
      <c r="BL1018" s="14"/>
      <c r="BM1018" s="14"/>
      <c r="BN1018" s="14"/>
    </row>
    <row r="1019" spans="4:66" x14ac:dyDescent="0.25">
      <c r="D1019"/>
      <c r="E1019" s="10"/>
      <c r="F1019" s="10"/>
      <c r="G1019" s="10"/>
      <c r="H1019" s="10"/>
      <c r="I1019" s="10"/>
      <c r="J1019" s="10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4"/>
      <c r="BK1019" s="14"/>
      <c r="BL1019" s="14"/>
      <c r="BM1019" s="14"/>
      <c r="BN1019" s="14"/>
    </row>
    <row r="1020" spans="4:66" x14ac:dyDescent="0.25">
      <c r="D1020"/>
      <c r="E1020" s="10"/>
      <c r="F1020" s="10"/>
      <c r="G1020" s="10"/>
      <c r="H1020" s="10"/>
      <c r="I1020" s="10"/>
      <c r="J1020" s="10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4"/>
      <c r="BK1020" s="14"/>
      <c r="BL1020" s="14"/>
      <c r="BM1020" s="14"/>
      <c r="BN1020" s="14"/>
    </row>
    <row r="1021" spans="4:66" x14ac:dyDescent="0.25">
      <c r="D1021"/>
      <c r="E1021" s="10"/>
      <c r="F1021" s="10"/>
      <c r="G1021" s="10"/>
      <c r="H1021" s="10"/>
      <c r="I1021" s="10"/>
      <c r="J1021" s="10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4"/>
      <c r="BK1021" s="14"/>
      <c r="BL1021" s="14"/>
      <c r="BM1021" s="14"/>
      <c r="BN1021" s="14"/>
    </row>
    <row r="1022" spans="4:66" x14ac:dyDescent="0.25">
      <c r="D1022"/>
      <c r="E1022" s="10"/>
      <c r="F1022" s="10"/>
      <c r="G1022" s="10"/>
      <c r="H1022" s="10"/>
      <c r="I1022" s="10"/>
      <c r="J1022" s="10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4"/>
      <c r="BK1022" s="14"/>
      <c r="BL1022" s="14"/>
      <c r="BM1022" s="14"/>
      <c r="BN1022" s="14"/>
    </row>
    <row r="1023" spans="4:66" x14ac:dyDescent="0.25">
      <c r="D1023"/>
      <c r="E1023" s="10"/>
      <c r="F1023" s="10"/>
      <c r="G1023" s="10"/>
      <c r="H1023" s="10"/>
      <c r="I1023" s="10"/>
      <c r="J1023" s="10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4"/>
      <c r="BK1023" s="14"/>
      <c r="BL1023" s="14"/>
      <c r="BM1023" s="14"/>
      <c r="BN1023" s="14"/>
    </row>
    <row r="1024" spans="4:66" x14ac:dyDescent="0.25">
      <c r="D1024"/>
      <c r="E1024" s="10"/>
      <c r="F1024" s="10"/>
      <c r="G1024" s="10"/>
      <c r="H1024" s="10"/>
      <c r="I1024" s="10"/>
      <c r="J1024" s="10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4"/>
      <c r="BK1024" s="14"/>
      <c r="BL1024" s="14"/>
      <c r="BM1024" s="14"/>
      <c r="BN1024" s="14"/>
    </row>
    <row r="1025" spans="4:66" x14ac:dyDescent="0.25">
      <c r="D1025"/>
      <c r="E1025" s="10"/>
      <c r="F1025" s="10"/>
      <c r="G1025" s="10"/>
      <c r="H1025" s="10"/>
      <c r="I1025" s="10"/>
      <c r="J1025" s="10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4"/>
      <c r="BK1025" s="14"/>
      <c r="BL1025" s="14"/>
      <c r="BM1025" s="14"/>
      <c r="BN1025" s="14"/>
    </row>
    <row r="1026" spans="4:66" x14ac:dyDescent="0.25">
      <c r="D1026"/>
      <c r="E1026" s="10"/>
      <c r="F1026" s="10"/>
      <c r="G1026" s="10"/>
      <c r="H1026" s="10"/>
      <c r="I1026" s="10"/>
      <c r="J1026" s="10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4"/>
      <c r="BK1026" s="14"/>
      <c r="BL1026" s="14"/>
      <c r="BM1026" s="14"/>
      <c r="BN1026" s="14"/>
    </row>
    <row r="1027" spans="4:66" x14ac:dyDescent="0.25">
      <c r="D1027"/>
      <c r="E1027" s="10"/>
      <c r="F1027" s="10"/>
      <c r="G1027" s="10"/>
      <c r="H1027" s="10"/>
      <c r="I1027" s="10"/>
      <c r="J1027" s="10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4"/>
      <c r="BK1027" s="14"/>
      <c r="BL1027" s="14"/>
      <c r="BM1027" s="14"/>
      <c r="BN1027" s="14"/>
    </row>
    <row r="1028" spans="4:66" x14ac:dyDescent="0.25">
      <c r="D1028"/>
      <c r="E1028" s="10"/>
      <c r="F1028" s="10"/>
      <c r="G1028" s="10"/>
      <c r="H1028" s="10"/>
      <c r="I1028" s="10"/>
      <c r="J1028" s="10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4"/>
      <c r="BK1028" s="14"/>
      <c r="BL1028" s="14"/>
      <c r="BM1028" s="14"/>
      <c r="BN1028" s="14"/>
    </row>
    <row r="1029" spans="4:66" x14ac:dyDescent="0.25">
      <c r="D1029"/>
      <c r="E1029" s="10"/>
      <c r="F1029" s="10"/>
      <c r="G1029" s="10"/>
      <c r="H1029" s="10"/>
      <c r="I1029" s="10"/>
      <c r="J1029" s="10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4"/>
      <c r="BK1029" s="14"/>
      <c r="BL1029" s="14"/>
      <c r="BM1029" s="14"/>
      <c r="BN1029" s="14"/>
    </row>
    <row r="1030" spans="4:66" x14ac:dyDescent="0.25">
      <c r="D1030"/>
      <c r="E1030" s="10"/>
      <c r="F1030" s="10"/>
      <c r="G1030" s="10"/>
      <c r="H1030" s="10"/>
      <c r="I1030" s="10"/>
      <c r="J1030" s="10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4"/>
      <c r="BK1030" s="14"/>
      <c r="BL1030" s="14"/>
      <c r="BM1030" s="14"/>
      <c r="BN1030" s="14"/>
    </row>
    <row r="1031" spans="4:66" x14ac:dyDescent="0.25">
      <c r="D1031"/>
      <c r="E1031" s="10"/>
      <c r="F1031" s="10"/>
      <c r="G1031" s="10"/>
      <c r="H1031" s="10"/>
      <c r="I1031" s="10"/>
      <c r="J1031" s="10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4"/>
      <c r="BK1031" s="14"/>
      <c r="BL1031" s="14"/>
      <c r="BM1031" s="14"/>
      <c r="BN1031" s="14"/>
    </row>
    <row r="1032" spans="4:66" x14ac:dyDescent="0.25">
      <c r="D1032"/>
      <c r="E1032" s="10"/>
      <c r="F1032" s="10"/>
      <c r="G1032" s="10"/>
      <c r="H1032" s="10"/>
      <c r="I1032" s="10"/>
      <c r="J1032" s="10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4"/>
      <c r="BK1032" s="14"/>
      <c r="BL1032" s="14"/>
      <c r="BM1032" s="14"/>
      <c r="BN1032" s="14"/>
    </row>
    <row r="1033" spans="4:66" x14ac:dyDescent="0.25">
      <c r="D1033"/>
      <c r="E1033" s="10"/>
      <c r="F1033" s="10"/>
      <c r="G1033" s="10"/>
      <c r="H1033" s="10"/>
      <c r="I1033" s="10"/>
      <c r="J1033" s="10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4"/>
      <c r="BK1033" s="14"/>
      <c r="BL1033" s="14"/>
      <c r="BM1033" s="14"/>
      <c r="BN1033" s="14"/>
    </row>
    <row r="1034" spans="4:66" x14ac:dyDescent="0.25">
      <c r="D1034"/>
      <c r="E1034" s="10"/>
      <c r="F1034" s="10"/>
      <c r="G1034" s="10"/>
      <c r="H1034" s="10"/>
      <c r="I1034" s="10"/>
      <c r="J1034" s="10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4"/>
      <c r="BK1034" s="14"/>
      <c r="BL1034" s="14"/>
      <c r="BM1034" s="14"/>
      <c r="BN1034" s="14"/>
    </row>
    <row r="1035" spans="4:66" x14ac:dyDescent="0.25">
      <c r="D1035"/>
      <c r="E1035" s="10"/>
      <c r="F1035" s="10"/>
      <c r="G1035" s="10"/>
      <c r="H1035" s="10"/>
      <c r="I1035" s="10"/>
      <c r="J1035" s="10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4"/>
      <c r="BK1035" s="14"/>
      <c r="BL1035" s="14"/>
      <c r="BM1035" s="14"/>
      <c r="BN1035" s="14"/>
    </row>
    <row r="1036" spans="4:66" x14ac:dyDescent="0.25">
      <c r="D1036"/>
      <c r="E1036" s="10"/>
      <c r="F1036" s="10"/>
      <c r="G1036" s="10"/>
      <c r="H1036" s="10"/>
      <c r="I1036" s="10"/>
      <c r="J1036" s="10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4"/>
      <c r="BK1036" s="14"/>
      <c r="BL1036" s="14"/>
      <c r="BM1036" s="14"/>
      <c r="BN1036" s="14"/>
    </row>
    <row r="1037" spans="4:66" x14ac:dyDescent="0.25">
      <c r="D1037"/>
      <c r="E1037" s="10"/>
      <c r="F1037" s="10"/>
      <c r="G1037" s="10"/>
      <c r="H1037" s="10"/>
      <c r="I1037" s="10"/>
      <c r="J1037" s="10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4"/>
      <c r="BK1037" s="14"/>
      <c r="BL1037" s="14"/>
      <c r="BM1037" s="14"/>
      <c r="BN1037" s="14"/>
    </row>
    <row r="1038" spans="4:66" x14ac:dyDescent="0.25">
      <c r="D1038"/>
      <c r="E1038" s="10"/>
      <c r="F1038" s="10"/>
      <c r="G1038" s="10"/>
      <c r="H1038" s="10"/>
      <c r="I1038" s="10"/>
      <c r="J1038" s="10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4"/>
      <c r="BK1038" s="14"/>
      <c r="BL1038" s="14"/>
      <c r="BM1038" s="14"/>
      <c r="BN1038" s="14"/>
    </row>
    <row r="1039" spans="4:66" x14ac:dyDescent="0.25">
      <c r="D1039"/>
      <c r="E1039" s="10"/>
      <c r="F1039" s="10"/>
      <c r="G1039" s="10"/>
      <c r="H1039" s="10"/>
      <c r="I1039" s="10"/>
      <c r="J1039" s="10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4"/>
      <c r="BK1039" s="14"/>
      <c r="BL1039" s="14"/>
      <c r="BM1039" s="14"/>
      <c r="BN1039" s="14"/>
    </row>
    <row r="1040" spans="4:66" x14ac:dyDescent="0.25">
      <c r="D1040"/>
      <c r="E1040" s="10"/>
      <c r="F1040" s="10"/>
      <c r="G1040" s="10"/>
      <c r="H1040" s="10"/>
      <c r="I1040" s="10"/>
      <c r="J1040" s="10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4"/>
      <c r="BK1040" s="14"/>
      <c r="BL1040" s="14"/>
      <c r="BM1040" s="14"/>
      <c r="BN1040" s="14"/>
    </row>
    <row r="1041" spans="4:66" x14ac:dyDescent="0.25">
      <c r="D1041"/>
      <c r="E1041" s="10"/>
      <c r="F1041" s="10"/>
      <c r="G1041" s="10"/>
      <c r="H1041" s="10"/>
      <c r="I1041" s="10"/>
      <c r="J1041" s="10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4"/>
      <c r="BK1041" s="14"/>
      <c r="BL1041" s="14"/>
      <c r="BM1041" s="14"/>
      <c r="BN1041" s="14"/>
    </row>
    <row r="1042" spans="4:66" x14ac:dyDescent="0.25">
      <c r="D1042"/>
      <c r="E1042" s="10"/>
      <c r="F1042" s="10"/>
      <c r="G1042" s="10"/>
      <c r="H1042" s="10"/>
      <c r="I1042" s="10"/>
      <c r="J1042" s="10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4"/>
      <c r="BK1042" s="14"/>
      <c r="BL1042" s="14"/>
      <c r="BM1042" s="14"/>
      <c r="BN1042" s="14"/>
    </row>
    <row r="1043" spans="4:66" x14ac:dyDescent="0.25">
      <c r="D1043"/>
      <c r="E1043" s="10"/>
      <c r="F1043" s="10"/>
      <c r="G1043" s="10"/>
      <c r="H1043" s="10"/>
      <c r="I1043" s="10"/>
      <c r="J1043" s="10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4"/>
      <c r="BK1043" s="14"/>
      <c r="BL1043" s="14"/>
      <c r="BM1043" s="14"/>
      <c r="BN1043" s="14"/>
    </row>
    <row r="1044" spans="4:66" x14ac:dyDescent="0.25">
      <c r="D1044"/>
      <c r="E1044" s="10"/>
      <c r="F1044" s="10"/>
      <c r="G1044" s="10"/>
      <c r="H1044" s="10"/>
      <c r="I1044" s="10"/>
      <c r="J1044" s="10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4"/>
      <c r="BK1044" s="14"/>
      <c r="BL1044" s="14"/>
      <c r="BM1044" s="14"/>
      <c r="BN1044" s="14"/>
    </row>
    <row r="1045" spans="4:66" x14ac:dyDescent="0.25">
      <c r="D1045"/>
      <c r="E1045" s="10"/>
      <c r="F1045" s="10"/>
      <c r="G1045" s="10"/>
      <c r="H1045" s="10"/>
      <c r="I1045" s="10"/>
      <c r="J1045" s="10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4"/>
      <c r="BK1045" s="14"/>
      <c r="BL1045" s="14"/>
      <c r="BM1045" s="14"/>
      <c r="BN1045" s="14"/>
    </row>
    <row r="1046" spans="4:66" x14ac:dyDescent="0.25">
      <c r="D1046"/>
      <c r="E1046" s="10"/>
      <c r="F1046" s="10"/>
      <c r="G1046" s="10"/>
      <c r="H1046" s="10"/>
      <c r="I1046" s="10"/>
      <c r="J1046" s="10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4"/>
      <c r="BK1046" s="14"/>
      <c r="BL1046" s="14"/>
      <c r="BM1046" s="14"/>
      <c r="BN1046" s="14"/>
    </row>
    <row r="1047" spans="4:66" x14ac:dyDescent="0.25">
      <c r="D1047"/>
      <c r="E1047" s="10"/>
      <c r="F1047" s="10"/>
      <c r="G1047" s="10"/>
      <c r="H1047" s="10"/>
      <c r="I1047" s="10"/>
      <c r="J1047" s="10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4"/>
      <c r="BK1047" s="14"/>
      <c r="BL1047" s="14"/>
      <c r="BM1047" s="14"/>
      <c r="BN1047" s="14"/>
    </row>
    <row r="1048" spans="4:66" x14ac:dyDescent="0.25">
      <c r="D1048"/>
      <c r="E1048" s="10"/>
      <c r="F1048" s="10"/>
      <c r="G1048" s="10"/>
      <c r="H1048" s="10"/>
      <c r="I1048" s="10"/>
      <c r="J1048" s="10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4"/>
      <c r="BK1048" s="14"/>
      <c r="BL1048" s="14"/>
      <c r="BM1048" s="14"/>
      <c r="BN1048" s="14"/>
    </row>
    <row r="1049" spans="4:66" x14ac:dyDescent="0.25">
      <c r="D1049"/>
      <c r="E1049" s="10"/>
      <c r="F1049" s="10"/>
      <c r="G1049" s="10"/>
      <c r="H1049" s="10"/>
      <c r="I1049" s="10"/>
      <c r="J1049" s="10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4"/>
      <c r="BK1049" s="14"/>
      <c r="BL1049" s="14"/>
      <c r="BM1049" s="14"/>
      <c r="BN1049" s="14"/>
    </row>
    <row r="1050" spans="4:66" x14ac:dyDescent="0.25">
      <c r="D1050"/>
      <c r="E1050" s="10"/>
      <c r="F1050" s="10"/>
      <c r="G1050" s="10"/>
      <c r="H1050" s="10"/>
      <c r="I1050" s="10"/>
      <c r="J1050" s="10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4"/>
      <c r="BK1050" s="14"/>
      <c r="BL1050" s="14"/>
      <c r="BM1050" s="14"/>
      <c r="BN1050" s="14"/>
    </row>
    <row r="1051" spans="4:66" x14ac:dyDescent="0.25">
      <c r="D1051"/>
      <c r="E1051" s="10"/>
      <c r="F1051" s="10"/>
      <c r="G1051" s="10"/>
      <c r="H1051" s="10"/>
      <c r="I1051" s="10"/>
      <c r="J1051" s="10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4"/>
      <c r="BK1051" s="14"/>
      <c r="BL1051" s="14"/>
      <c r="BM1051" s="14"/>
      <c r="BN1051" s="14"/>
    </row>
    <row r="1052" spans="4:66" x14ac:dyDescent="0.25">
      <c r="D1052"/>
      <c r="E1052" s="10"/>
      <c r="F1052" s="10"/>
      <c r="G1052" s="10"/>
      <c r="H1052" s="10"/>
      <c r="I1052" s="10"/>
      <c r="J1052" s="10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4"/>
      <c r="BK1052" s="14"/>
      <c r="BL1052" s="14"/>
      <c r="BM1052" s="14"/>
      <c r="BN1052" s="14"/>
    </row>
    <row r="1053" spans="4:66" x14ac:dyDescent="0.25">
      <c r="D1053"/>
      <c r="E1053" s="10"/>
      <c r="F1053" s="10"/>
      <c r="G1053" s="10"/>
      <c r="H1053" s="10"/>
      <c r="I1053" s="10"/>
      <c r="J1053" s="10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4"/>
      <c r="BK1053" s="14"/>
      <c r="BL1053" s="14"/>
      <c r="BM1053" s="14"/>
      <c r="BN1053" s="14"/>
    </row>
    <row r="1054" spans="4:66" x14ac:dyDescent="0.25">
      <c r="D1054"/>
      <c r="E1054" s="10"/>
      <c r="F1054" s="10"/>
      <c r="G1054" s="10"/>
      <c r="H1054" s="10"/>
      <c r="I1054" s="10"/>
      <c r="J1054" s="10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4"/>
      <c r="BK1054" s="14"/>
      <c r="BL1054" s="14"/>
      <c r="BM1054" s="14"/>
      <c r="BN1054" s="14"/>
    </row>
    <row r="1055" spans="4:66" x14ac:dyDescent="0.25">
      <c r="D1055"/>
      <c r="E1055" s="10"/>
      <c r="F1055" s="10"/>
      <c r="G1055" s="10"/>
      <c r="H1055" s="10"/>
      <c r="I1055" s="10"/>
      <c r="J1055" s="10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4"/>
      <c r="BK1055" s="14"/>
      <c r="BL1055" s="14"/>
      <c r="BM1055" s="14"/>
      <c r="BN1055" s="14"/>
    </row>
    <row r="1056" spans="4:66" x14ac:dyDescent="0.25">
      <c r="D1056"/>
      <c r="E1056" s="10"/>
      <c r="F1056" s="10"/>
      <c r="G1056" s="10"/>
      <c r="H1056" s="10"/>
      <c r="I1056" s="10"/>
      <c r="J1056" s="10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4"/>
      <c r="BK1056" s="14"/>
      <c r="BL1056" s="14"/>
      <c r="BM1056" s="14"/>
      <c r="BN1056" s="14"/>
    </row>
    <row r="1057" spans="4:66" x14ac:dyDescent="0.25">
      <c r="D1057"/>
      <c r="E1057" s="10"/>
      <c r="F1057" s="10"/>
      <c r="G1057" s="10"/>
      <c r="H1057" s="10"/>
      <c r="I1057" s="10"/>
      <c r="J1057" s="10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4"/>
      <c r="BK1057" s="14"/>
      <c r="BL1057" s="14"/>
      <c r="BM1057" s="14"/>
      <c r="BN1057" s="14"/>
    </row>
    <row r="1058" spans="4:66" x14ac:dyDescent="0.25">
      <c r="D1058"/>
      <c r="E1058" s="10"/>
      <c r="F1058" s="10"/>
      <c r="G1058" s="10"/>
      <c r="H1058" s="10"/>
      <c r="I1058" s="10"/>
      <c r="J1058" s="10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4"/>
      <c r="BK1058" s="14"/>
      <c r="BL1058" s="14"/>
      <c r="BM1058" s="14"/>
      <c r="BN1058" s="14"/>
    </row>
    <row r="1059" spans="4:66" x14ac:dyDescent="0.25">
      <c r="D1059"/>
      <c r="E1059" s="10"/>
      <c r="F1059" s="10"/>
      <c r="G1059" s="10"/>
      <c r="H1059" s="10"/>
      <c r="I1059" s="10"/>
      <c r="J1059" s="10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4"/>
      <c r="BK1059" s="14"/>
      <c r="BL1059" s="14"/>
      <c r="BM1059" s="14"/>
      <c r="BN1059" s="14"/>
    </row>
    <row r="1060" spans="4:66" x14ac:dyDescent="0.25">
      <c r="D1060"/>
      <c r="E1060" s="10"/>
      <c r="F1060" s="10"/>
      <c r="G1060" s="10"/>
      <c r="H1060" s="10"/>
      <c r="I1060" s="10"/>
      <c r="J1060" s="1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/>
      <c r="E1061" s="10"/>
      <c r="F1061" s="10"/>
      <c r="G1061" s="10"/>
      <c r="H1061" s="10"/>
      <c r="I1061" s="10"/>
      <c r="J1061" s="10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4"/>
      <c r="BK1061" s="14"/>
      <c r="BL1061" s="14"/>
      <c r="BM1061" s="14"/>
      <c r="BN1061" s="14"/>
    </row>
    <row r="1062" spans="4:66" x14ac:dyDescent="0.25">
      <c r="D1062"/>
      <c r="E1062" s="10"/>
      <c r="F1062" s="10"/>
      <c r="G1062" s="10"/>
      <c r="H1062" s="10"/>
      <c r="I1062" s="10"/>
      <c r="J1062" s="10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4"/>
      <c r="BK1062" s="14"/>
      <c r="BL1062" s="14"/>
      <c r="BM1062" s="14"/>
      <c r="BN1062" s="14"/>
    </row>
    <row r="1063" spans="4:66" x14ac:dyDescent="0.25">
      <c r="D1063"/>
      <c r="E1063" s="10"/>
      <c r="F1063" s="10"/>
      <c r="G1063" s="10"/>
      <c r="H1063" s="10"/>
      <c r="I1063" s="10"/>
      <c r="J1063" s="10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4"/>
      <c r="BK1063" s="14"/>
      <c r="BL1063" s="14"/>
      <c r="BM1063" s="14"/>
      <c r="BN1063" s="14"/>
    </row>
    <row r="1064" spans="4:66" x14ac:dyDescent="0.25">
      <c r="D1064"/>
      <c r="E1064" s="10"/>
      <c r="F1064" s="10"/>
      <c r="G1064" s="10"/>
      <c r="H1064" s="10"/>
      <c r="I1064" s="10"/>
      <c r="J1064" s="10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4"/>
      <c r="BK1064" s="14"/>
      <c r="BL1064" s="14"/>
      <c r="BM1064" s="14"/>
      <c r="BN1064" s="14"/>
    </row>
    <row r="1065" spans="4:66" x14ac:dyDescent="0.25">
      <c r="D1065"/>
      <c r="E1065" s="10"/>
      <c r="F1065" s="10"/>
      <c r="G1065" s="10"/>
      <c r="H1065" s="10"/>
      <c r="I1065" s="10"/>
      <c r="J1065" s="10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4"/>
      <c r="BK1065" s="14"/>
      <c r="BL1065" s="14"/>
      <c r="BM1065" s="14"/>
      <c r="BN1065" s="14"/>
    </row>
    <row r="1066" spans="4:66" x14ac:dyDescent="0.25">
      <c r="D1066"/>
      <c r="E1066" s="10"/>
      <c r="F1066" s="10"/>
      <c r="G1066" s="10"/>
      <c r="H1066" s="10"/>
      <c r="I1066" s="10"/>
      <c r="J1066" s="10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4"/>
      <c r="BK1066" s="14"/>
      <c r="BL1066" s="14"/>
      <c r="BM1066" s="14"/>
      <c r="BN1066" s="14"/>
    </row>
    <row r="1067" spans="4:66" x14ac:dyDescent="0.25">
      <c r="D1067"/>
      <c r="E1067" s="10"/>
      <c r="F1067" s="10"/>
      <c r="G1067" s="10"/>
      <c r="H1067" s="10"/>
      <c r="I1067" s="10"/>
      <c r="J1067" s="10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4"/>
      <c r="BK1067" s="14"/>
      <c r="BL1067" s="14"/>
      <c r="BM1067" s="14"/>
      <c r="BN1067" s="14"/>
    </row>
    <row r="1068" spans="4:66" x14ac:dyDescent="0.25">
      <c r="D1068"/>
      <c r="E1068" s="10"/>
      <c r="F1068" s="10"/>
      <c r="G1068" s="10"/>
      <c r="H1068" s="10"/>
      <c r="I1068" s="10"/>
      <c r="J1068" s="10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4"/>
      <c r="BK1068" s="14"/>
      <c r="BL1068" s="14"/>
      <c r="BM1068" s="14"/>
      <c r="BN1068" s="14"/>
    </row>
    <row r="1069" spans="4:66" x14ac:dyDescent="0.25">
      <c r="D1069"/>
      <c r="E1069" s="10"/>
      <c r="F1069" s="10"/>
      <c r="G1069" s="10"/>
      <c r="H1069" s="10"/>
      <c r="I1069" s="10"/>
      <c r="J1069" s="10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4"/>
      <c r="BK1069" s="14"/>
      <c r="BL1069" s="14"/>
      <c r="BM1069" s="14"/>
      <c r="BN1069" s="14"/>
    </row>
    <row r="1070" spans="4:66" x14ac:dyDescent="0.25">
      <c r="D1070"/>
      <c r="E1070" s="10"/>
      <c r="F1070" s="10"/>
      <c r="G1070" s="10"/>
      <c r="H1070" s="10"/>
      <c r="I1070" s="10"/>
      <c r="J1070" s="10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4"/>
      <c r="BK1070" s="14"/>
      <c r="BL1070" s="14"/>
      <c r="BM1070" s="14"/>
      <c r="BN1070" s="14"/>
    </row>
    <row r="1071" spans="4:66" x14ac:dyDescent="0.25">
      <c r="D1071"/>
      <c r="E1071" s="10"/>
      <c r="F1071" s="10"/>
      <c r="G1071" s="10"/>
      <c r="H1071" s="10"/>
      <c r="I1071" s="10"/>
      <c r="J1071" s="10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4"/>
      <c r="BK1071" s="14"/>
      <c r="BL1071" s="14"/>
      <c r="BM1071" s="14"/>
      <c r="BN1071" s="14"/>
    </row>
    <row r="1072" spans="4:66" x14ac:dyDescent="0.25">
      <c r="D1072"/>
      <c r="E1072" s="10"/>
      <c r="F1072" s="10"/>
      <c r="G1072" s="10"/>
      <c r="H1072" s="10"/>
      <c r="I1072" s="10"/>
      <c r="J1072" s="10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4"/>
      <c r="BK1072" s="14"/>
      <c r="BL1072" s="14"/>
      <c r="BM1072" s="14"/>
      <c r="BN1072" s="14"/>
    </row>
    <row r="1073" spans="4:66" x14ac:dyDescent="0.25">
      <c r="D1073"/>
      <c r="E1073" s="10"/>
      <c r="F1073" s="10"/>
      <c r="G1073" s="10"/>
      <c r="H1073" s="10"/>
      <c r="I1073" s="10"/>
      <c r="J1073" s="10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4"/>
      <c r="BK1073" s="14"/>
      <c r="BL1073" s="14"/>
      <c r="BM1073" s="14"/>
      <c r="BN1073" s="14"/>
    </row>
    <row r="1074" spans="4:66" x14ac:dyDescent="0.25">
      <c r="D1074"/>
      <c r="E1074" s="10"/>
      <c r="F1074" s="10"/>
      <c r="G1074" s="10"/>
      <c r="H1074" s="10"/>
      <c r="I1074" s="10"/>
      <c r="J1074" s="10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4"/>
      <c r="BK1074" s="14"/>
      <c r="BL1074" s="14"/>
      <c r="BM1074" s="14"/>
      <c r="BN1074" s="14"/>
    </row>
    <row r="1075" spans="4:66" x14ac:dyDescent="0.25">
      <c r="D1075"/>
      <c r="E1075" s="10"/>
      <c r="F1075" s="10"/>
      <c r="G1075" s="10"/>
      <c r="H1075" s="10"/>
      <c r="I1075" s="10"/>
      <c r="J1075" s="10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4"/>
      <c r="BK1075" s="14"/>
      <c r="BL1075" s="14"/>
      <c r="BM1075" s="14"/>
      <c r="BN1075" s="14"/>
    </row>
    <row r="1076" spans="4:66" x14ac:dyDescent="0.25">
      <c r="D1076"/>
      <c r="E1076" s="10"/>
      <c r="F1076" s="10"/>
      <c r="G1076" s="10"/>
      <c r="H1076" s="10"/>
      <c r="I1076" s="10"/>
      <c r="J1076" s="10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4"/>
      <c r="BK1076" s="14"/>
      <c r="BL1076" s="14"/>
      <c r="BM1076" s="14"/>
      <c r="BN1076" s="14"/>
    </row>
    <row r="1077" spans="4:66" x14ac:dyDescent="0.25">
      <c r="D1077"/>
      <c r="E1077" s="10"/>
      <c r="F1077" s="10"/>
      <c r="G1077" s="10"/>
      <c r="H1077" s="10"/>
      <c r="I1077" s="10"/>
      <c r="J1077" s="10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4"/>
      <c r="BK1077" s="14"/>
      <c r="BL1077" s="14"/>
      <c r="BM1077" s="14"/>
      <c r="BN1077" s="14"/>
    </row>
    <row r="1078" spans="4:66" x14ac:dyDescent="0.25">
      <c r="D1078"/>
      <c r="E1078" s="10"/>
      <c r="F1078" s="10"/>
      <c r="G1078" s="10"/>
      <c r="H1078" s="10"/>
      <c r="I1078" s="10"/>
      <c r="J1078" s="10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4"/>
      <c r="BK1078" s="14"/>
      <c r="BL1078" s="14"/>
      <c r="BM1078" s="14"/>
      <c r="BN1078" s="14"/>
    </row>
    <row r="1079" spans="4:66" x14ac:dyDescent="0.25">
      <c r="D1079"/>
      <c r="E1079" s="10"/>
      <c r="F1079" s="10"/>
      <c r="G1079" s="10"/>
      <c r="H1079" s="10"/>
      <c r="I1079" s="10"/>
      <c r="J1079" s="10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4"/>
      <c r="BK1079" s="14"/>
      <c r="BL1079" s="14"/>
      <c r="BM1079" s="14"/>
      <c r="BN1079" s="14"/>
    </row>
    <row r="1080" spans="4:66" x14ac:dyDescent="0.25">
      <c r="D1080"/>
      <c r="E1080" s="10"/>
      <c r="F1080" s="10"/>
      <c r="G1080" s="10"/>
      <c r="H1080" s="10"/>
      <c r="I1080" s="10"/>
      <c r="J1080" s="10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4"/>
      <c r="BK1080" s="14"/>
      <c r="BL1080" s="14"/>
      <c r="BM1080" s="14"/>
      <c r="BN1080" s="14"/>
    </row>
    <row r="1081" spans="4:66" x14ac:dyDescent="0.25">
      <c r="D1081"/>
      <c r="E1081" s="10"/>
      <c r="F1081" s="10"/>
      <c r="G1081" s="10"/>
      <c r="H1081" s="10"/>
      <c r="I1081" s="10"/>
      <c r="J1081" s="10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4"/>
      <c r="BK1081" s="14"/>
      <c r="BL1081" s="14"/>
      <c r="BM1081" s="14"/>
      <c r="BN1081" s="14"/>
    </row>
    <row r="1082" spans="4:66" x14ac:dyDescent="0.25">
      <c r="D1082"/>
      <c r="E1082" s="10"/>
      <c r="F1082" s="10"/>
      <c r="G1082" s="10"/>
      <c r="H1082" s="10"/>
      <c r="I1082" s="10"/>
      <c r="J1082" s="10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4"/>
      <c r="BK1082" s="14"/>
      <c r="BL1082" s="14"/>
      <c r="BM1082" s="14"/>
      <c r="BN1082" s="14"/>
    </row>
    <row r="1083" spans="4:66" x14ac:dyDescent="0.25">
      <c r="D1083"/>
      <c r="E1083" s="10"/>
      <c r="F1083" s="10"/>
      <c r="G1083" s="10"/>
      <c r="H1083" s="10"/>
      <c r="I1083" s="10"/>
      <c r="J1083" s="10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4"/>
      <c r="BK1083" s="14"/>
      <c r="BL1083" s="14"/>
      <c r="BM1083" s="14"/>
      <c r="BN1083" s="14"/>
    </row>
    <row r="1084" spans="4:66" x14ac:dyDescent="0.25">
      <c r="D1084"/>
      <c r="E1084" s="10"/>
      <c r="F1084" s="10"/>
      <c r="G1084" s="10"/>
      <c r="H1084" s="10"/>
      <c r="I1084" s="10"/>
      <c r="J1084" s="10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4"/>
      <c r="BK1084" s="14"/>
      <c r="BL1084" s="14"/>
      <c r="BM1084" s="14"/>
      <c r="BN1084" s="14"/>
    </row>
    <row r="1085" spans="4:66" x14ac:dyDescent="0.25">
      <c r="D1085"/>
      <c r="E1085" s="10"/>
      <c r="F1085" s="10"/>
      <c r="G1085" s="10"/>
      <c r="H1085" s="10"/>
      <c r="I1085" s="10"/>
      <c r="J1085" s="10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4"/>
      <c r="BK1085" s="14"/>
      <c r="BL1085" s="14"/>
      <c r="BM1085" s="14"/>
      <c r="BN1085" s="14"/>
    </row>
    <row r="1086" spans="4:66" x14ac:dyDescent="0.25">
      <c r="D1086"/>
      <c r="E1086" s="10"/>
      <c r="F1086" s="10"/>
      <c r="G1086" s="10"/>
      <c r="H1086" s="10"/>
      <c r="I1086" s="10"/>
      <c r="J1086" s="10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4"/>
      <c r="BK1086" s="14"/>
      <c r="BL1086" s="14"/>
      <c r="BM1086" s="14"/>
      <c r="BN1086" s="14"/>
    </row>
    <row r="1087" spans="4:66" x14ac:dyDescent="0.25">
      <c r="D1087"/>
      <c r="E1087" s="10"/>
      <c r="F1087" s="10"/>
      <c r="G1087" s="10"/>
      <c r="H1087" s="10"/>
      <c r="I1087" s="10"/>
      <c r="J1087" s="10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4"/>
      <c r="BK1087" s="14"/>
      <c r="BL1087" s="14"/>
      <c r="BM1087" s="14"/>
      <c r="BN1087" s="14"/>
    </row>
    <row r="1088" spans="4:66" x14ac:dyDescent="0.25">
      <c r="D1088"/>
      <c r="E1088" s="10"/>
      <c r="F1088" s="10"/>
      <c r="G1088" s="10"/>
      <c r="H1088" s="10"/>
      <c r="I1088" s="10"/>
      <c r="J1088" s="10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4"/>
      <c r="BK1088" s="14"/>
      <c r="BL1088" s="14"/>
      <c r="BM1088" s="14"/>
      <c r="BN1088" s="14"/>
    </row>
    <row r="1089" spans="4:66" x14ac:dyDescent="0.25">
      <c r="D1089"/>
      <c r="E1089" s="10"/>
      <c r="F1089" s="10"/>
      <c r="G1089" s="10"/>
      <c r="H1089" s="10"/>
      <c r="I1089" s="10"/>
      <c r="J1089" s="10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4"/>
      <c r="BK1089" s="14"/>
      <c r="BL1089" s="14"/>
      <c r="BM1089" s="14"/>
      <c r="BN1089" s="14"/>
    </row>
    <row r="1090" spans="4:66" x14ac:dyDescent="0.25">
      <c r="D1090"/>
      <c r="E1090" s="10"/>
      <c r="F1090" s="10"/>
      <c r="G1090" s="10"/>
      <c r="H1090" s="10"/>
      <c r="I1090" s="10"/>
      <c r="J1090" s="10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4"/>
      <c r="BK1090" s="14"/>
      <c r="BL1090" s="14"/>
      <c r="BM1090" s="14"/>
      <c r="BN1090" s="14"/>
    </row>
    <row r="1091" spans="4:66" x14ac:dyDescent="0.25">
      <c r="D1091"/>
      <c r="E1091" s="10"/>
      <c r="F1091" s="10"/>
      <c r="G1091" s="10"/>
      <c r="H1091" s="10"/>
      <c r="I1091" s="10"/>
      <c r="J1091" s="10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4"/>
      <c r="BK1091" s="14"/>
      <c r="BL1091" s="14"/>
      <c r="BM1091" s="14"/>
      <c r="BN1091" s="14"/>
    </row>
    <row r="1092" spans="4:66" x14ac:dyDescent="0.25">
      <c r="D1092"/>
      <c r="E1092" s="10"/>
      <c r="F1092" s="10"/>
      <c r="G1092" s="10"/>
      <c r="H1092" s="10"/>
      <c r="I1092" s="10"/>
      <c r="J1092" s="10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4"/>
      <c r="BK1092" s="14"/>
      <c r="BL1092" s="14"/>
      <c r="BM1092" s="14"/>
      <c r="BN1092" s="14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2021-03-05T07:27:28Z</dcterms:modified>
</cp:coreProperties>
</file>